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EFC728-09E3-48FA-98BC-F6D8C4C43E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<sst xmlns="http://schemas.openxmlformats.org/spreadsheetml/2006/main" count="16763" uniqueCount="2500">
  <si>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</si>
  <si>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</si>
  <si>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</si>
  <si>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</si>
  <si>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</si>
  <si>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</si>
  <si>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</si>
  <si>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</si>
  <si>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</si>
  <si>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</si>
  <si>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</si>
  <si>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</si>
  <si>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</si>
  <si>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</si>
  <si>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</si>
  <si>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</si>
  <si>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</si>
  <si>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</si>
  <si>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</si>
  <si>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</si>
  <si>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</si>
  <si>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</si>
  <si>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</si>
  <si>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</si>
  <si>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</si>
  <si>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</si>
  <si>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</si>
  <si>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</si>
  <si>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</si>
  <si>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</si>
  <si>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</si>
  <si>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</si>
  <si>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</si>
  <si>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</si>
  <si>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</si>
  <si>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</si>
  <si>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</si>
  <si>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</si>
  <si>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</si>
  <si>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</si>
  <si>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</si>
  <si>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</si>
  <si>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</si>
  <si>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</si>
  <si>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</si>
  <si>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</si>
  <si>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</si>
  <si>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</si>
  <si>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</si>
  <si>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</si>
  <si>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</si>
  <si>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</si>
  <si>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</si>
  <si>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</si>
  <si>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</si>
  <si>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</si>
  <si>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</si>
  <si>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</si>
  <si>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</si>
  <si>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</si>
  <si>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</si>
  <si>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</si>
  <si>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</si>
  <si>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</si>
  <si>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</si>
  <si>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</si>
  <si>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</si>
  <si>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</si>
  <si>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</si>
  <si>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</si>
  <si>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</si>
  <si>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</si>
  <si>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</si>
  <si>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</si>
  <si>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</si>
  <si>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</si>
  <si>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</si>
  <si>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</si>
  <si>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</si>
  <si>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</si>
  <si>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</si>
  <si>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</si>
  <si>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</si>
  <si>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</si>
  <si>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</si>
  <si>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</si>
  <si>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</si>
  <si>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</si>
  <si>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</si>
  <si>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</si>
  <si>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</si>
  <si>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</si>
  <si>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</si>
  <si>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</si>
  <si>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</si>
  <si>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</si>
  <si>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</si>
  <si>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</si>
  <si>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</si>
  <si>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</si>
  <si>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</si>
  <si>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</si>
  <si>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</si>
  <si>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</si>
  <si>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</si>
  <si>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</si>
  <si>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</si>
  <si>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</si>
  <si>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</si>
  <si>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</si>
  <si>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</si>
  <si>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</si>
  <si>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</si>
  <si>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</si>
  <si>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</si>
  <si>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</si>
  <si>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</si>
  <si>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</si>
  <si>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</si>
  <si>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</si>
  <si>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</si>
  <si>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</si>
  <si>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</si>
  <si>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</si>
  <si>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</si>
  <si>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</si>
  <si>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</si>
  <si>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</si>
  <si>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</si>
  <si>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</si>
  <si>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</si>
  <si>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</si>
  <si>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</si>
  <si>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</si>
  <si>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</si>
  <si>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</si>
  <si>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</si>
  <si>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</si>
  <si>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</si>
  <si>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</si>
  <si>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</si>
  <si>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</si>
  <si>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</si>
  <si>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</si>
  <si>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</si>
  <si>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</si>
  <si>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</si>
  <si>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</si>
  <si>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</si>
  <si>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</si>
  <si>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</si>
  <si>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</si>
  <si>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</si>
  <si>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</si>
  <si>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</si>
  <si>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</si>
  <si>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</si>
  <si>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</si>
  <si>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</si>
  <si>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</si>
  <si>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</si>
  <si>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</si>
  <si>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</si>
  <si>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</si>
  <si>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</si>
  <si>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</si>
  <si>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</si>
  <si>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</si>
  <si>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</si>
  <si>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</si>
  <si>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</si>
  <si>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</si>
  <si>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</si>
  <si>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</si>
  <si>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</si>
  <si>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</si>
  <si>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</si>
  <si>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</si>
  <si>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</si>
  <si>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</si>
  <si>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</si>
  <si>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</si>
  <si>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</si>
  <si>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</si>
  <si>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</si>
  <si>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</si>
  <si>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</si>
  <si>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</si>
  <si>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</si>
  <si>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</si>
  <si>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</si>
  <si>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</si>
  <si>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</si>
  <si>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</si>
  <si>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</si>
  <si>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</si>
  <si>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</si>
  <si>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</si>
  <si>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</si>
  <si>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</si>
  <si>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</si>
  <si>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</si>
  <si>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</si>
  <si>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</si>
  <si>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</si>
  <si>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</si>
  <si>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</si>
  <si>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</si>
  <si>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</si>
  <si>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</si>
  <si>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</si>
  <si>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</si>
  <si>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</si>
  <si>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</si>
  <si>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</si>
  <si>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</si>
  <si>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</si>
  <si>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</si>
  <si>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</si>
  <si>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</si>
  <si>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</si>
  <si>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</si>
  <si>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</si>
  <si>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</si>
  <si>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</si>
  <si>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</si>
  <si>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</si>
  <si>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</si>
  <si>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</si>
  <si>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</si>
  <si>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</si>
  <si>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</si>
  <si>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</si>
  <si>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</si>
  <si>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</si>
  <si>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</si>
  <si>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</si>
  <si>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</si>
  <si>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</si>
  <si>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</si>
  <si>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</si>
  <si>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</si>
  <si>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</si>
  <si>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</si>
  <si>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</si>
  <si>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</si>
  <si>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</si>
  <si>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</si>
  <si>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</si>
  <si>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</si>
  <si>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</si>
  <si>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</si>
  <si>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</si>
  <si>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</si>
  <si>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</si>
  <si>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</si>
  <si>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</si>
  <si>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</si>
  <si>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</si>
  <si>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</si>
  <si>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</si>
  <si>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</si>
  <si>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</si>
  <si>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</si>
  <si>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</si>
  <si>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</si>
  <si>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</si>
  <si>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</si>
  <si>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</si>
  <si>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</si>
  <si>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</si>
  <si>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</si>
  <si>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</si>
  <si>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</si>
  <si>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</si>
  <si>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</si>
  <si>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</si>
  <si>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</si>
  <si>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</si>
  <si>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</si>
  <si>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</si>
  <si>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</si>
  <si>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</si>
  <si>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</si>
  <si>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</si>
  <si>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</si>
  <si>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</si>
  <si>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</si>
  <si>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</si>
  <si>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</si>
  <si>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</si>
  <si>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</si>
  <si>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</si>
  <si>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</si>
  <si>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</si>
  <si>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</si>
  <si>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</si>
  <si>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</si>
  <si>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</si>
  <si>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</si>
  <si>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</si>
  <si>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</si>
  <si>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</si>
  <si>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</si>
  <si>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</si>
  <si>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</si>
  <si>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</si>
  <si>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</si>
  <si>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</si>
  <si>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</si>
  <si>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</si>
  <si>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</si>
  <si>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</si>
  <si>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</si>
  <si>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</si>
  <si>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</si>
  <si>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</si>
  <si>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</si>
  <si>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</si>
  <si>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</si>
  <si>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</si>
  <si>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</si>
  <si>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</si>
  <si>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</si>
  <si>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</si>
  <si>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</si>
  <si>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</si>
  <si>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</si>
  <si>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</si>
  <si>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</si>
  <si>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</si>
  <si>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</si>
  <si>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</si>
  <si>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</si>
  <si>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</si>
  <si>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</si>
  <si>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</si>
  <si>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</si>
  <si>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</si>
  <si>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</si>
  <si>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</si>
  <si>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</si>
  <si>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</si>
  <si>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</si>
  <si>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</si>
  <si>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</si>
  <si>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</si>
  <si>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</si>
  <si>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</si>
  <si>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</si>
  <si>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</si>
  <si>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</si>
  <si>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</si>
  <si>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</si>
  <si>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</si>
  <si>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</si>
  <si>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</si>
  <si>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</si>
  <si>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</si>
  <si>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</si>
  <si>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</si>
  <si>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</si>
  <si>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</si>
  <si>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</si>
  <si>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</si>
  <si>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</si>
  <si>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</si>
  <si>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</si>
  <si>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</si>
  <si>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</si>
  <si>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</si>
  <si>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</si>
  <si>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</si>
  <si>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</si>
  <si>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</si>
  <si>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</si>
  <si>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</si>
  <si>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</si>
  <si>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</si>
  <si>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</si>
  <si>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</si>
  <si>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</si>
  <si>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</si>
  <si>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</si>
  <si>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</si>
  <si>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</si>
  <si>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</si>
  <si>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</si>
  <si>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</si>
  <si>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</si>
  <si>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</si>
  <si>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</si>
  <si>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</si>
  <si>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</si>
  <si>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</si>
  <si>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</si>
  <si>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</si>
  <si>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</si>
  <si>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</si>
  <si>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</si>
  <si>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</si>
  <si>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</si>
  <si>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</si>
  <si>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</si>
  <si>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</si>
  <si>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</si>
  <si>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</si>
  <si>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</si>
  <si>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</si>
  <si>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</si>
  <si>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</si>
  <si>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</si>
  <si>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</si>
  <si>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</si>
  <si>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</si>
  <si>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</si>
  <si>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</si>
  <si>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</si>
  <si>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</si>
  <si>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</si>
  <si>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</si>
  <si>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</si>
  <si>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</si>
  <si>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</si>
  <si>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</si>
  <si>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</si>
  <si>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</si>
  <si>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</si>
  <si>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</si>
  <si>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</si>
  <si>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</si>
  <si>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</si>
  <si>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</si>
  <si>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</si>
  <si>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</si>
  <si>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</si>
  <si>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</si>
  <si>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</si>
  <si>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</si>
  <si>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</si>
  <si>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</si>
  <si>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</si>
  <si>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</si>
  <si>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</si>
  <si>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</si>
  <si>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</si>
  <si>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</si>
  <si>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</si>
  <si>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</si>
  <si>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</si>
  <si>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</si>
  <si>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</si>
  <si>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</si>
  <si>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</si>
  <si>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</si>
  <si>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</si>
  <si>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</si>
  <si>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</si>
  <si>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</si>
  <si>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</si>
  <si>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</si>
  <si>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</si>
  <si>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</si>
  <si>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</si>
  <si>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</si>
  <si>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</si>
  <si>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</si>
  <si>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</si>
  <si>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</si>
  <si>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</si>
  <si>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</si>
  <si>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</si>
  <si>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</si>
  <si>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</si>
  <si>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</si>
  <si>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</si>
  <si>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</si>
  <si>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</si>
  <si>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</si>
  <si>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</si>
  <si>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</si>
  <si>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</si>
  <si>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</si>
  <si>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</si>
  <si>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</si>
  <si>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</si>
  <si>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</si>
  <si>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</si>
  <si>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</si>
  <si>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</si>
  <si>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</si>
  <si>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</si>
  <si>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</si>
  <si>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</si>
  <si>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</si>
  <si>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</si>
  <si>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</si>
  <si>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</si>
  <si>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</si>
  <si>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</si>
  <si>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</si>
  <si>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</si>
  <si>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</si>
  <si>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</si>
  <si>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</si>
  <si>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</si>
  <si>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</si>
  <si>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</si>
  <si>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</si>
  <si>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</si>
  <si>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</si>
  <si>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</si>
  <si>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</si>
  <si>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</si>
  <si>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</si>
  <si>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</si>
  <si>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</si>
  <si>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</si>
  <si>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</si>
  <si>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</si>
  <si>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</si>
  <si>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</si>
  <si>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</si>
  <si>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</si>
  <si>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</si>
  <si>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</si>
  <si>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</si>
  <si>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</si>
  <si>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</si>
  <si>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</si>
  <si>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</si>
  <si>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</si>
  <si>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</si>
  <si>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</si>
  <si>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</si>
  <si>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</si>
  <si>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</si>
  <si>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</si>
  <si>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</si>
  <si>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</si>
  <si>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</si>
  <si>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</si>
  <si>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</si>
  <si>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</si>
  <si>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</si>
  <si>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</si>
  <si>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</si>
  <si>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</si>
  <si>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</si>
  <si>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</si>
  <si>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</si>
  <si>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</si>
  <si>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</si>
  <si>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</si>
  <si>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</si>
  <si>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</si>
  <si>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</si>
  <si>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</si>
  <si>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</si>
  <si>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</si>
  <si>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</si>
  <si>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</si>
  <si>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</si>
  <si>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</si>
  <si>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</si>
  <si>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</si>
  <si>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</si>
  <si>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</si>
  <si>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</si>
  <si>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</si>
  <si>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</si>
  <si>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</si>
  <si>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</si>
  <si>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</si>
  <si>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</si>
  <si>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</si>
  <si>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</si>
  <si>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</si>
  <si>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</si>
  <si>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</si>
  <si>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</si>
  <si>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</si>
  <si>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</si>
  <si>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</si>
  <si>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</si>
  <si>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</si>
  <si>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</si>
  <si>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</si>
  <si>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</si>
  <si>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</si>
  <si>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</si>
  <si>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</si>
  <si>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</si>
  <si>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</si>
  <si>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</si>
  <si>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</si>
  <si>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</si>
  <si>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</si>
  <si>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</si>
  <si>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</si>
  <si>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</si>
  <si>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</si>
  <si>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</si>
  <si>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</si>
  <si>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</si>
  <si>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</si>
  <si>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</si>
  <si>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</si>
  <si>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</si>
  <si>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</si>
  <si>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</si>
  <si>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</si>
  <si>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</si>
  <si>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</si>
  <si>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</si>
  <si>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</si>
  <si>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</si>
  <si>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</si>
  <si>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</si>
  <si>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</si>
  <si>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</si>
  <si>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</si>
  <si>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</si>
  <si>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</si>
  <si>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</si>
  <si>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</si>
  <si>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</si>
  <si>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</si>
  <si>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</si>
  <si>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</si>
  <si>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</si>
  <si>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</si>
  <si>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</si>
  <si>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</si>
  <si>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</si>
  <si>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</si>
  <si>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</si>
  <si>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</si>
  <si>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</si>
  <si>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</si>
  <si>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</si>
  <si>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</si>
  <si>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</si>
  <si>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</si>
  <si>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</si>
  <si>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</si>
  <si>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</si>
  <si>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</si>
  <si>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</si>
  <si>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</si>
  <si>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</si>
  <si>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</si>
  <si>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</si>
  <si>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</si>
  <si>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</si>
  <si>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</si>
  <si>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</si>
  <si>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</si>
  <si>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</si>
  <si>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</si>
  <si>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</si>
  <si>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</si>
  <si>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</si>
  <si>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</si>
  <si>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</si>
  <si>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</si>
  <si>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</si>
  <si>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</si>
  <si>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</si>
  <si>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</si>
  <si>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</si>
  <si>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</si>
  <si>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</si>
  <si>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</si>
  <si>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</si>
  <si>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</si>
  <si>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</si>
  <si>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</si>
  <si>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</si>
  <si>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</si>
  <si>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</si>
  <si>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</si>
  <si>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</si>
  <si>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</si>
  <si>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</si>
  <si>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</si>
  <si>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</si>
  <si>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</si>
  <si>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</si>
  <si>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</si>
  <si>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</si>
  <si>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</si>
  <si>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</si>
  <si>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</si>
  <si>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</si>
  <si>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</si>
  <si>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</si>
  <si>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</si>
  <si>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</si>
  <si>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</si>
  <si>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</si>
  <si>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</si>
  <si>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</si>
  <si>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</si>
  <si>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</si>
  <si>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</si>
  <si>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</si>
  <si>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</si>
  <si>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</si>
  <si>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</si>
  <si>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</si>
  <si>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</si>
  <si>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</si>
  <si>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</si>
  <si>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</si>
  <si>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</si>
  <si>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</si>
  <si>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</si>
  <si>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</si>
  <si>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</si>
  <si>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</si>
  <si>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</si>
  <si>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</si>
  <si>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</si>
  <si>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</si>
  <si>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</si>
  <si>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</si>
  <si>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</si>
  <si>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</si>
  <si>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</si>
  <si>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</si>
  <si>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</si>
  <si>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</si>
  <si>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</si>
  <si>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</si>
  <si>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</si>
  <si>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</si>
  <si>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</si>
  <si>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</si>
  <si>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</si>
  <si>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</si>
  <si>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</si>
  <si>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</si>
  <si>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</si>
  <si>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</si>
  <si>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</si>
  <si>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</si>
  <si>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</si>
  <si>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</si>
  <si>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</si>
  <si>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</si>
  <si>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</si>
  <si>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</si>
  <si>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</si>
  <si>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</si>
  <si>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</si>
  <si>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</si>
  <si>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</si>
  <si>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</si>
  <si>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</si>
  <si>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</si>
  <si>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</si>
  <si>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</si>
  <si>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</si>
  <si>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</si>
  <si>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</si>
  <si>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</si>
  <si>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</si>
  <si>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</si>
  <si>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</si>
  <si>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</si>
  <si>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</si>
  <si>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</si>
  <si>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</si>
  <si>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</si>
  <si>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</si>
  <si>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</si>
  <si>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</si>
  <si>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</si>
  <si>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</si>
  <si>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</si>
  <si>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</si>
  <si>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</si>
  <si>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</si>
  <si>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</si>
  <si>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</si>
  <si>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</si>
  <si>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</si>
  <si>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</si>
  <si>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</si>
  <si>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</si>
  <si>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</si>
  <si>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</si>
  <si>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</si>
  <si>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</si>
  <si>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</si>
  <si>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</si>
  <si>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</si>
  <si>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</si>
  <si>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</si>
  <si>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</si>
  <si>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</si>
  <si>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</si>
  <si>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</si>
  <si>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</si>
  <si>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</si>
  <si>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</si>
  <si>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</si>
  <si>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</si>
  <si>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</si>
  <si>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</si>
  <si>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</si>
  <si>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</si>
  <si>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</si>
  <si>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</si>
  <si>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</si>
  <si>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</si>
  <si>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</si>
  <si>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</si>
  <si>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</si>
  <si>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</si>
  <si>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</si>
  <si>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</si>
  <si>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</si>
  <si>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</si>
  <si>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</si>
  <si>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</si>
  <si>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</si>
  <si>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</si>
  <si>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</si>
  <si>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</si>
  <si>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</si>
  <si>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</si>
  <si>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</si>
  <si>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</si>
  <si>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</si>
  <si>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</si>
  <si>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</si>
  <si>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</si>
  <si>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</si>
  <si>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</si>
  <si>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</si>
  <si>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</si>
  <si>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</si>
  <si>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</si>
  <si>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</si>
  <si>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</si>
  <si>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</si>
  <si>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</si>
  <si>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</si>
  <si>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</si>
  <si>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</si>
  <si>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</si>
  <si>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</si>
  <si>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</si>
  <si>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</si>
  <si>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</si>
  <si>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</si>
  <si>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</si>
  <si>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</si>
  <si>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</si>
  <si>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</si>
  <si>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</si>
  <si>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</si>
  <si>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</si>
  <si>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</si>
  <si>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</si>
  <si>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</si>
  <si>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</si>
  <si>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</si>
  <si>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</si>
  <si>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</si>
  <si>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</si>
  <si>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</si>
  <si>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</si>
  <si>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</si>
  <si>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</si>
  <si>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</si>
  <si>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</si>
  <si>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</si>
  <si>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</si>
  <si>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</si>
  <si>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</si>
  <si>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</si>
  <si>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</si>
  <si>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</si>
  <si>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</si>
  <si>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</si>
  <si>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</si>
  <si>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</si>
  <si>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</si>
  <si>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</si>
  <si>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</si>
  <si>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</si>
  <si>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</si>
  <si>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</si>
  <si>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</si>
  <si>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</si>
  <si>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</si>
  <si>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</si>
  <si>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</si>
  <si>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</si>
  <si>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</si>
  <si>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</si>
  <si>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</si>
  <si>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</si>
  <si>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</si>
  <si>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</si>
  <si>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</si>
  <si>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</si>
  <si>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</si>
  <si>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</si>
  <si>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</si>
  <si>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</si>
  <si>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</si>
  <si>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</si>
  <si>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</si>
  <si>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</si>
  <si>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</si>
  <si>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</si>
  <si>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</si>
  <si>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</si>
  <si>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</si>
  <si>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</si>
  <si>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</si>
  <si>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</si>
  <si>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</si>
  <si>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</si>
  <si>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</si>
  <si>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</si>
  <si>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</si>
  <si>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</si>
  <si>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</si>
  <si>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</si>
  <si>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</si>
  <si>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</si>
  <si>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</si>
  <si>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</si>
  <si>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</si>
  <si>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</si>
  <si>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</si>
  <si>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</si>
  <si>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</si>
  <si>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</si>
  <si>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</si>
  <si>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</si>
  <si>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</si>
  <si>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</si>
  <si>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</si>
  <si>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</si>
  <si>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</si>
  <si>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</si>
  <si>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</si>
  <si>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</si>
  <si>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</si>
  <si>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</si>
  <si>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</si>
  <si>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</si>
  <si>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</si>
  <si>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</si>
  <si>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</si>
  <si>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</si>
  <si>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</si>
  <si>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</si>
  <si>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</si>
  <si>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</si>
  <si>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</si>
  <si>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</si>
  <si>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</si>
  <si>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</si>
  <si>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</si>
  <si>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</si>
  <si>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</si>
  <si>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</si>
  <si>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</si>
  <si>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</si>
  <si>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</si>
  <si>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</si>
  <si>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</si>
  <si>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</si>
  <si>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</si>
  <si>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</si>
  <si>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</si>
  <si>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</si>
  <si>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</si>
  <si>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</si>
  <si>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</si>
  <si>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</si>
  <si>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</si>
  <si>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</si>
  <si>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</si>
  <si>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</si>
  <si>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</si>
  <si>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</si>
  <si>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</si>
  <si>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</si>
  <si>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</si>
  <si>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</si>
  <si>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</si>
  <si>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</si>
  <si>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</si>
  <si>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</si>
  <si>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</si>
  <si>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</si>
  <si>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</si>
  <si>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</si>
  <si>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</si>
  <si>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</si>
  <si>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</si>
  <si>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</si>
  <si>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</si>
  <si>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</si>
  <si>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</si>
  <si>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</si>
  <si>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</si>
  <si>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</si>
  <si>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</si>
  <si>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</si>
  <si>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</si>
  <si>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</si>
  <si>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</si>
  <si>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</si>
  <si>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</si>
  <si>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</si>
  <si>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</si>
  <si>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</si>
  <si>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</si>
  <si>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</si>
  <si>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</si>
  <si>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</si>
  <si>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</si>
  <si>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</si>
  <si>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</si>
  <si>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</si>
  <si>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</si>
  <si>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</si>
  <si>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</si>
  <si>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</si>
  <si>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</si>
  <si>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</si>
  <si>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</si>
  <si>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</si>
  <si>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</si>
  <si>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</si>
  <si>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</si>
  <si>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</si>
  <si>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</si>
  <si>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</si>
  <si>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</si>
  <si>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</si>
  <si>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</si>
  <si>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</si>
  <si>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</si>
  <si>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</si>
  <si>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</si>
  <si>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</si>
  <si>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</si>
  <si>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</si>
  <si>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</si>
  <si>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</si>
  <si>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</si>
  <si>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</si>
  <si>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</si>
  <si>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</si>
  <si>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</si>
  <si>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</si>
  <si>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</si>
  <si>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</si>
  <si>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</si>
  <si>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</si>
  <si>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</si>
  <si>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</si>
  <si>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</si>
  <si>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</si>
  <si>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</si>
  <si>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</si>
  <si>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</si>
  <si>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</si>
  <si>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</si>
  <si>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</si>
  <si>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</si>
  <si>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</si>
  <si>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</si>
  <si>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</si>
  <si>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</si>
  <si>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</si>
  <si>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</si>
  <si>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</si>
  <si>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</si>
  <si>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</si>
  <si>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</si>
  <si>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</si>
  <si>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</si>
  <si>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</si>
  <si>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</si>
  <si>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</si>
  <si>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</si>
  <si>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</si>
  <si>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</si>
  <si>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</si>
  <si>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</si>
  <si>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</si>
  <si>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</si>
  <si>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</si>
  <si>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</si>
  <si>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</si>
  <si>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</si>
  <si>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</si>
  <si>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</si>
  <si>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</si>
  <si>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</si>
  <si>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</si>
  <si>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</si>
  <si>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</si>
  <si>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</si>
  <si>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</si>
  <si>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</si>
  <si>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</si>
  <si>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</si>
  <si>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</si>
  <si>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</si>
  <si>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</si>
  <si>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</si>
  <si>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</si>
  <si>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</si>
  <si>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</si>
  <si>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</si>
  <si>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</si>
  <si>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</si>
  <si>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</si>
  <si>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</si>
  <si>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</si>
  <si>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</si>
  <si>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</si>
  <si>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</si>
  <si>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</si>
  <si>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</si>
  <si>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</si>
  <si>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</si>
  <si>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</si>
  <si>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</si>
  <si>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</si>
  <si>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</si>
  <si>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</si>
  <si>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</si>
  <si>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</si>
  <si>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</si>
  <si>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</si>
  <si>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</si>
  <si>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</si>
  <si>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</si>
  <si>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</si>
  <si>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</si>
  <si>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</si>
  <si>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</si>
  <si>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</si>
  <si>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</si>
  <si>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</si>
  <si>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</si>
  <si>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</si>
  <si>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</si>
  <si>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</si>
  <si>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</si>
  <si>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</si>
  <si>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</si>
  <si>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</si>
  <si>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</si>
  <si>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</si>
  <si>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</si>
  <si>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</si>
  <si>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</si>
  <si>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</si>
  <si>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</si>
  <si>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</si>
  <si>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</si>
  <si>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</si>
  <si>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</si>
  <si>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</si>
  <si>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</si>
  <si>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</si>
  <si>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</si>
  <si>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</si>
  <si>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</si>
  <si>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</si>
  <si>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</si>
  <si>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</si>
  <si>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</si>
  <si>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</si>
  <si>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</si>
  <si>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</si>
  <si>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</si>
  <si>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</si>
  <si>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</si>
  <si>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</si>
  <si>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</si>
  <si>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</si>
  <si>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</si>
  <si>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</si>
  <si>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</si>
  <si>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</si>
  <si>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</si>
  <si>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</si>
  <si>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</si>
  <si>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</si>
  <si>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</si>
  <si>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</si>
  <si>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</si>
  <si>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</si>
  <si>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</si>
  <si>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</si>
  <si>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</si>
  <si>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</si>
  <si>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</si>
  <si>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</si>
  <si>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</si>
  <si>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</si>
  <si>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</si>
  <si>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</si>
  <si>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</si>
  <si>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</si>
  <si>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</si>
  <si>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</si>
  <si>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</si>
  <si>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</si>
  <si>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</si>
  <si>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</si>
  <si>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</si>
  <si>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</si>
  <si>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</si>
  <si>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</si>
  <si>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</si>
  <si>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</si>
  <si>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</si>
  <si>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</si>
  <si>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</si>
  <si>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</si>
  <si>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</si>
  <si>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</si>
  <si>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</si>
  <si>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</si>
  <si>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</si>
  <si>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</si>
  <si>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</si>
  <si>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</si>
  <si>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</si>
  <si>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</si>
  <si>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</si>
  <si>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</si>
  <si>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</si>
  <si>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</si>
  <si>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</si>
  <si>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</si>
  <si>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</si>
  <si>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</si>
  <si>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</si>
  <si>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</si>
  <si>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</si>
  <si>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</si>
  <si>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</si>
  <si>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</si>
  <si>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</si>
  <si>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</si>
  <si>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</si>
  <si>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</si>
  <si>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</si>
  <si>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</si>
  <si>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</si>
  <si>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</si>
  <si>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</si>
  <si>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</si>
  <si>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</si>
  <si>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</si>
  <si>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</si>
  <si>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</si>
  <si>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</si>
  <si>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</si>
  <si>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</si>
  <si>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</si>
  <si>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</si>
  <si>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</si>
  <si>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</si>
  <si>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</si>
  <si>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</si>
  <si>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</si>
  <si>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</si>
  <si>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</si>
  <si>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</si>
  <si>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</si>
  <si>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</si>
  <si>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</si>
  <si>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</si>
  <si>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</si>
  <si>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</si>
  <si>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</si>
  <si>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</si>
  <si>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</si>
  <si>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</si>
  <si>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</si>
  <si>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</si>
  <si>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</si>
  <si>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</si>
  <si>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</si>
  <si>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</si>
  <si>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</si>
  <si>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</si>
  <si>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</si>
  <si>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</si>
  <si>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</si>
  <si>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</si>
  <si>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</si>
  <si>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</si>
  <si>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</si>
  <si>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</si>
  <si>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</si>
  <si>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</si>
  <si>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</si>
  <si>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</si>
  <si>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</si>
  <si>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</si>
  <si>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</si>
  <si>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</si>
  <si>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</si>
  <si>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</si>
  <si>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</si>
  <si>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</si>
  <si>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</si>
  <si>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</si>
  <si>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</si>
  <si>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</si>
  <si>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</si>
  <si>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</si>
  <si>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</si>
  <si>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</si>
  <si>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</si>
  <si>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</si>
  <si>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</si>
  <si>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</si>
  <si>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</si>
  <si>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</si>
  <si>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</si>
  <si>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</si>
  <si>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</si>
  <si>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</si>
  <si>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</si>
  <si>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</si>
  <si>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</si>
  <si>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</si>
  <si>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</si>
  <si>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</si>
  <si>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</si>
  <si>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</si>
  <si>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</si>
  <si>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</si>
  <si>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</si>
  <si>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</si>
  <si>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</si>
  <si>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</si>
  <si>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</si>
  <si>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</si>
  <si>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</si>
  <si>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</si>
  <si>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</si>
  <si>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</si>
  <si>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</si>
  <si>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</si>
  <si>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</si>
  <si>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</si>
  <si>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</si>
  <si>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</si>
  <si>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</si>
  <si>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</si>
  <si>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</si>
  <si>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</si>
  <si>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</si>
  <si>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</si>
  <si>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</si>
  <si>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</si>
  <si>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</si>
  <si>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</si>
  <si>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</si>
  <si>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</si>
  <si>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</si>
  <si>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</si>
  <si>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</si>
  <si>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</si>
  <si>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</si>
  <si>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</si>
  <si>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</si>
  <si>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</si>
  <si>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</si>
  <si>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</si>
  <si>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</si>
  <si>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</si>
  <si>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</si>
  <si>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</si>
  <si>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</si>
  <si>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</si>
  <si>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</si>
  <si>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</si>
  <si>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</si>
  <si>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</si>
  <si>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</si>
  <si>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</si>
  <si>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</si>
  <si>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</si>
  <si>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</si>
  <si>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</si>
  <si>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</si>
  <si>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</si>
  <si>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</si>
  <si>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</si>
  <si>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</si>
  <si>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</si>
  <si>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</si>
  <si>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</si>
  <si>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</si>
  <si>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</si>
  <si>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</si>
  <si>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</si>
  <si>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</si>
  <si>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</si>
  <si>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</si>
  <si>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</si>
  <si>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</si>
  <si>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</si>
  <si>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</si>
  <si>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</si>
  <si>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</si>
  <si>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</si>
  <si>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</si>
  <si>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</si>
  <si>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</si>
  <si>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</si>
  <si>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</si>
  <si>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</si>
  <si>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</si>
  <si>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</si>
  <si>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</si>
  <si>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</si>
  <si>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</si>
  <si>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</si>
  <si>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</si>
  <si>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</si>
  <si>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</si>
  <si>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</si>
  <si>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</si>
  <si>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</si>
  <si>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</si>
  <si>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</si>
  <si>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</si>
  <si>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</si>
  <si>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</si>
  <si>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</si>
  <si>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</si>
  <si>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</si>
  <si>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</si>
  <si>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</si>
  <si>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</si>
  <si>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</si>
  <si>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</si>
  <si>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</si>
  <si>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</si>
  <si>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</si>
  <si>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</si>
  <si>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</si>
  <si>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</si>
  <si>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</si>
  <si>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</si>
  <si>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</si>
  <si>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</si>
  <si>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</si>
  <si>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</si>
  <si>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</si>
  <si>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</si>
  <si>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</si>
  <si>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</si>
  <si>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</si>
  <si>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</si>
  <si>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</si>
  <si>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</si>
  <si>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</si>
  <si>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</si>
  <si>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</si>
  <si>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</si>
  <si>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</si>
  <si>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</si>
  <si>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</si>
  <si>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</si>
  <si>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</si>
  <si>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</si>
  <si>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</si>
  <si>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</si>
  <si>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</si>
  <si>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</si>
  <si>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</si>
  <si>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</si>
  <si>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</si>
  <si>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</si>
  <si>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</si>
  <si>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</si>
  <si>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</si>
  <si>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</si>
  <si>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</si>
  <si>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</si>
  <si>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</si>
  <si>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</si>
  <si>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</si>
  <si>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</si>
  <si>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</si>
  <si>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</si>
  <si>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</si>
  <si>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</si>
  <si>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</si>
  <si>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</si>
  <si>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</si>
  <si>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</si>
  <si>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</si>
  <si>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</si>
  <si>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</si>
  <si>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</si>
  <si>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</si>
  <si>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</si>
  <si>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</si>
  <si>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</si>
  <si>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</si>
  <si>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</si>
  <si>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</si>
  <si>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</si>
  <si>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</si>
  <si>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</si>
  <si>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</si>
  <si>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</si>
  <si>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</si>
  <si>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</si>
  <si>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</si>
  <si>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</si>
  <si>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</si>
  <si>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</si>
  <si>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</si>
  <si>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</si>
  <si>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</si>
  <si>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</si>
  <si>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</si>
  <si>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</si>
  <si>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</si>
  <si>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</si>
  <si>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</si>
  <si>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</si>
  <si>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</si>
  <si>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</si>
  <si>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</si>
  <si>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</si>
  <si>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</si>
  <si>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</si>
  <si>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</si>
  <si>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</si>
  <si>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</si>
  <si>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</si>
  <si>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</si>
  <si>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</si>
  <si>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</si>
  <si>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</si>
  <si>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</si>
  <si>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</si>
  <si>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</si>
  <si>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</si>
  <si>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</si>
  <si>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</si>
  <si>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</si>
  <si>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</si>
  <si>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</si>
  <si>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</si>
  <si>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</si>
  <si>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</si>
  <si>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</si>
  <si>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</si>
  <si>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</si>
  <si>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</si>
  <si>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</si>
  <si>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</si>
  <si>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</si>
  <si>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</si>
  <si>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</si>
  <si>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</si>
  <si>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</si>
  <si>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</si>
  <si>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</si>
  <si>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</si>
  <si>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</si>
  <si>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</si>
  <si>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</si>
  <si>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</si>
  <si>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</si>
  <si>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</si>
  <si>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</si>
  <si>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</si>
  <si>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</si>
  <si>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</si>
  <si>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</si>
  <si>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</si>
  <si>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</si>
  <si>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</si>
  <si>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</si>
  <si>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</si>
  <si>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</si>
  <si>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</si>
  <si>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</si>
  <si>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</si>
  <si>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</si>
  <si>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</si>
  <si>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</si>
  <si>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</si>
  <si>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</si>
  <si>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</si>
  <si>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</si>
  <si>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</si>
  <si>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</si>
  <si>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</si>
  <si>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</si>
  <si>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</si>
  <si>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</si>
  <si>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</si>
  <si>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</si>
  <si>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</si>
  <si>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</si>
  <si>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</si>
  <si>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</si>
  <si>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</si>
  <si>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</si>
  <si>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</si>
  <si>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</si>
  <si>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</si>
  <si>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</si>
  <si>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</si>
  <si>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</si>
  <si>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</si>
  <si>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</si>
  <si>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</si>
  <si>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</si>
  <si>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</si>
  <si>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</si>
  <si>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</si>
  <si>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</si>
  <si>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</si>
  <si>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</si>
  <si>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</si>
  <si>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</si>
  <si>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</si>
  <si>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</si>
  <si>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</si>
  <si>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</si>
  <si>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</si>
  <si>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</si>
  <si>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</si>
  <si>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</si>
  <si>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</si>
  <si>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</si>
  <si>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</si>
  <si>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</si>
  <si>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</si>
  <si>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</si>
  <si>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</si>
  <si>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</si>
  <si>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</si>
  <si>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</si>
  <si>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</si>
  <si>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</si>
  <si>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</si>
  <si>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</si>
  <si>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</si>
  <si>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</si>
  <si>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</si>
  <si>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</si>
  <si>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</si>
  <si>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</si>
  <si>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</si>
  <si>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</si>
  <si>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</si>
  <si>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</si>
  <si>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</si>
  <si>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</si>
  <si>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</si>
  <si>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</si>
  <si>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</si>
  <si>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</si>
  <si>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</si>
  <si>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</si>
  <si>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</si>
  <si>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</si>
  <si>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</si>
  <si>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</si>
  <si>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</si>
  <si>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</si>
  <si>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</si>
  <si>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</si>
  <si>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</si>
  <si>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</si>
  <si>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</si>
  <si>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</si>
  <si>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</si>
  <si>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</si>
  <si>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</si>
  <si>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</si>
  <si>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</si>
  <si>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</si>
  <si>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</si>
  <si>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</si>
  <si>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</si>
  <si>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</si>
  <si>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</si>
  <si>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</si>
  <si>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</si>
  <si>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</si>
  <si>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</si>
  <si>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</si>
  <si>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</si>
  <si>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</si>
  <si>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</si>
  <si>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</si>
  <si>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</si>
  <si>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</si>
  <si>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</si>
  <si>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</si>
  <si>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</si>
  <si>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</si>
  <si>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</si>
  <si>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</si>
  <si>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</si>
  <si>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</si>
  <si>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</si>
  <si>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</si>
  <si>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</si>
  <si>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</si>
  <si>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</si>
  <si>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</si>
  <si>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</si>
  <si>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</si>
  <si>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</si>
  <si>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</si>
  <si>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</si>
  <si>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</si>
  <si>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</si>
  <si>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</si>
  <si>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</si>
  <si>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</si>
  <si>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</si>
  <si>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</si>
  <si>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</si>
  <si>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</si>
  <si>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</si>
  <si>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</si>
  <si>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</si>
  <si>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</si>
  <si>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</si>
  <si>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</si>
  <si>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</si>
  <si>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</si>
  <si>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</si>
  <si>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</si>
  <si>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</si>
  <si>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</si>
  <si>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</si>
  <si>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</si>
  <si>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</si>
  <si>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</si>
  <si>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</si>
  <si>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</si>
  <si>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</si>
  <si>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</si>
  <si>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</si>
  <si>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</si>
  <si>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</si>
  <si>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</si>
  <si>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</si>
  <si>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</si>
  <si>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</si>
  <si>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</si>
  <si>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</si>
  <si>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</si>
  <si>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</si>
  <si>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</si>
  <si>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</si>
  <si>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</si>
  <si>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</si>
  <si>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</si>
  <si>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</si>
  <si>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</si>
  <si>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</si>
  <si>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</si>
  <si>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</si>
  <si>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</si>
  <si>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</si>
  <si>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</si>
  <si>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</si>
  <si>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</si>
  <si>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</si>
  <si>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</si>
  <si>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</si>
  <si>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</si>
  <si>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</si>
  <si>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</si>
  <si>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</si>
  <si>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</si>
  <si>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</si>
  <si>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</si>
  <si>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</si>
  <si>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</si>
  <si>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</si>
  <si>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</si>
  <si>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</si>
  <si>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</si>
  <si>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</si>
  <si>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</si>
  <si>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</si>
  <si>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</si>
  <si>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</si>
  <si>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</si>
  <si>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</si>
  <si>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</si>
  <si>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</si>
  <si>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</si>
  <si>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</si>
  <si>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</si>
  <si>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</si>
  <si>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</si>
  <si>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</si>
  <si>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</si>
  <si>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</si>
  <si>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</si>
  <si>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</si>
  <si>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</si>
  <si>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</si>
  <si>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</si>
  <si>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</si>
  <si>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</si>
  <si>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</si>
  <si>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</si>
  <si>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</si>
  <si>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</si>
  <si>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</si>
  <si>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</si>
  <si>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</si>
  <si>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</si>
  <si>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</si>
  <si>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</si>
  <si>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</si>
  <si>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</si>
  <si>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</si>
  <si>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</si>
  <si>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</si>
  <si>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</si>
  <si>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</si>
  <si>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</si>
  <si>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</si>
  <si>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</si>
  <si>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</si>
  <si>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</si>
  <si>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</si>
  <si>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</si>
  <si>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</si>
  <si>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</si>
  <si>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</si>
  <si>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</si>
  <si>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</si>
  <si>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</si>
  <si>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</si>
  <si>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</si>
  <si>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</si>
  <si>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</si>
  <si>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</si>
  <si>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</si>
  <si>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</si>
  <si>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</si>
  <si>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</si>
  <si>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</si>
  <si>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</si>
  <si>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</si>
  <si>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</si>
  <si>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</si>
  <si>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</si>
  <si>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</si>
  <si>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</si>
  <si>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</si>
  <si>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</si>
  <si>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</si>
  <si>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</si>
  <si>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</si>
  <si>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</si>
  <si>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</si>
  <si>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</si>
  <si>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</si>
  <si>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</si>
  <si>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</si>
  <si>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</si>
  <si>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</si>
  <si>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</si>
  <si>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</si>
  <si>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</si>
  <si>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</si>
  <si>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</si>
  <si>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</si>
  <si>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</si>
  <si>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</si>
  <si>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</si>
  <si>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</si>
  <si>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</si>
  <si>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</si>
  <si>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</si>
  <si>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</si>
  <si>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</si>
  <si>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</si>
  <si>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</si>
  <si>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</si>
  <si>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</si>
  <si>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</si>
  <si>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</si>
  <si>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</si>
  <si>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</si>
  <si>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</si>
  <si>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</si>
  <si>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</si>
  <si>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</si>
  <si>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</si>
  <si>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</si>
  <si>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</si>
  <si>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</si>
  <si>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</si>
  <si>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</si>
  <si>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</si>
  <si>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</si>
  <si>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</si>
  <si>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</si>
  <si>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</si>
  <si>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</si>
  <si>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</si>
  <si>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</si>
  <si>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</si>
  <si>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</si>
  <si>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</si>
  <si>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</si>
  <si>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</si>
  <si>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</si>
  <si>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</si>
  <si>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</si>
  <si>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</si>
  <si>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</si>
  <si>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</si>
  <si>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</si>
  <si>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</si>
  <si>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</si>
  <si>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</si>
  <si>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</si>
  <si>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</si>
  <si>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</si>
  <si>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</si>
  <si>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</si>
  <si>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</si>
  <si>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</si>
  <si>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</si>
  <si>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</si>
  <si>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</si>
  <si>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</si>
  <si>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</si>
  <si>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</si>
  <si>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</si>
  <si>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</si>
  <si>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</si>
  <si>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</si>
  <si>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</si>
  <si>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</si>
  <si>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</si>
  <si>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</si>
  <si>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</si>
  <si>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</si>
  <si>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</si>
  <si>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</si>
  <si>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</si>
  <si>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</si>
  <si>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</si>
  <si>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</si>
  <si>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</si>
  <si>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</si>
  <si>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</si>
  <si>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</si>
  <si>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</si>
  <si>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</si>
  <si>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</si>
  <si>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</si>
  <si>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</si>
  <si>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</si>
  <si>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</si>
  <si>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</si>
  <si>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</si>
  <si>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</si>
  <si>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</si>
  <si>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</si>
  <si>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</si>
  <si>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</si>
  <si>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</si>
  <si>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</si>
  <si>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</si>
  <si>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</si>
  <si>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</si>
  <si>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</si>
  <si>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</si>
  <si>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</si>
  <si>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</si>
  <si>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</si>
  <si>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</si>
  <si>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</si>
  <si>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</si>
  <si>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</si>
  <si>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</si>
  <si>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</si>
  <si>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</si>
  <si>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</si>
  <si>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</si>
  <si>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</si>
  <si>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</si>
  <si>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</si>
  <si>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</si>
  <si>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</si>
  <si>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</si>
  <si>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</si>
  <si>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</si>
  <si>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</si>
  <si>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</si>
  <si>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</si>
  <si>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</si>
  <si>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</si>
  <si>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</si>
  <si>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</si>
  <si>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</si>
  <si>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</si>
  <si>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</si>
  <si>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</si>
  <si>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</si>
  <si>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</si>
  <si>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</si>
  <si>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</si>
  <si>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</si>
  <si>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</si>
  <si>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</si>
  <si>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</si>
  <si>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</si>
  <si>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</si>
  <si>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</si>
  <si>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</si>
  <si>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</si>
  <si>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</si>
  <si>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</si>
  <si>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</si>
  <si>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</si>
  <si>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</si>
  <si>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</si>
  <si>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</si>
  <si>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</si>
  <si>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</si>
  <si>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</si>
  <si>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</si>
  <si>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</si>
  <si>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</si>
  <si>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</si>
  <si>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</si>
  <si>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</si>
  <si>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</si>
  <si>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</si>
  <si>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</si>
  <si>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</si>
  <si>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</si>
  <si>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</si>
  <si>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</si>
  <si>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</si>
  <si>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</si>
  <si>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</si>
  <si>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</si>
  <si>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</si>
  <si>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</si>
  <si>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</si>
  <si>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</si>
  <si>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</si>
  <si>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</si>
  <si>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</si>
  <si>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</si>
  <si>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</si>
  <si>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</si>
  <si>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</si>
  <si>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</si>
  <si>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</si>
  <si>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</si>
  <si>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</si>
  <si>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</si>
  <si>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</si>
  <si>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</si>
  <si>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</si>
  <si>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</si>
  <si>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</si>
  <si>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</si>
  <si>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</si>
  <si>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</si>
  <si>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</si>
  <si>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</si>
  <si>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</si>
  <si>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</si>
  <si>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</si>
  <si>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</si>
  <si>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</si>
  <si>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</si>
  <si>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</si>
  <si>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</si>
  <si>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</si>
  <si>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</si>
  <si>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</si>
  <si>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</si>
  <si>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</si>
  <si>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</si>
  <si>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</si>
  <si>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</si>
  <si>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</si>
  <si>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</si>
  <si>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</si>
  <si>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</si>
  <si>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</si>
  <si>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</si>
  <si>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</si>
  <si>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</si>
  <si>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</si>
  <si>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</si>
  <si>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</si>
  <si>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</si>
  <si>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</si>
  <si>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</si>
  <si>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</si>
  <si>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</si>
  <si>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</si>
  <si>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</si>
  <si>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</si>
  <si>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</si>
  <si>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</si>
  <si>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</si>
  <si>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</si>
  <si>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</si>
  <si>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</si>
  <si>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</si>
  <si>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</si>
  <si>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</si>
  <si>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</si>
  <si>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</si>
  <si>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</si>
  <si>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</si>
  <si>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</si>
  <si>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</si>
  <si>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</si>
  <si>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</si>
  <si>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</si>
  <si>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</si>
  <si>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</si>
  <si>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</si>
  <si>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</si>
  <si>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</si>
  <si>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</si>
  <si>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</si>
  <si>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</si>
  <si>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</si>
  <si>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</si>
  <si>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</si>
  <si>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</si>
  <si>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</si>
  <si>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</si>
  <si>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</si>
  <si>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</si>
  <si>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</si>
  <si>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</si>
  <si>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</si>
  <si>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</si>
  <si>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</si>
  <si>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</si>
  <si>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</si>
  <si>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</si>
  <si>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</si>
  <si>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</si>
  <si>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</si>
  <si>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</si>
  <si>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</si>
  <si>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</si>
  <si>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</si>
  <si>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</si>
  <si>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</si>
  <si>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</si>
  <si>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</si>
  <si>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</si>
  <si>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</si>
  <si>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</si>
  <si>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</si>
  <si>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</si>
  <si>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</si>
  <si>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</si>
  <si>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</si>
  <si>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</si>
  <si>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</si>
  <si>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</si>
  <si>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</si>
  <si>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</si>
  <si>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</si>
  <si>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</si>
  <si>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</si>
  <si>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</si>
  <si>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</si>
  <si>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</si>
  <si>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</si>
  <si>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</si>
  <si>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</si>
  <si>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</si>
  <si>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</si>
  <si>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</si>
  <si>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</si>
  <si>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</si>
  <si>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</si>
  <si>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</si>
  <si>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</si>
  <si>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</si>
  <si>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</si>
  <si>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</si>
  <si>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</si>
  <si>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</si>
  <si>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</si>
  <si>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</si>
  <si>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</si>
  <si>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</si>
  <si>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</si>
  <si>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</si>
  <si>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</si>
  <si>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</si>
  <si>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</si>
  <si>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</si>
  <si>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</si>
  <si>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</si>
  <si>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</si>
  <si>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</si>
  <si>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</si>
  <si>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</si>
  <si>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</si>
  <si>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</si>
  <si>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</si>
  <si>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</si>
  <si>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</si>
  <si>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</si>
  <si>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</si>
  <si>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</si>
  <si>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</si>
  <si>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</si>
  <si>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</si>
  <si>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</si>
  <si>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</si>
  <si>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</si>
  <si>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</si>
  <si>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</si>
  <si>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</si>
  <si>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</si>
  <si>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</si>
  <si>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</si>
  <si>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</si>
  <si>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</si>
  <si>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</si>
  <si>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</si>
  <si>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</si>
  <si>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</si>
  <si>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</si>
  <si>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</si>
  <si>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</si>
  <si>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</si>
  <si>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</si>
  <si>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</si>
  <si>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</si>
  <si>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</si>
  <si>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</si>
  <si>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</si>
  <si>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</si>
  <si>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</si>
  <si>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</si>
  <si>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</si>
  <si>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</si>
  <si>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</si>
  <si>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</si>
  <si>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</si>
  <si>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</si>
  <si>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</si>
  <si>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</si>
  <si>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</si>
  <si>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</si>
  <si>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</si>
  <si>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</si>
  <si>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</si>
  <si>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</si>
  <si>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</si>
  <si>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</si>
  <si>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</si>
  <si>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</si>
  <si>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</si>
  <si>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</si>
  <si>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</si>
  <si>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</si>
  <si>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</si>
  <si>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</si>
  <si>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</si>
  <si>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</si>
  <si>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</si>
  <si>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</si>
  <si>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</si>
  <si>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</si>
  <si>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</si>
  <si>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</si>
  <si>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</si>
  <si>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</si>
  <si>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</si>
  <si>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</si>
  <si>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</si>
  <si>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</si>
  <si>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</si>
  <si>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</si>
  <si>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</si>
  <si>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</si>
  <si>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</si>
  <si>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</si>
  <si>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</si>
  <si>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</si>
  <si>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</si>
  <si>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</si>
  <si>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</si>
  <si>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</si>
  <si>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</si>
  <si>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</si>
  <si>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</si>
  <si>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</si>
  <si>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</si>
  <si>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</si>
  <si>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</si>
  <si>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</si>
  <si>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</si>
  <si>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</si>
  <si>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</si>
  <si>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</si>
  <si>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</si>
  <si>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</si>
  <si>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</si>
  <si>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</si>
  <si>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</si>
  <si>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</si>
  <si>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</si>
  <si>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</si>
  <si>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</si>
  <si>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</si>
  <si>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</si>
  <si>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</si>
  <si>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</si>
  <si>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</si>
  <si>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</si>
  <si>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</si>
  <si>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</si>
  <si>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</si>
  <si>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</si>
  <si>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</si>
  <si>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</si>
  <si>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</si>
  <si>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</si>
  <si>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</si>
  <si>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</si>
  <si>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</si>
  <si>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</si>
  <si>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</si>
  <si>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</si>
  <si>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</si>
  <si>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</si>
  <si>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</si>
  <si>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</si>
  <si>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</si>
  <si>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</si>
  <si>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</si>
  <si>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</si>
  <si>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</si>
  <si>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</si>
  <si>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</si>
  <si>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</si>
  <si>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</si>
  <si>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</si>
  <si>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</si>
  <si>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</si>
  <si>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</si>
  <si>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</si>
  <si>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</si>
  <si>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</si>
  <si>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</si>
  <si>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</si>
  <si>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</si>
  <si>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</si>
  <si>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</si>
  <si>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</si>
  <si>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</si>
  <si>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</si>
  <si>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</si>
  <si>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</si>
  <si>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</si>
  <si>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</si>
  <si>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</si>
  <si>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</si>
  <si>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</si>
  <si>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</si>
  <si>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</si>
  <si>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</si>
  <si>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</si>
  <si>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</si>
  <si>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</si>
  <si>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</si>
  <si>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</si>
  <si>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</si>
  <si>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</si>
  <si>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</si>
  <si>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</si>
  <si>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</si>
  <si>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</si>
  <si>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</si>
  <si>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</si>
  <si>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</si>
  <si>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</si>
  <si>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</si>
  <si>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</si>
  <si>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</si>
  <si>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</si>
  <si>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</si>
  <si>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</si>
  <si>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</si>
  <si>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</si>
  <si>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</si>
  <si>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</si>
  <si>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</si>
  <si>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</si>
  <si>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</si>
  <si>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</si>
  <si>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</si>
  <si>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</si>
  <si>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</si>
  <si>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</si>
  <si>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</si>
  <si>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</si>
  <si>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</si>
  <si>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</si>
  <si>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</si>
  <si>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</si>
  <si>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</si>
  <si>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</si>
  <si>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</si>
  <si>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</si>
  <si>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</si>
  <si>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</si>
  <si>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</si>
  <si>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</si>
  <si>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</si>
  <si>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</si>
  <si>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</si>
  <si>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</si>
  <si>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</si>
  <si>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</si>
  <si>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</si>
  <si>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</si>
  <si>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</si>
  <si>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</si>
  <si>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</si>
  <si>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</si>
  <si>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</si>
  <si>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</si>
  <si>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</si>
  <si>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</si>
  <si>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</si>
  <si>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</si>
  <si>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</si>
  <si>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</si>
  <si>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</si>
  <si>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</si>
  <si>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</si>
  <si>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</si>
  <si>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</si>
  <si>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</si>
  <si>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</si>
  <si>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</si>
  <si>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</si>
  <si>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</si>
  <si>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</si>
  <si>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</si>
  <si>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</si>
  <si>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</si>
  <si>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</si>
  <si>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</si>
  <si>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</si>
  <si>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</si>
  <si>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43100_令和7年度</t>
  </si>
  <si>
    <t>43100_令和8年度</t>
  </si>
  <si>
    <t>43100_令和9年度</t>
  </si>
  <si>
    <t>43100_令和10年度</t>
  </si>
  <si>
    <t>43100_令和11年度</t>
  </si>
  <si>
    <t>43100_令和12年度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</si>
</sst>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111.8136800946323</c:v>
                </c:pt>
                <c:pt idx="1">
                  <c:v>95.216083437045228</c:v>
                </c:pt>
                <c:pt idx="2">
                  <c:v>102.831130117149</c:v>
                </c:pt>
                <c:pt idx="3">
                  <c:v>85.217311578720796</c:v>
                </c:pt>
                <c:pt idx="4">
                  <c:v>93.442792351705393</c:v>
                </c:pt>
                <c:pt idx="5">
                  <c:v>99.178649012521333</c:v>
                </c:pt>
                <c:pt idx="6">
                  <c:v>100.9683365722714</c:v>
                </c:pt>
                <c:pt idx="7">
                  <c:v>115.44467713285691</c:v>
                </c:pt>
                <c:pt idx="8">
                  <c:v>126.91232390308295</c:v>
                </c:pt>
                <c:pt idx="9">
                  <c:v>109.02839589133394</c:v>
                </c:pt>
                <c:pt idx="10">
                  <c:v>99.802517390579993</c:v>
                </c:pt>
                <c:pt idx="11">
                  <c:v>80.551892137396806</c:v>
                </c:pt>
                <c:pt idx="12">
                  <c:v>90.798679676496249</c:v>
                </c:pt>
                <c:pt idx="13">
                  <c:v>92.055533373890015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1259.3854946238832</c:v>
                </c:pt>
                <c:pt idx="1">
                  <c:v>1268.3108387875254</c:v>
                </c:pt>
                <c:pt idx="2">
                  <c:v>1252.1254166283286</c:v>
                </c:pt>
                <c:pt idx="3">
                  <c:v>1259.153045936614</c:v>
                </c:pt>
                <c:pt idx="4">
                  <c:v>1241.6690448629111</c:v>
                </c:pt>
                <c:pt idx="5">
                  <c:v>1210.1756052816036</c:v>
                </c:pt>
                <c:pt idx="6">
                  <c:v>1209.5015282381337</c:v>
                </c:pt>
                <c:pt idx="7">
                  <c:v>1211.1124104233722</c:v>
                </c:pt>
                <c:pt idx="8">
                  <c:v>1207.1411632186146</c:v>
                </c:pt>
                <c:pt idx="9">
                  <c:v>1192.058599508058</c:v>
                </c:pt>
                <c:pt idx="10">
                  <c:v>1176.9501941736946</c:v>
                </c:pt>
                <c:pt idx="11">
                  <c:v>1069.1545573985672</c:v>
                </c:pt>
                <c:pt idx="12">
                  <c:v>1066.9598826169859</c:v>
                </c:pt>
                <c:pt idx="13">
                  <c:v>1105.0453929450769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813.51439933166307</c:v>
                </c:pt>
                <c:pt idx="1">
                  <c:v>996.07659550065898</c:v>
                </c:pt>
                <c:pt idx="2">
                  <c:v>1245.303187503057</c:v>
                </c:pt>
                <c:pt idx="3">
                  <c:v>1344.1393162550321</c:v>
                </c:pt>
                <c:pt idx="4">
                  <c:v>1486.011214809082</c:v>
                </c:pt>
                <c:pt idx="5">
                  <c:v>1179.340242650951</c:v>
                </c:pt>
                <c:pt idx="6">
                  <c:v>1072.7896171209211</c:v>
                </c:pt>
                <c:pt idx="7">
                  <c:v>1064.0334039485308</c:v>
                </c:pt>
                <c:pt idx="8">
                  <c:v>1012.9435428712453</c:v>
                </c:pt>
                <c:pt idx="9">
                  <c:v>767.07502312079237</c:v>
                </c:pt>
                <c:pt idx="10">
                  <c:v>735.21255997865887</c:v>
                </c:pt>
                <c:pt idx="11">
                  <c:v>779.43608430504696</c:v>
                </c:pt>
                <c:pt idx="12">
                  <c:v>640.14962441259411</c:v>
                </c:pt>
                <c:pt idx="13">
                  <c:v>883.29499330416695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1147.2035858541601</c:v>
                </c:pt>
                <c:pt idx="1">
                  <c:v>1211.828178578382</c:v>
                </c:pt>
                <c:pt idx="2">
                  <c:v>1391.660481592234</c:v>
                </c:pt>
                <c:pt idx="3">
                  <c:v>1568.919128357102</c:v>
                </c:pt>
                <c:pt idx="4">
                  <c:v>1538.9268588434941</c:v>
                </c:pt>
                <c:pt idx="5">
                  <c:v>1580.4838930196991</c:v>
                </c:pt>
                <c:pt idx="6">
                  <c:v>1412.5276621345181</c:v>
                </c:pt>
                <c:pt idx="7">
                  <c:v>1132.714011020528</c:v>
                </c:pt>
                <c:pt idx="8">
                  <c:v>1030.8583646854113</c:v>
                </c:pt>
                <c:pt idx="9">
                  <c:v>934.57706499014535</c:v>
                </c:pt>
                <c:pt idx="10">
                  <c:v>1044.2970668105997</c:v>
                </c:pt>
                <c:pt idx="11">
                  <c:v>1013.5180067412944</c:v>
                </c:pt>
                <c:pt idx="12">
                  <c:v>936.76952176554119</c:v>
                </c:pt>
                <c:pt idx="13">
                  <c:v>1015.1988860412814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492.90709756665808</c:v>
                </c:pt>
                <c:pt idx="1">
                  <c:v>500.34907430109331</c:v>
                </c:pt>
                <c:pt idx="2">
                  <c:v>578.17175982119261</c:v>
                </c:pt>
                <c:pt idx="3">
                  <c:v>626.49174954006048</c:v>
                </c:pt>
                <c:pt idx="4">
                  <c:v>647.44042344050706</c:v>
                </c:pt>
                <c:pt idx="5">
                  <c:v>624.91448401286993</c:v>
                </c:pt>
                <c:pt idx="6">
                  <c:v>518.96504667130466</c:v>
                </c:pt>
                <c:pt idx="7">
                  <c:v>510.93745605606745</c:v>
                </c:pt>
                <c:pt idx="8">
                  <c:v>524.07308437529332</c:v>
                </c:pt>
                <c:pt idx="9">
                  <c:v>464.34650564714696</c:v>
                </c:pt>
                <c:pt idx="10">
                  <c:v>469.39866361356115</c:v>
                </c:pt>
                <c:pt idx="11">
                  <c:v>454.29667312997367</c:v>
                </c:pt>
                <c:pt idx="12">
                  <c:v>386.97575272223168</c:v>
                </c:pt>
                <c:pt idx="13">
                  <c:v>400.37673988577018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367441</c:v>
                </c:pt>
                <c:pt idx="1">
                  <c:v>370644</c:v>
                </c:pt>
                <c:pt idx="2">
                  <c:v>377206</c:v>
                </c:pt>
                <c:pt idx="3">
                  <c:v>383983</c:v>
                </c:pt>
                <c:pt idx="4">
                  <c:v>390568</c:v>
                </c:pt>
                <c:pt idx="5">
                  <c:v>395495</c:v>
                </c:pt>
                <c:pt idx="6">
                  <c:v>400774</c:v>
                </c:pt>
                <c:pt idx="7">
                  <c:v>408181</c:v>
                </c:pt>
                <c:pt idx="8">
                  <c:v>413248</c:v>
                </c:pt>
                <c:pt idx="9">
                  <c:v>416947</c:v>
                </c:pt>
                <c:pt idx="10">
                  <c:v>418891</c:v>
                </c:pt>
                <c:pt idx="11">
                  <c:v>422641</c:v>
                </c:pt>
                <c:pt idx="12">
                  <c:v>425472</c:v>
                </c:pt>
                <c:pt idx="13">
                  <c:v>429411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91410</c:v>
                </c:pt>
                <c:pt idx="1">
                  <c:v>89555</c:v>
                </c:pt>
                <c:pt idx="2">
                  <c:v>88310</c:v>
                </c:pt>
                <c:pt idx="3">
                  <c:v>86576</c:v>
                </c:pt>
                <c:pt idx="4">
                  <c:v>85961</c:v>
                </c:pt>
                <c:pt idx="5">
                  <c:v>85290</c:v>
                </c:pt>
                <c:pt idx="6">
                  <c:v>84488</c:v>
                </c:pt>
                <c:pt idx="7">
                  <c:v>87122</c:v>
                </c:pt>
                <c:pt idx="8">
                  <c:v>87603</c:v>
                </c:pt>
                <c:pt idx="9">
                  <c:v>88100</c:v>
                </c:pt>
                <c:pt idx="10">
                  <c:v>86876</c:v>
                </c:pt>
                <c:pt idx="11">
                  <c:v>87263</c:v>
                </c:pt>
                <c:pt idx="12">
                  <c:v>87775</c:v>
                </c:pt>
                <c:pt idx="13">
                  <c:v>88944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311225</c:v>
                </c:pt>
                <c:pt idx="1">
                  <c:v>314749</c:v>
                </c:pt>
                <c:pt idx="2">
                  <c:v>320165</c:v>
                </c:pt>
                <c:pt idx="3">
                  <c:v>322846</c:v>
                </c:pt>
                <c:pt idx="4">
                  <c:v>325789</c:v>
                </c:pt>
                <c:pt idx="5">
                  <c:v>328501</c:v>
                </c:pt>
                <c:pt idx="6">
                  <c:v>331941</c:v>
                </c:pt>
                <c:pt idx="7">
                  <c:v>333691</c:v>
                </c:pt>
                <c:pt idx="8">
                  <c:v>337260</c:v>
                </c:pt>
                <c:pt idx="9">
                  <c:v>340360</c:v>
                </c:pt>
                <c:pt idx="10">
                  <c:v>343830</c:v>
                </c:pt>
                <c:pt idx="11">
                  <c:v>347099</c:v>
                </c:pt>
                <c:pt idx="12">
                  <c:v>349886</c:v>
                </c:pt>
                <c:pt idx="13">
                  <c:v>354338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1691</c:v>
                </c:pt>
                <c:pt idx="1">
                  <c:v>1691</c:v>
                </c:pt>
                <c:pt idx="2">
                  <c:v>1691</c:v>
                </c:pt>
                <c:pt idx="3">
                  <c:v>1691</c:v>
                </c:pt>
                <c:pt idx="4">
                  <c:v>1691</c:v>
                </c:pt>
                <c:pt idx="5">
                  <c:v>1476</c:v>
                </c:pt>
                <c:pt idx="6">
                  <c:v>1476</c:v>
                </c:pt>
                <c:pt idx="7">
                  <c:v>1476</c:v>
                </c:pt>
                <c:pt idx="8">
                  <c:v>1476</c:v>
                </c:pt>
                <c:pt idx="9">
                  <c:v>1476</c:v>
                </c:pt>
                <c:pt idx="10">
                  <c:v>1476</c:v>
                </c:pt>
                <c:pt idx="11">
                  <c:v>1688</c:v>
                </c:pt>
                <c:pt idx="12">
                  <c:v>1688</c:v>
                </c:pt>
                <c:pt idx="13">
                  <c:v>1688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23273</c:v>
                </c:pt>
                <c:pt idx="1">
                  <c:v>23273</c:v>
                </c:pt>
                <c:pt idx="2">
                  <c:v>23273</c:v>
                </c:pt>
                <c:pt idx="3">
                  <c:v>23273</c:v>
                </c:pt>
                <c:pt idx="4">
                  <c:v>23273</c:v>
                </c:pt>
                <c:pt idx="5">
                  <c:v>20934</c:v>
                </c:pt>
                <c:pt idx="6">
                  <c:v>20934</c:v>
                </c:pt>
                <c:pt idx="7">
                  <c:v>20934</c:v>
                </c:pt>
                <c:pt idx="8">
                  <c:v>20934</c:v>
                </c:pt>
                <c:pt idx="9">
                  <c:v>20934</c:v>
                </c:pt>
                <c:pt idx="10">
                  <c:v>20934</c:v>
                </c:pt>
                <c:pt idx="11">
                  <c:v>22871</c:v>
                </c:pt>
                <c:pt idx="12">
                  <c:v>22871</c:v>
                </c:pt>
                <c:pt idx="13">
                  <c:v>22871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3586.5441000000001</c:v>
                </c:pt>
                <c:pt idx="1">
                  <c:v>3631.3823000000002</c:v>
                </c:pt>
                <c:pt idx="2">
                  <c:v>3731.7809000000002</c:v>
                </c:pt>
                <c:pt idx="3">
                  <c:v>3724.1770999999999</c:v>
                </c:pt>
                <c:pt idx="4">
                  <c:v>3738.4088000000002</c:v>
                </c:pt>
                <c:pt idx="5">
                  <c:v>3913.4854</c:v>
                </c:pt>
                <c:pt idx="6">
                  <c:v>3910.6606999999999</c:v>
                </c:pt>
                <c:pt idx="7">
                  <c:v>4110.6664000000001</c:v>
                </c:pt>
                <c:pt idx="8">
                  <c:v>4673.9606000000003</c:v>
                </c:pt>
                <c:pt idx="9">
                  <c:v>4587.6320999999998</c:v>
                </c:pt>
                <c:pt idx="10">
                  <c:v>4580.5436</c:v>
                </c:pt>
                <c:pt idx="11">
                  <c:v>4304.0536000000002</c:v>
                </c:pt>
                <c:pt idx="12">
                  <c:v>4533.3807999999999</c:v>
                </c:pt>
                <c:pt idx="13">
                  <c:v>4685.9029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c:v>
                </c:pt>
                <c:pt idx="1">
                  <c:v>3.4969999999999999</c:v>
                </c:pt>
                <c:pt idx="2">
                  <c:v>0</c:v>
                </c:pt>
                <c:pt idx="3">
                  <c:v>0</c:v>
                </c:pt>
                <c:pt idx="4">
                  <c:v>0</c:v>
                </c:pt>
                <c:pt idx="5">
                  <c:v>0</c:v>
                </c:pt>
                <c:pt idx="6">
                  <c:v>3.0990000000000002</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29.03</c:v>
                </c:pt>
                <c:pt idx="1">
                  <c:v>30.021999999999998</c:v>
                </c:pt>
                <c:pt idx="2">
                  <c:v>43.963999999999999</c:v>
                </c:pt>
                <c:pt idx="3">
                  <c:v>38.932000000000002</c:v>
                </c:pt>
                <c:pt idx="4">
                  <c:v>45.3</c:v>
                </c:pt>
                <c:pt idx="5">
                  <c:v>37.078000000000003</c:v>
                </c:pt>
                <c:pt idx="6">
                  <c:v>48.292999999999999</c:v>
                </c:pt>
                <c:pt idx="7">
                  <c:v>0</c:v>
                </c:pt>
                <c:pt idx="8">
                  <c:v>0</c:v>
                </c:pt>
                <c:pt idx="9">
                  <c:v>37.51</c:v>
                </c:pt>
                <c:pt idx="10">
                  <c:v>47.156999999999996</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3.3610000000000002</c:v>
                </c:pt>
                <c:pt idx="5">
                  <c:v>3.952</c:v>
                </c:pt>
                <c:pt idx="6">
                  <c:v>7.8719999999999999</c:v>
                </c:pt>
                <c:pt idx="7">
                  <c:v>7.4210000000000003</c:v>
                </c:pt>
                <c:pt idx="8">
                  <c:v>7.5579999999999998</c:v>
                </c:pt>
                <c:pt idx="9">
                  <c:v>3.8380000000000001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1.6120000000000001</c:v>
                </c:pt>
                <c:pt idx="7">
                  <c:v>1.5860000000000001</c:v>
                </c:pt>
                <c:pt idx="8">
                  <c:v>1.593</c:v>
                </c:pt>
                <c:pt idx="9">
                  <c:v>4.0000000000000001E-3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89.224000000000004</c:v>
                </c:pt>
                <c:pt idx="1">
                  <c:v>77.882999999999996</c:v>
                </c:pt>
                <c:pt idx="2">
                  <c:v>87.751000000000005</c:v>
                </c:pt>
                <c:pt idx="3">
                  <c:v>100.82299999999999</c:v>
                </c:pt>
                <c:pt idx="4">
                  <c:v>92.882000000000005</c:v>
                </c:pt>
                <c:pt idx="5">
                  <c:v>117.92100000000001</c:v>
                </c:pt>
                <c:pt idx="6">
                  <c:v>129.84800000000001</c:v>
                </c:pt>
                <c:pt idx="7">
                  <c:v>105.621</c:v>
                </c:pt>
                <c:pt idx="8">
                  <c:v>99.558999999999997</c:v>
                </c:pt>
                <c:pt idx="9">
                  <c:v>65.247</c:v>
                </c:pt>
                <c:pt idx="10">
                  <c:v>90.918999999999997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439.94596999999999</c:v>
                </c:pt>
                <c:pt idx="1">
                  <c:v>537.84799999999996</c:v>
                </c:pt>
                <c:pt idx="2">
                  <c:v>601.28200000000004</c:v>
                </c:pt>
                <c:pt idx="3">
                  <c:v>487.46100000000001</c:v>
                </c:pt>
                <c:pt idx="4">
                  <c:v>547.70600000000002</c:v>
                </c:pt>
                <c:pt idx="5">
                  <c:v>564.25400000000002</c:v>
                </c:pt>
                <c:pt idx="6">
                  <c:v>521.20799999999997</c:v>
                </c:pt>
                <c:pt idx="7">
                  <c:v>386.69099999999997</c:v>
                </c:pt>
                <c:pt idx="8">
                  <c:v>332.99700000000001</c:v>
                </c:pt>
                <c:pt idx="9">
                  <c:v>367.45100000000002</c:v>
                </c:pt>
                <c:pt idx="10">
                  <c:v>377.96800000000002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248.81697000000003</c:v>
                </c:pt>
                <c:pt idx="1">
                  <c:v>274.77199999999999</c:v>
                </c:pt>
                <c:pt idx="2">
                  <c:v>303.34300000000007</c:v>
                </c:pt>
                <c:pt idx="3">
                  <c:v>287.16000000000003</c:v>
                </c:pt>
                <c:pt idx="4">
                  <c:v>272.68299999999999</c:v>
                </c:pt>
                <c:pt idx="5">
                  <c:v>275.32600000000002</c:v>
                </c:pt>
                <c:pt idx="6">
                  <c:v>253.82999999999998</c:v>
                </c:pt>
                <c:pt idx="7">
                  <c:v>247.95100000000002</c:v>
                </c:pt>
                <c:pt idx="8">
                  <c:v>219.67600000000002</c:v>
                </c:pt>
                <c:pt idx="9">
                  <c:v>181.12200000000001</c:v>
                </c:pt>
                <c:pt idx="10">
                  <c:v>207.44900000000001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314.38299999999998</c:v>
                </c:pt>
                <c:pt idx="1">
                  <c:v>374.47800000000001</c:v>
                </c:pt>
                <c:pt idx="2">
                  <c:v>429.654</c:v>
                </c:pt>
                <c:pt idx="3">
                  <c:v>340.05599999999998</c:v>
                </c:pt>
                <c:pt idx="4">
                  <c:v>416.56599999999997</c:v>
                </c:pt>
                <c:pt idx="5">
                  <c:v>447.87900000000002</c:v>
                </c:pt>
                <c:pt idx="6">
                  <c:v>458.10199999999998</c:v>
                </c:pt>
                <c:pt idx="7">
                  <c:v>253.36799999999999</c:v>
                </c:pt>
                <c:pt idx="8">
                  <c:v>222.03100000000001</c:v>
                </c:pt>
                <c:pt idx="9">
                  <c:v>292.928</c:v>
                </c:pt>
                <c:pt idx="10">
                  <c:v>308.59500000000003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1391.660481592234</c:v>
                </c:pt>
                <c:pt idx="1">
                  <c:v>1568.919128357102</c:v>
                </c:pt>
                <c:pt idx="2">
                  <c:v>1538.9268588434941</c:v>
                </c:pt>
                <c:pt idx="3">
                  <c:v>1580.4838930196991</c:v>
                </c:pt>
                <c:pt idx="4">
                  <c:v>1412.5276621345181</c:v>
                </c:pt>
                <c:pt idx="5">
                  <c:v>1132.714011020528</c:v>
                </c:pt>
                <c:pt idx="6">
                  <c:v>1030.8583646854113</c:v>
                </c:pt>
                <c:pt idx="7">
                  <c:v>934.57706499014535</c:v>
                </c:pt>
                <c:pt idx="8">
                  <c:v>1044.2970668105997</c:v>
                </c:pt>
                <c:pt idx="9">
                  <c:v>1013.5180067412944</c:v>
                </c:pt>
                <c:pt idx="10">
                  <c:v>936.76952176554119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578.17175982119261</c:v>
                </c:pt>
                <c:pt idx="1">
                  <c:v>626.49174954006048</c:v>
                </c:pt>
                <c:pt idx="2">
                  <c:v>647.44042344050706</c:v>
                </c:pt>
                <c:pt idx="3">
                  <c:v>624.91448401286993</c:v>
                </c:pt>
                <c:pt idx="4">
                  <c:v>518.96504667130466</c:v>
                </c:pt>
                <c:pt idx="5">
                  <c:v>510.93745605606745</c:v>
                </c:pt>
                <c:pt idx="6">
                  <c:v>524.07308437529332</c:v>
                </c:pt>
                <c:pt idx="7">
                  <c:v>464.34650564714696</c:v>
                </c:pt>
                <c:pt idx="8">
                  <c:v>469.39866361356115</c:v>
                </c:pt>
                <c:pt idx="9">
                  <c:v>454.29667312997367</c:v>
                </c:pt>
                <c:pt idx="10">
                  <c:v>386.97575272223168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0.54375364181956443</c:v>
                </c:pt>
                <c:pt idx="1">
                  <c:v>0.59773811909721619</c:v>
                </c:pt>
                <c:pt idx="2">
                  <c:v>0.66361936086229045</c:v>
                </c:pt>
                <c:pt idx="3">
                  <c:v>0.54416405556219538</c:v>
                </c:pt>
                <c:pt idx="4">
                  <c:v>0.80268604344723649</c:v>
                </c:pt>
                <c:pt idx="5">
                  <c:v>0.87658282768537577</c:v>
                </c:pt>
                <c:pt idx="6">
                  <c:v>0.8741185412070297</c:v>
                </c:pt>
                <c:pt idx="7">
                  <c:v>0.54564424824708868</c:v>
                </c:pt>
                <c:pt idx="8">
                  <c:v>0.47301157248881742</c:v>
                </c:pt>
                <c:pt idx="9">
                  <c:v>0.64479450835906449</c:v>
                </c:pt>
                <c:pt idx="10">
                  <c:v>0.79745306476994493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0.17879143174010534</c:v>
                </c:pt>
                <c:pt idx="1">
                  <c:v>0.17513458471739601</c:v>
                </c:pt>
                <c:pt idx="2">
                  <c:v>0.19711333144705967</c:v>
                </c:pt>
                <c:pt idx="3">
                  <c:v>0.18169119044379967</c:v>
                </c:pt>
                <c:pt idx="4">
                  <c:v>0.19304613092528011</c:v>
                </c:pt>
                <c:pt idx="5">
                  <c:v>0.24306753277638263</c:v>
                </c:pt>
                <c:pt idx="6">
                  <c:v>0.24623169263166594</c:v>
                </c:pt>
                <c:pt idx="7">
                  <c:v>0.26530824400512604</c:v>
                </c:pt>
                <c:pt idx="8">
                  <c:v>0.21035776790115396</c:v>
                </c:pt>
                <c:pt idx="9">
                  <c:v>0.17870624773836141</c:v>
                </c:pt>
                <c:pt idx="10">
                  <c:v>0.22145148318768773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308.59500000000003</c:v>
                </c:pt>
                <c:pt idx="2">
                  <c:v>0</c:v>
                </c:pt>
                <c:pt idx="3">
                  <c:v>0</c:v>
                </c:pt>
                <c:pt idx="4">
                  <c:v>207.44900000000001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308.59500000000003</c:v>
                </c:pt>
                <c:pt idx="4" formatCode="#,##0">
                  <c:v>207.44900000000001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21：窯業・土石製品製造業(N=0)</c:v>
                </c:pt>
                <c:pt idx="4">
                  <c:v>22：鉄鋼業(N=0)</c:v>
                </c:pt>
                <c:pt idx="5">
                  <c:v>9：食料品製造業(N=9)</c:v>
                </c:pt>
                <c:pt idx="6">
                  <c:v>10：飲料・たばこ・飼料製造業(N=2)</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F：電気・ガス・熱供給・水道業(N=6)</c:v>
                </c:pt>
                <c:pt idx="25">
                  <c:v>G：情報通信業(N=1)</c:v>
                </c:pt>
                <c:pt idx="26">
                  <c:v>H：運輸業，郵便業(N=0)</c:v>
                </c:pt>
                <c:pt idx="27">
                  <c:v>I：卸売業，小売業(N=4)</c:v>
                </c:pt>
                <c:pt idx="28">
                  <c:v>J：金融業，保険業(N=0)</c:v>
                </c:pt>
                <c:pt idx="29">
                  <c:v>K：不動産業，物品賃貸業(N=2)</c:v>
                </c:pt>
                <c:pt idx="30">
                  <c:v>L：学術研究,専門･技術ｻｰﾋﾞｽ業(N=0)</c:v>
                </c:pt>
                <c:pt idx="31">
                  <c:v>M：宿泊業，飲食サービス業(N=4)</c:v>
                </c:pt>
                <c:pt idx="32">
                  <c:v>N：生活関連ｻｰﾋﾞｽ業,娯楽業(N=1)</c:v>
                </c:pt>
                <c:pt idx="33">
                  <c:v>O：教育，学習支援業(N=3)</c:v>
                </c:pt>
                <c:pt idx="34">
                  <c:v>P：医療，福祉(N=7)</c:v>
                </c:pt>
                <c:pt idx="35">
                  <c:v>Q：複合サービス事業(N=0)</c:v>
                </c:pt>
                <c:pt idx="36">
                  <c:v>R：ｻｰﾋﾞｽ業(他に分類されない)(N=3)</c:v>
                </c:pt>
                <c:pt idx="37">
                  <c:v>S：公務(N=3)</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6.0430000000000001</c:v>
                </c:pt>
                <c:pt idx="1">
                  <c:v>30.684999999999999</c:v>
                </c:pt>
                <c:pt idx="2">
                  <c:v>0</c:v>
                </c:pt>
                <c:pt idx="3">
                  <c:v>0</c:v>
                </c:pt>
                <c:pt idx="4">
                  <c:v>0</c:v>
                </c:pt>
                <c:pt idx="5">
                  <c:v>44.915999999999997</c:v>
                </c:pt>
                <c:pt idx="6">
                  <c:v>18.195</c:v>
                </c:pt>
                <c:pt idx="7">
                  <c:v>0</c:v>
                </c:pt>
                <c:pt idx="8">
                  <c:v>0</c:v>
                </c:pt>
                <c:pt idx="9">
                  <c:v>0</c:v>
                </c:pt>
                <c:pt idx="10">
                  <c:v>2.9540000000000002</c:v>
                </c:pt>
                <c:pt idx="11">
                  <c:v>2.4260000000000002</c:v>
                </c:pt>
                <c:pt idx="12">
                  <c:v>0</c:v>
                </c:pt>
                <c:pt idx="13">
                  <c:v>0</c:v>
                </c:pt>
                <c:pt idx="14">
                  <c:v>0</c:v>
                </c:pt>
                <c:pt idx="15">
                  <c:v>0</c:v>
                </c:pt>
                <c:pt idx="16">
                  <c:v>0</c:v>
                </c:pt>
                <c:pt idx="17">
                  <c:v>3.153</c:v>
                </c:pt>
                <c:pt idx="18">
                  <c:v>0</c:v>
                </c:pt>
                <c:pt idx="19">
                  <c:v>188.953</c:v>
                </c:pt>
                <c:pt idx="20">
                  <c:v>0</c:v>
                </c:pt>
                <c:pt idx="21">
                  <c:v>0</c:v>
                </c:pt>
                <c:pt idx="22">
                  <c:v>11.27</c:v>
                </c:pt>
                <c:pt idx="23">
                  <c:v>0</c:v>
                </c:pt>
                <c:pt idx="24">
                  <c:v>16.651</c:v>
                </c:pt>
                <c:pt idx="25">
                  <c:v>2.423</c:v>
                </c:pt>
                <c:pt idx="26">
                  <c:v>0</c:v>
                </c:pt>
                <c:pt idx="27">
                  <c:v>14.324999999999999</c:v>
                </c:pt>
                <c:pt idx="28">
                  <c:v>0</c:v>
                </c:pt>
                <c:pt idx="29">
                  <c:v>5.6040000000000001</c:v>
                </c:pt>
                <c:pt idx="30">
                  <c:v>0</c:v>
                </c:pt>
                <c:pt idx="31">
                  <c:v>8.74</c:v>
                </c:pt>
                <c:pt idx="32">
                  <c:v>4.1580000000000004</c:v>
                </c:pt>
                <c:pt idx="33">
                  <c:v>9.3230000000000004</c:v>
                </c:pt>
                <c:pt idx="34">
                  <c:v>42.218000000000004</c:v>
                </c:pt>
                <c:pt idx="35">
                  <c:v>0</c:v>
                </c:pt>
                <c:pt idx="36">
                  <c:v>96.213999999999999</c:v>
                </c:pt>
                <c:pt idx="37">
                  <c:v>7.7930000000000001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431.9902292733039</c:v>
                </c:pt>
                <c:pt idx="2">
                  <c:v>57.807695406847287</c:v>
                </c:pt>
                <c:pt idx="3">
                  <c:v>53.536470915773833</c:v>
                </c:pt>
                <c:pt idx="4">
                  <c:v>1060.7816857061341</c:v>
                </c:pt>
                <c:pt idx="5">
                  <c:v>910.7586572176333</c:v>
                </c:pt>
                <c:pt idx="7">
                  <c:v>1239.861409606106</c:v>
                </c:pt>
                <c:pt idx="8">
                  <c:v>42.509919959985801</c:v>
                </c:pt>
                <c:pt idx="9">
                  <c:v>38.817171297168933</c:v>
                </c:pt>
                <c:pt idx="10">
                  <c:v>138.7291487627439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543.334395595925</c:v>
                </c:pt>
                <c:pt idx="4" formatCode="#,##0">
                  <c:v>1060.7816857061341</c:v>
                </c:pt>
                <c:pt idx="5" formatCode="#,##0">
                  <c:v>910.7586572176333</c:v>
                </c:pt>
                <c:pt idx="6" formatCode="#,##0">
                  <c:v>1321.1885008632607</c:v>
                </c:pt>
                <c:pt idx="10" formatCode="#,##0">
                  <c:v>138.7291487627439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377.96800000000002</c:v>
                </c:pt>
                <c:pt idx="2" formatCode="#,##0_);[Red]\(#,##0\)">
                  <c:v>0</c:v>
                </c:pt>
                <c:pt idx="3" formatCode="#,##0_);[Red]\(#,##0\)">
                  <c:v>90.918999999999997</c:v>
                </c:pt>
                <c:pt idx="4" formatCode="#,##0_);[Red]\(#,##0\)">
                  <c:v>0</c:v>
                </c:pt>
                <c:pt idx="5" formatCode="#,##0_);[Red]\(#,##0\)">
                  <c:v>0</c:v>
                </c:pt>
                <c:pt idx="6" formatCode="#,##0_);[Red]\(#,##0\)">
                  <c:v>0</c:v>
                </c:pt>
                <c:pt idx="7" formatCode="#,##0_);[Red]\(#,##0\)">
                  <c:v>47.156999999999996</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377.96800000000002</c:v>
                </c:pt>
                <c:pt idx="1">
                  <c:v>90.918999999999997</c:v>
                </c:pt>
                <c:pt idx="4" formatCode="#,##0_);[Red]\(#,##0\)">
                  <c:v>0</c:v>
                </c:pt>
                <c:pt idx="5" formatCode="#,##0_);[Red]\(#,##0\)">
                  <c:v>0</c:v>
                </c:pt>
                <c:pt idx="6" formatCode="#,##0_);[Red]\(#,##0\)">
                  <c:v>0</c:v>
                </c:pt>
                <c:pt idx="7" formatCode="#,##0_);[Red]\(#,##0\)">
                  <c:v>47.156999999999996</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熊本市</c:v>
                </c:pt>
              </c:strCache>
            </c:strRef>
          </c:tx>
          <c:spPr>
            <a:solidFill>
              <a:srgbClr val="FF0066"/>
            </a:solidFill>
            <a:ln>
              <a:noFill/>
            </a:ln>
          </c:spPr>
          <c:invertIfNegative val="0"/>
          <c:cat>
            <c:strRef>
              <c:f>③特定事業所の現状把握!$BD$21:$BD$39</c:f>
              <c:strCache>
                <c:ptCount val="19"/>
                <c:pt idx="0">
                  <c:v>9：食料品製造業(N=9)</c:v>
                </c:pt>
                <c:pt idx="1">
                  <c:v>10：飲料・たばこ・飼料製造業(N=2)</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4.9906666666666659</c:v>
                </c:pt>
                <c:pt idx="1">
                  <c:v>9.0975000000000001</c:v>
                </c:pt>
                <c:pt idx="2">
                  <c:v>0</c:v>
                </c:pt>
                <c:pt idx="3">
                  <c:v>0</c:v>
                </c:pt>
                <c:pt idx="4">
                  <c:v>0</c:v>
                </c:pt>
                <c:pt idx="5">
                  <c:v>2.9540000000000002</c:v>
                </c:pt>
                <c:pt idx="6">
                  <c:v>2.4260000000000002</c:v>
                </c:pt>
                <c:pt idx="7">
                  <c:v>0</c:v>
                </c:pt>
                <c:pt idx="8">
                  <c:v>0</c:v>
                </c:pt>
                <c:pt idx="9">
                  <c:v>0</c:v>
                </c:pt>
                <c:pt idx="10">
                  <c:v>0</c:v>
                </c:pt>
                <c:pt idx="11">
                  <c:v>0</c:v>
                </c:pt>
                <c:pt idx="12">
                  <c:v>3.153</c:v>
                </c:pt>
                <c:pt idx="13">
                  <c:v>0</c:v>
                </c:pt>
                <c:pt idx="14">
                  <c:v>188.953</c:v>
                </c:pt>
                <c:pt idx="15">
                  <c:v>0</c:v>
                </c:pt>
                <c:pt idx="16">
                  <c:v>0</c:v>
                </c:pt>
                <c:pt idx="17">
                  <c:v>5.6349999999999998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9：食料品製造業(N=9)</c:v>
                </c:pt>
                <c:pt idx="1">
                  <c:v>10：飲料・たばこ・飼料製造業(N=2)</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熊本市</c:v>
                </c:pt>
              </c:strCache>
            </c:strRef>
          </c:tx>
          <c:spPr>
            <a:solidFill>
              <a:srgbClr val="FF0066"/>
            </a:solidFill>
            <a:ln>
              <a:noFill/>
            </a:ln>
          </c:spPr>
          <c:invertIfNegative val="0"/>
          <c:cat>
            <c:strRef>
              <c:f>③特定事業所の現状把握!$BD$40:$BD$53</c:f>
              <c:strCache>
                <c:ptCount val="14"/>
                <c:pt idx="0">
                  <c:v>F：電気・ガス・熱供給・水道業(N=6)</c:v>
                </c:pt>
                <c:pt idx="1">
                  <c:v>G：情報通信業(N=1)</c:v>
                </c:pt>
                <c:pt idx="2">
                  <c:v>H：運輸業，郵便業(N=0)</c:v>
                </c:pt>
                <c:pt idx="3">
                  <c:v>I：卸売業，小売業(N=4)</c:v>
                </c:pt>
                <c:pt idx="4">
                  <c:v>J：金融業，保険業(N=0)</c:v>
                </c:pt>
                <c:pt idx="5">
                  <c:v>K：不動産業，物品賃貸業(N=2)</c:v>
                </c:pt>
                <c:pt idx="6">
                  <c:v>L：学術研究,専門･技術ｻｰﾋﾞｽ業(N=0)</c:v>
                </c:pt>
                <c:pt idx="7">
                  <c:v>M：宿泊業，飲食サービス業(N=4)</c:v>
                </c:pt>
                <c:pt idx="8">
                  <c:v>N：生活関連ｻｰﾋﾞｽ業,娯楽業(N=1)</c:v>
                </c:pt>
                <c:pt idx="9">
                  <c:v>O：教育，学習支援業(N=3)</c:v>
                </c:pt>
                <c:pt idx="10">
                  <c:v>P：医療，福祉(N=7)</c:v>
                </c:pt>
                <c:pt idx="11">
                  <c:v>Q：複合サービス事業(N=0)</c:v>
                </c:pt>
                <c:pt idx="12">
                  <c:v>R：ｻｰﾋﾞｽ業(他に分類されない)(N=3)</c:v>
                </c:pt>
                <c:pt idx="13">
                  <c:v>S：公務(N=3)</c:v>
                </c:pt>
              </c:strCache>
            </c:strRef>
          </c:cat>
          <c:val>
            <c:numRef>
              <c:f>③特定事業所の現状把握!$BG$40:$BG$53</c:f>
              <c:numCache>
                <c:formatCode>[=0]#,##0;[&lt;1]0.00;#,##0</c:formatCode>
                <c:ptCount val="14"/>
                <c:pt idx="0">
                  <c:v>2.7751666666666668</c:v>
                </c:pt>
                <c:pt idx="1">
                  <c:v>2.423</c:v>
                </c:pt>
                <c:pt idx="2">
                  <c:v>0</c:v>
                </c:pt>
                <c:pt idx="3">
                  <c:v>3.5812499999999998</c:v>
                </c:pt>
                <c:pt idx="4">
                  <c:v>0</c:v>
                </c:pt>
                <c:pt idx="5">
                  <c:v>2.802</c:v>
                </c:pt>
                <c:pt idx="6">
                  <c:v>0</c:v>
                </c:pt>
                <c:pt idx="7">
                  <c:v>2.1850000000000001</c:v>
                </c:pt>
                <c:pt idx="8">
                  <c:v>4.1580000000000004</c:v>
                </c:pt>
                <c:pt idx="9">
                  <c:v>3.1076666666666668</c:v>
                </c:pt>
                <c:pt idx="10">
                  <c:v>6.031142857142858</c:v>
                </c:pt>
                <c:pt idx="11">
                  <c:v>0</c:v>
                </c:pt>
                <c:pt idx="12">
                  <c:v>32.071333333333335</c:v>
                </c:pt>
                <c:pt idx="13">
                  <c:v>2.5976666666666666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F：電気・ガス・熱供給・水道業(N=6)</c:v>
                </c:pt>
                <c:pt idx="1">
                  <c:v>G：情報通信業(N=1)</c:v>
                </c:pt>
                <c:pt idx="2">
                  <c:v>H：運輸業，郵便業(N=0)</c:v>
                </c:pt>
                <c:pt idx="3">
                  <c:v>I：卸売業，小売業(N=4)</c:v>
                </c:pt>
                <c:pt idx="4">
                  <c:v>J：金融業，保険業(N=0)</c:v>
                </c:pt>
                <c:pt idx="5">
                  <c:v>K：不動産業，物品賃貸業(N=2)</c:v>
                </c:pt>
                <c:pt idx="6">
                  <c:v>L：学術研究,専門･技術ｻｰﾋﾞｽ業(N=0)</c:v>
                </c:pt>
                <c:pt idx="7">
                  <c:v>M：宿泊業，飲食サービス業(N=4)</c:v>
                </c:pt>
                <c:pt idx="8">
                  <c:v>N：生活関連ｻｰﾋﾞｽ業,娯楽業(N=1)</c:v>
                </c:pt>
                <c:pt idx="9">
                  <c:v>O：教育，学習支援業(N=3)</c:v>
                </c:pt>
                <c:pt idx="10">
                  <c:v>P：医療，福祉(N=7)</c:v>
                </c:pt>
                <c:pt idx="11">
                  <c:v>Q：複合サービス事業(N=0)</c:v>
                </c:pt>
                <c:pt idx="12">
                  <c:v>R：ｻｰﾋﾞｽ業(他に分類されない)(N=3)</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熊本市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熊本市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3.0215000000000001</c:v>
                </c:pt>
                <c:pt idx="1">
                  <c:v>30.684999999999999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269,042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110618.19499999528</c:v>
                </c:pt>
                <c:pt idx="1">
                  <c:v>153636.41</c:v>
                </c:pt>
                <c:pt idx="2">
                  <c:v>0</c:v>
                </c:pt>
                <c:pt idx="3">
                  <c:v>65.5</c:v>
                </c:pt>
                <c:pt idx="4">
                  <c:v>0</c:v>
                </c:pt>
                <c:pt idx="5">
                  <c:v>4721.808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369,414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132755.10818339433</c:v>
                </c:pt>
                <c:pt idx="1">
                  <c:v>203224.09769160001</c:v>
                </c:pt>
                <c:pt idx="2">
                  <c:v>0</c:v>
                </c:pt>
                <c:pt idx="3">
                  <c:v>344.26799999999997</c:v>
                </c:pt>
                <c:pt idx="4">
                  <c:v>0</c:v>
                </c:pt>
                <c:pt idx="5">
                  <c:v>33090.430464000005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熊本市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184.21234992000001</c:v>
                </c:pt>
                <c:pt idx="1">
                  <c:v>2.6401536E-2</c:v>
                </c:pt>
                <c:pt idx="2">
                  <c:v>1.8014508000000002E-2</c:v>
                </c:pt>
                <c:pt idx="3">
                  <c:v>0</c:v>
                </c:pt>
                <c:pt idx="4">
                  <c:v>46.051244869999998</c:v>
                </c:pt>
                <c:pt idx="5">
                  <c:v>321.26372635000001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3,922,577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熊本市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3920976</c:v>
                </c:pt>
                <c:pt idx="1">
                  <c:v>400</c:v>
                </c:pt>
                <c:pt idx="2">
                  <c:v>1201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2850</c:v>
                </c:pt>
                <c:pt idx="1">
                  <c:v>2850</c:v>
                </c:pt>
                <c:pt idx="2">
                  <c:v>2850</c:v>
                </c:pt>
                <c:pt idx="3">
                  <c:v>2850</c:v>
                </c:pt>
                <c:pt idx="4">
                  <c:v>2850</c:v>
                </c:pt>
                <c:pt idx="5">
                  <c:v>2850</c:v>
                </c:pt>
                <c:pt idx="6">
                  <c:v>2850</c:v>
                </c:pt>
                <c:pt idx="7">
                  <c:v>3300</c:v>
                </c:pt>
                <c:pt idx="8">
                  <c:v>4721.808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65.5</c:v>
                </c:pt>
                <c:pt idx="1">
                  <c:v>65.5</c:v>
                </c:pt>
                <c:pt idx="2">
                  <c:v>65.5</c:v>
                </c:pt>
                <c:pt idx="3">
                  <c:v>66</c:v>
                </c:pt>
                <c:pt idx="4">
                  <c:v>65.5</c:v>
                </c:pt>
                <c:pt idx="5">
                  <c:v>65.5</c:v>
                </c:pt>
                <c:pt idx="6">
                  <c:v>65.5</c:v>
                </c:pt>
                <c:pt idx="7">
                  <c:v>65.5</c:v>
                </c:pt>
                <c:pt idx="8">
                  <c:v>65.5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97653.01</c:v>
                </c:pt>
                <c:pt idx="1">
                  <c:v>112228.21</c:v>
                </c:pt>
                <c:pt idx="2">
                  <c:v>122938.71000000009</c:v>
                </c:pt>
                <c:pt idx="3">
                  <c:v>129086.61</c:v>
                </c:pt>
                <c:pt idx="4">
                  <c:v>138245.21000000031</c:v>
                </c:pt>
                <c:pt idx="5">
                  <c:v>143821.33000000019</c:v>
                </c:pt>
                <c:pt idx="6">
                  <c:v>149560.93000000011</c:v>
                </c:pt>
                <c:pt idx="7">
                  <c:v>151292.83000000005</c:v>
                </c:pt>
                <c:pt idx="8">
                  <c:v>153636.41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39884.828000000001</c:v>
                </c:pt>
                <c:pt idx="1">
                  <c:v>45700.847999999998</c:v>
                </c:pt>
                <c:pt idx="2">
                  <c:v>52417.54800000001</c:v>
                </c:pt>
                <c:pt idx="3">
                  <c:v>61416.547999999995</c:v>
                </c:pt>
                <c:pt idx="4">
                  <c:v>72424.798000000403</c:v>
                </c:pt>
                <c:pt idx="5">
                  <c:v>81841.178000000538</c:v>
                </c:pt>
                <c:pt idx="6">
                  <c:v>90480.444999999643</c:v>
                </c:pt>
                <c:pt idx="7">
                  <c:v>101073.85499999781</c:v>
                </c:pt>
                <c:pt idx="8">
                  <c:v>110618.19499999528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4.6772212550256438E-2</c:v>
                </c:pt>
                <c:pt idx="1">
                  <c:v>5.3531911503140919E-2</c:v>
                </c:pt>
                <c:pt idx="2">
                  <c:v>5.7449850176437292E-2</c:v>
                </c:pt>
                <c:pt idx="3">
                  <c:v>6.5448505424353973E-2</c:v>
                </c:pt>
                <c:pt idx="4">
                  <c:v>7.3328311878842006E-2</c:v>
                </c:pt>
                <c:pt idx="5">
                  <c:v>7.7623958339476828E-2</c:v>
                </c:pt>
                <c:pt idx="6">
                  <c:v>8.1504993176056764E-2</c:v>
                </c:pt>
                <c:pt idx="7">
                  <c:v>8.7239197201919749E-2</c:v>
                </c:pt>
                <c:pt idx="8">
                  <c:v>9.3440969677402369E-2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530.07520030231728</c:v>
                </c:pt>
                <c:pt idx="2">
                  <c:v>52.325899975618917</c:v>
                </c:pt>
                <c:pt idx="3">
                  <c:v>65.039323162570852</c:v>
                </c:pt>
                <c:pt idx="4">
                  <c:v>1538.9268588434941</c:v>
                </c:pt>
                <c:pt idx="5">
                  <c:v>1486.011214809082</c:v>
                </c:pt>
                <c:pt idx="7">
                  <c:v>1144.2417942180086</c:v>
                </c:pt>
                <c:pt idx="8">
                  <c:v>56.800692902253097</c:v>
                </c:pt>
                <c:pt idx="9">
                  <c:v>40.626557742649197</c:v>
                </c:pt>
                <c:pt idx="10">
                  <c:v>93.442792351705393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647.44042344050706</c:v>
                </c:pt>
                <c:pt idx="4" formatCode="#,##0">
                  <c:v>1538.9268588434941</c:v>
                </c:pt>
                <c:pt idx="5" formatCode="#,##0">
                  <c:v>1486.011214809082</c:v>
                </c:pt>
                <c:pt idx="6" formatCode="#,##0">
                  <c:v>1241.6690448629111</c:v>
                </c:pt>
                <c:pt idx="10" formatCode="#,##0">
                  <c:v>93.442792351705393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8341</c:v>
                </c:pt>
                <c:pt idx="1">
                  <c:v>9432</c:v>
                </c:pt>
                <c:pt idx="2">
                  <c:v>10715</c:v>
                </c:pt>
                <c:pt idx="3">
                  <c:v>12392</c:v>
                </c:pt>
                <c:pt idx="4">
                  <c:v>14523</c:v>
                </c:pt>
                <c:pt idx="5">
                  <c:v>16278</c:v>
                </c:pt>
                <c:pt idx="6">
                  <c:v>17791</c:v>
                </c:pt>
                <c:pt idx="7">
                  <c:v>19663</c:v>
                </c:pt>
                <c:pt idx="8">
                  <c:v>21493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3953446.8190384461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369413.9043389943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5118243.4989999998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5117009.72</c:v>
                </c:pt>
                <c:pt idx="1">
                  <c:v>733.37599999999998</c:v>
                </c:pt>
                <c:pt idx="2">
                  <c:v>500.40300000000008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335979.20587499434</c:v>
                </c:pt>
                <c:pt idx="1">
                  <c:v>0</c:v>
                </c:pt>
                <c:pt idx="2">
                  <c:v>344.26799999999997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311.83256163398079</c:v>
                </c:pt>
                <c:pt idx="2">
                  <c:v>46.700374009409359</c:v>
                </c:pt>
                <c:pt idx="3">
                  <c:v>41.843804242380045</c:v>
                </c:pt>
                <c:pt idx="4">
                  <c:v>1015.1988860412814</c:v>
                </c:pt>
                <c:pt idx="5">
                  <c:v>883.29499330416695</c:v>
                </c:pt>
                <c:pt idx="7">
                  <c:v>1021.3576514912022</c:v>
                </c:pt>
                <c:pt idx="8">
                  <c:v>43.06187691771197</c:v>
                </c:pt>
                <c:pt idx="9">
                  <c:v>40.625864536162624</c:v>
                </c:pt>
                <c:pt idx="10">
                  <c:v>92.055533373890015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400.37673988577018</c:v>
                </c:pt>
                <c:pt idx="4">
                  <c:v>1015.1988860412814</c:v>
                </c:pt>
                <c:pt idx="5">
                  <c:v>883.29499330416695</c:v>
                </c:pt>
                <c:pt idx="6">
                  <c:v>1105.0453929450769</c:v>
                </c:pt>
                <c:pt idx="10">
                  <c:v>92.055533373890015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熊本市</c:v>
                </c:pt>
              </c:strCache>
            </c:strRef>
          </c:cat>
          <c:val>
            <c:numRef>
              <c:f>①CO2排出量の現状把握!$AX$43:$AX$45</c:f>
              <c:numCache>
                <c:formatCode>0%</c:formatCode>
                <c:ptCount val="3"/>
                <c:pt idx="0">
                  <c:v>0.42072759503743129</c:v>
                </c:pt>
                <c:pt idx="1">
                  <c:v>0.26860124718463452</c:v>
                </c:pt>
                <c:pt idx="2">
                  <c:v>0.11452517123469898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熊本市</c:v>
                </c:pt>
              </c:strCache>
            </c:strRef>
          </c:cat>
          <c:val>
            <c:numRef>
              <c:f>①CO2排出量の現状把握!$AY$43:$AY$45</c:f>
              <c:numCache>
                <c:formatCode>0%</c:formatCode>
                <c:ptCount val="3"/>
                <c:pt idx="0">
                  <c:v>0.19118662390594171</c:v>
                </c:pt>
                <c:pt idx="1">
                  <c:v>0.19958470586418348</c:v>
                </c:pt>
                <c:pt idx="2">
                  <c:v>0.29039106091508893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熊本市</c:v>
                </c:pt>
              </c:strCache>
            </c:strRef>
          </c:cat>
          <c:val>
            <c:numRef>
              <c:f>①CO2排出量の現状把握!$AZ$43:$AZ$45</c:f>
              <c:numCache>
                <c:formatCode>0%</c:formatCode>
                <c:ptCount val="3"/>
                <c:pt idx="0">
                  <c:v>0.18034974026133399</c:v>
                </c:pt>
                <c:pt idx="1">
                  <c:v>0.19782500897346852</c:v>
                </c:pt>
                <c:pt idx="2">
                  <c:v>0.25266080738799512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熊本市</c:v>
                </c:pt>
              </c:strCache>
            </c:strRef>
          </c:cat>
          <c:val>
            <c:numRef>
              <c:f>①CO2排出量の現状把握!$BA$43:$BA$45</c:f>
              <c:numCache>
                <c:formatCode>0%</c:formatCode>
                <c:ptCount val="3"/>
                <c:pt idx="0">
                  <c:v>0.19226168778726088</c:v>
                </c:pt>
                <c:pt idx="1">
                  <c:v>0.31415762277826342</c:v>
                </c:pt>
                <c:pt idx="2">
                  <c:v>0.31609107183713314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熊本市</c:v>
                </c:pt>
              </c:strCache>
            </c:strRef>
          </c:cat>
          <c:val>
            <c:numRef>
              <c:f>①CO2排出量の現状把握!$BB$43:$BB$45</c:f>
              <c:numCache>
                <c:formatCode>0%</c:formatCode>
                <c:ptCount val="3"/>
                <c:pt idx="0">
                  <c:v>1.5474353008032191E-2</c:v>
                </c:pt>
                <c:pt idx="1">
                  <c:v>1.983141519945009E-2</c:v>
                </c:pt>
                <c:pt idx="2">
                  <c:v>2.6331888625083934E-2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299970</c:v>
                </c:pt>
                <c:pt idx="1">
                  <c:v>299970</c:v>
                </c:pt>
                <c:pt idx="2">
                  <c:v>299970</c:v>
                </c:pt>
                <c:pt idx="3">
                  <c:v>299970</c:v>
                </c:pt>
                <c:pt idx="4">
                  <c:v>299970</c:v>
                </c:pt>
                <c:pt idx="5">
                  <c:v>306122</c:v>
                </c:pt>
                <c:pt idx="6">
                  <c:v>306122</c:v>
                </c:pt>
                <c:pt idx="7">
                  <c:v>306122</c:v>
                </c:pt>
                <c:pt idx="8">
                  <c:v>306122</c:v>
                </c:pt>
                <c:pt idx="9">
                  <c:v>306122</c:v>
                </c:pt>
                <c:pt idx="10">
                  <c:v>306122</c:v>
                </c:pt>
                <c:pt idx="11">
                  <c:v>314011</c:v>
                </c:pt>
                <c:pt idx="12">
                  <c:v>314011</c:v>
                </c:pt>
                <c:pt idx="13">
                  <c:v>314011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111.8136800946323</c:v>
                </c:pt>
                <c:pt idx="1">
                  <c:v>95.216083437045228</c:v>
                </c:pt>
                <c:pt idx="2">
                  <c:v>102.831130117149</c:v>
                </c:pt>
                <c:pt idx="3">
                  <c:v>85.217311578720796</c:v>
                </c:pt>
                <c:pt idx="4">
                  <c:v>93.442792351705393</c:v>
                </c:pt>
                <c:pt idx="5">
                  <c:v>99.178649012521333</c:v>
                </c:pt>
                <c:pt idx="6">
                  <c:v>100.9683365722714</c:v>
                </c:pt>
                <c:pt idx="7">
                  <c:v>115.4446771328569</c:v>
                </c:pt>
                <c:pt idx="8">
                  <c:v>126.91232390308291</c:v>
                </c:pt>
                <c:pt idx="9">
                  <c:v>109.0283958913339</c:v>
                </c:pt>
                <c:pt idx="10">
                  <c:v>99.802517390579993</c:v>
                </c:pt>
                <c:pt idx="11">
                  <c:v>80.551892137396806</c:v>
                </c:pt>
                <c:pt idx="12">
                  <c:v>90.798679676496249</c:v>
                </c:pt>
                <c:pt idx="13">
                  <c:v>92.055533373890015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6666563</c:v>
                </c:pt>
                <c:pt idx="1">
                  <c:v>6648750</c:v>
                </c:pt>
                <c:pt idx="2">
                  <c:v>6507123</c:v>
                </c:pt>
                <c:pt idx="3">
                  <c:v>6510863</c:v>
                </c:pt>
                <c:pt idx="4">
                  <c:v>6734738</c:v>
                </c:pt>
                <c:pt idx="5">
                  <c:v>6666418</c:v>
                </c:pt>
                <c:pt idx="6">
                  <c:v>7127451</c:v>
                </c:pt>
                <c:pt idx="7">
                  <c:v>7164848.8346914714</c:v>
                </c:pt>
                <c:pt idx="8">
                  <c:v>7466399.9999999972</c:v>
                </c:pt>
                <c:pt idx="9">
                  <c:v>6967790</c:v>
                </c:pt>
                <c:pt idx="10">
                  <c:v>7794107</c:v>
                </c:pt>
                <c:pt idx="11">
                  <c:v>6932898.9999999991</c:v>
                </c:pt>
                <c:pt idx="12">
                  <c:v>6553250.9999999991</c:v>
                </c:pt>
                <c:pt idx="13">
                  <c:v>7074276.9999999991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723707</c:v>
                </c:pt>
                <c:pt idx="1">
                  <c:v>724773</c:v>
                </c:pt>
                <c:pt idx="2">
                  <c:v>725005</c:v>
                </c:pt>
                <c:pt idx="3">
                  <c:v>731815</c:v>
                </c:pt>
                <c:pt idx="4">
                  <c:v>734287</c:v>
                </c:pt>
                <c:pt idx="5">
                  <c:v>734917</c:v>
                </c:pt>
                <c:pt idx="6">
                  <c:v>735234</c:v>
                </c:pt>
                <c:pt idx="7">
                  <c:v>733844</c:v>
                </c:pt>
                <c:pt idx="8">
                  <c:v>734317</c:v>
                </c:pt>
                <c:pt idx="9">
                  <c:v>734105</c:v>
                </c:pt>
                <c:pt idx="10">
                  <c:v>733721</c:v>
                </c:pt>
                <c:pt idx="11">
                  <c:v>732702</c:v>
                </c:pt>
                <c:pt idx="12">
                  <c:v>731722</c:v>
                </c:pt>
                <c:pt idx="13">
                  <c:v>731476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熊本市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1585</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1996</v>
      </c>
      <c r="B9" s="70">
        <v>1</v>
      </c>
      <c r="C9" s="70">
        <v>1</v>
      </c>
      <c r="D9" s="70">
        <v>1</v>
      </c>
      <c r="E9" s="70">
        <v>1990</v>
      </c>
      <c r="F9" s="70" t="s">
        <v>787</v>
      </c>
      <c r="G9" s="1073" t="s">
        <v>1997</v>
      </c>
      <c r="H9" s="70" t="s">
        <v>1998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1999</v>
      </c>
      <c r="B10" s="70">
        <v>2</v>
      </c>
      <c r="C10" s="70">
        <v>2</v>
      </c>
      <c r="D10" s="70">
        <v>1</v>
      </c>
      <c r="E10" s="70">
        <v>2005</v>
      </c>
      <c r="F10" s="70" t="s">
        <v>789</v>
      </c>
      <c r="G10" s="1073" t="s">
        <v>1997</v>
      </c>
      <c r="H10" s="70" t="s">
        <v>1998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2000</v>
      </c>
      <c r="B11" s="70">
        <v>3</v>
      </c>
      <c r="C11" s="70">
        <v>3</v>
      </c>
      <c r="D11" s="70">
        <v>1</v>
      </c>
      <c r="E11" s="70">
        <v>2006</v>
      </c>
      <c r="F11" s="70" t="s">
        <v>790</v>
      </c>
      <c r="G11" s="1073" t="s">
        <v>1997</v>
      </c>
      <c r="H11" s="70" t="s">
        <v>1998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2001</v>
      </c>
      <c r="B12" s="70">
        <v>4</v>
      </c>
      <c r="C12" s="70">
        <v>4</v>
      </c>
      <c r="D12" s="70">
        <v>1</v>
      </c>
      <c r="E12" s="70">
        <v>2007</v>
      </c>
      <c r="F12" s="70" t="s">
        <v>791</v>
      </c>
      <c r="G12" s="1073" t="s">
        <v>1997</v>
      </c>
      <c r="H12" s="70" t="s">
        <v>1998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2002</v>
      </c>
      <c r="B13" s="70">
        <v>5</v>
      </c>
      <c r="C13" s="70">
        <v>5</v>
      </c>
      <c r="D13" s="70">
        <v>1</v>
      </c>
      <c r="E13" s="70">
        <v>2008</v>
      </c>
      <c r="F13" s="70" t="s">
        <v>792</v>
      </c>
      <c r="G13" s="1073" t="s">
        <v>1997</v>
      </c>
      <c r="H13" s="70" t="s">
        <v>1998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2003</v>
      </c>
      <c r="B14" s="70">
        <v>6</v>
      </c>
      <c r="C14" s="70">
        <v>6</v>
      </c>
      <c r="D14" s="70">
        <v>1</v>
      </c>
      <c r="E14" s="70">
        <v>2009</v>
      </c>
      <c r="F14" s="70" t="s">
        <v>176</v>
      </c>
      <c r="G14" s="1073" t="s">
        <v>1997</v>
      </c>
      <c r="H14" s="70" t="s">
        <v>1998</v>
      </c>
      <c r="I14" s="1066"/>
      <c r="J14" s="73">
        <v>0</v>
      </c>
      <c r="K14" s="73">
        <v>0</v>
      </c>
      <c r="L14" s="73">
        <v>0</v>
      </c>
      <c r="M14" s="73">
        <v>0</v>
      </c>
      <c r="N14" s="73">
        <v>0</v>
      </c>
      <c r="O14" s="73">
        <v>0</v>
      </c>
      <c r="P14" s="73">
        <v>0</v>
      </c>
      <c r="Q14" s="73">
        <v>0</v>
      </c>
      <c r="R14" s="73">
        <v>61.886000000000003</v>
      </c>
      <c r="S14" s="73">
        <v>22.387</v>
      </c>
      <c r="T14" s="73">
        <v>0</v>
      </c>
      <c r="U14" s="73">
        <v>0</v>
      </c>
      <c r="V14" s="73">
        <v>0</v>
      </c>
      <c r="W14" s="73">
        <v>4.96</v>
      </c>
      <c r="X14" s="73">
        <v>2.89</v>
      </c>
      <c r="Y14" s="73">
        <v>24.6</v>
      </c>
      <c r="Z14" s="73">
        <v>0</v>
      </c>
      <c r="AA14" s="73">
        <v>3.0009999999999999</v>
      </c>
      <c r="AB14" s="73">
        <v>0</v>
      </c>
      <c r="AC14" s="73">
        <v>0</v>
      </c>
      <c r="AD14" s="73">
        <v>0</v>
      </c>
      <c r="AE14" s="73">
        <v>0</v>
      </c>
      <c r="AF14" s="73">
        <v>0</v>
      </c>
      <c r="AG14" s="73">
        <v>0</v>
      </c>
      <c r="AH14" s="73">
        <v>0</v>
      </c>
      <c r="AI14" s="73">
        <v>0</v>
      </c>
      <c r="AJ14" s="73">
        <v>0</v>
      </c>
      <c r="AK14" s="73">
        <v>242.58</v>
      </c>
      <c r="AL14" s="73">
        <v>0</v>
      </c>
      <c r="AM14" s="73">
        <v>0</v>
      </c>
      <c r="AN14" s="73">
        <v>9.98</v>
      </c>
      <c r="AO14" s="73">
        <v>0</v>
      </c>
      <c r="AP14" s="73">
        <v>2.4</v>
      </c>
      <c r="AQ14" s="73">
        <v>0</v>
      </c>
      <c r="AR14" s="73">
        <v>0</v>
      </c>
      <c r="AS14" s="73">
        <v>18.198</v>
      </c>
      <c r="AT14" s="73">
        <v>3.59</v>
      </c>
      <c r="AU14" s="73">
        <v>0</v>
      </c>
      <c r="AV14" s="73">
        <v>0</v>
      </c>
      <c r="AW14" s="73">
        <v>0</v>
      </c>
      <c r="AX14" s="73">
        <v>3.044</v>
      </c>
      <c r="AY14" s="73">
        <v>0</v>
      </c>
      <c r="AZ14" s="73">
        <v>0</v>
      </c>
      <c r="BA14" s="73">
        <v>0</v>
      </c>
      <c r="BB14" s="73">
        <v>0</v>
      </c>
      <c r="BC14" s="73">
        <v>0</v>
      </c>
      <c r="BD14" s="73">
        <v>0</v>
      </c>
      <c r="BE14" s="73">
        <v>2.9830000000000001</v>
      </c>
      <c r="BF14" s="73">
        <v>0</v>
      </c>
      <c r="BG14" s="73">
        <v>0</v>
      </c>
      <c r="BH14" s="73">
        <v>0</v>
      </c>
      <c r="BI14" s="73">
        <v>0</v>
      </c>
      <c r="BJ14" s="73">
        <v>0</v>
      </c>
      <c r="BK14" s="73">
        <v>0</v>
      </c>
      <c r="BL14" s="73">
        <v>0</v>
      </c>
      <c r="BM14" s="73">
        <v>33.06</v>
      </c>
      <c r="BN14" s="73">
        <v>0</v>
      </c>
      <c r="BO14" s="73">
        <v>0</v>
      </c>
      <c r="BP14" s="73">
        <v>0</v>
      </c>
      <c r="BQ14" s="73">
        <v>0</v>
      </c>
      <c r="BR14" s="73">
        <v>0</v>
      </c>
      <c r="BS14" s="73">
        <v>0</v>
      </c>
      <c r="BT14" s="73">
        <v>0</v>
      </c>
      <c r="BU14" s="73">
        <v>0</v>
      </c>
      <c r="BV14" s="73">
        <v>0</v>
      </c>
      <c r="BW14" s="73">
        <v>0</v>
      </c>
      <c r="BX14" s="73">
        <v>0</v>
      </c>
      <c r="BY14" s="73">
        <v>0</v>
      </c>
      <c r="BZ14" s="73">
        <v>3.59</v>
      </c>
      <c r="CA14" s="73">
        <v>0</v>
      </c>
      <c r="CB14" s="73">
        <v>0</v>
      </c>
      <c r="CC14" s="73">
        <v>0</v>
      </c>
      <c r="CD14" s="73">
        <v>0</v>
      </c>
      <c r="CE14" s="73">
        <v>0</v>
      </c>
      <c r="CF14" s="73">
        <v>13.16</v>
      </c>
      <c r="CG14" s="73">
        <v>0</v>
      </c>
      <c r="CH14" s="73">
        <v>0</v>
      </c>
      <c r="CI14" s="73">
        <v>0</v>
      </c>
      <c r="CJ14" s="73">
        <v>0</v>
      </c>
      <c r="CK14" s="73">
        <v>0</v>
      </c>
      <c r="CL14" s="73">
        <v>11.44</v>
      </c>
      <c r="CM14" s="73">
        <v>0</v>
      </c>
      <c r="CN14" s="73">
        <v>44.335999999999999</v>
      </c>
      <c r="CO14" s="73">
        <v>0</v>
      </c>
      <c r="CP14" s="73">
        <v>0</v>
      </c>
      <c r="CQ14" s="73">
        <v>0</v>
      </c>
      <c r="CR14" s="73">
        <v>0</v>
      </c>
      <c r="CS14" s="73">
        <v>0</v>
      </c>
      <c r="CT14" s="73">
        <v>0</v>
      </c>
      <c r="CU14" s="73">
        <v>0</v>
      </c>
      <c r="CV14" s="73">
        <v>0</v>
      </c>
      <c r="CW14" s="73">
        <v>0</v>
      </c>
      <c r="CX14" s="73">
        <v>0</v>
      </c>
      <c r="CY14" s="73">
        <v>0</v>
      </c>
      <c r="CZ14" s="73">
        <v>0</v>
      </c>
      <c r="DA14" s="73">
        <v>0</v>
      </c>
      <c r="DB14" s="73">
        <v>12.15</v>
      </c>
      <c r="DC14" s="73">
        <v>6.77</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61.886000000000003</v>
      </c>
      <c r="DT14" s="73">
        <v>22.387</v>
      </c>
      <c r="DU14" s="73">
        <v>0</v>
      </c>
      <c r="DV14" s="73">
        <v>0</v>
      </c>
      <c r="DW14" s="73">
        <v>0</v>
      </c>
      <c r="DX14" s="73">
        <v>4.96</v>
      </c>
      <c r="DY14" s="73">
        <v>2.89</v>
      </c>
      <c r="DZ14" s="73">
        <v>24.6</v>
      </c>
      <c r="EA14" s="73">
        <v>0</v>
      </c>
      <c r="EB14" s="73">
        <v>3.0009999999999999</v>
      </c>
      <c r="EC14" s="73">
        <v>0</v>
      </c>
      <c r="ED14" s="73">
        <v>0</v>
      </c>
      <c r="EE14" s="73">
        <v>0</v>
      </c>
      <c r="EF14" s="73">
        <v>0</v>
      </c>
      <c r="EG14" s="73">
        <v>0</v>
      </c>
      <c r="EH14" s="73">
        <v>0</v>
      </c>
      <c r="EI14" s="73">
        <v>0</v>
      </c>
      <c r="EJ14" s="73">
        <v>0</v>
      </c>
      <c r="EK14" s="73">
        <v>0</v>
      </c>
      <c r="EL14" s="73">
        <v>242.58</v>
      </c>
      <c r="EM14" s="73">
        <v>0</v>
      </c>
      <c r="EN14" s="73">
        <v>0</v>
      </c>
      <c r="EO14" s="73">
        <v>9.98</v>
      </c>
      <c r="EP14" s="73">
        <v>0</v>
      </c>
      <c r="EQ14" s="73">
        <v>2.4</v>
      </c>
      <c r="ER14" s="73">
        <v>0</v>
      </c>
      <c r="ES14" s="73">
        <v>0</v>
      </c>
      <c r="ET14" s="73">
        <v>18.198</v>
      </c>
      <c r="EU14" s="73">
        <v>3.59</v>
      </c>
      <c r="EV14" s="73">
        <v>0</v>
      </c>
      <c r="EW14" s="73">
        <v>0</v>
      </c>
      <c r="EX14" s="73">
        <v>0</v>
      </c>
      <c r="EY14" s="73">
        <v>3.044</v>
      </c>
      <c r="EZ14" s="73">
        <v>0</v>
      </c>
      <c r="FA14" s="73">
        <v>0</v>
      </c>
      <c r="FB14" s="73">
        <v>0</v>
      </c>
      <c r="FC14" s="73">
        <v>0</v>
      </c>
      <c r="FD14" s="73">
        <v>0</v>
      </c>
      <c r="FE14" s="73">
        <v>0</v>
      </c>
      <c r="FF14" s="73">
        <v>2.9830000000000001</v>
      </c>
      <c r="FG14" s="73">
        <v>0</v>
      </c>
      <c r="FH14" s="73">
        <v>0</v>
      </c>
      <c r="FI14" s="73">
        <v>0</v>
      </c>
      <c r="FJ14" s="73">
        <v>0</v>
      </c>
      <c r="FK14" s="73">
        <v>0</v>
      </c>
      <c r="FL14" s="73">
        <v>0</v>
      </c>
      <c r="FM14" s="73">
        <v>0</v>
      </c>
      <c r="FN14" s="73">
        <v>33.06</v>
      </c>
      <c r="FO14" s="73">
        <v>0</v>
      </c>
      <c r="FP14" s="73">
        <v>0</v>
      </c>
      <c r="FQ14" s="73">
        <v>0</v>
      </c>
      <c r="FR14" s="73">
        <v>0</v>
      </c>
      <c r="FS14" s="73">
        <v>0</v>
      </c>
      <c r="FT14" s="73">
        <v>0</v>
      </c>
      <c r="FU14" s="73">
        <v>0</v>
      </c>
      <c r="FV14" s="73">
        <v>0</v>
      </c>
      <c r="FW14" s="73">
        <v>0</v>
      </c>
      <c r="FX14" s="73">
        <v>0</v>
      </c>
      <c r="FY14" s="73">
        <v>0</v>
      </c>
      <c r="FZ14" s="73">
        <v>0</v>
      </c>
      <c r="GA14" s="73">
        <v>3.59</v>
      </c>
      <c r="GB14" s="73">
        <v>0</v>
      </c>
      <c r="GC14" s="73">
        <v>0</v>
      </c>
      <c r="GD14" s="73">
        <v>0</v>
      </c>
      <c r="GE14" s="73">
        <v>0</v>
      </c>
      <c r="GF14" s="73">
        <v>0</v>
      </c>
      <c r="GG14" s="73">
        <v>13.16</v>
      </c>
      <c r="GH14" s="73">
        <v>0</v>
      </c>
      <c r="GI14" s="73">
        <v>0</v>
      </c>
      <c r="GJ14" s="73">
        <v>0</v>
      </c>
      <c r="GK14" s="73">
        <v>0</v>
      </c>
      <c r="GL14" s="73">
        <v>0</v>
      </c>
      <c r="GM14" s="73">
        <v>11.44</v>
      </c>
      <c r="GN14" s="73">
        <v>0</v>
      </c>
      <c r="GO14" s="73">
        <v>44.335999999999999</v>
      </c>
      <c r="GP14" s="73">
        <v>0</v>
      </c>
      <c r="GQ14" s="73">
        <v>0</v>
      </c>
      <c r="GR14" s="73">
        <v>0</v>
      </c>
      <c r="GS14" s="73">
        <v>0</v>
      </c>
      <c r="GT14" s="73">
        <v>0</v>
      </c>
      <c r="GU14" s="73">
        <v>0</v>
      </c>
      <c r="GV14" s="73">
        <v>0</v>
      </c>
      <c r="GW14" s="73">
        <v>0</v>
      </c>
      <c r="GX14" s="73">
        <v>0</v>
      </c>
      <c r="GY14" s="73">
        <v>0</v>
      </c>
      <c r="GZ14" s="73">
        <v>0</v>
      </c>
      <c r="HA14" s="73">
        <v>0</v>
      </c>
      <c r="HB14" s="73">
        <v>0</v>
      </c>
      <c r="HC14" s="73">
        <v>12.15</v>
      </c>
      <c r="HD14" s="73">
        <v>6.77</v>
      </c>
      <c r="HE14" s="73">
        <v>0</v>
      </c>
      <c r="HF14" s="73">
        <v>0</v>
      </c>
      <c r="HG14" s="73">
        <v>0</v>
      </c>
      <c r="HH14" s="73">
        <v>0</v>
      </c>
      <c r="HI14" s="73">
        <v>0</v>
      </c>
      <c r="HJ14" s="73">
        <v>0</v>
      </c>
      <c r="HK14" s="73">
        <v>372.28399999999999</v>
      </c>
      <c r="HL14" s="73">
        <v>20.597999999999999</v>
      </c>
      <c r="HM14" s="73">
        <v>6.6340000000000003</v>
      </c>
      <c r="HN14" s="73">
        <v>2.9830000000000001</v>
      </c>
      <c r="HO14" s="73">
        <v>33.06</v>
      </c>
      <c r="HP14" s="73">
        <v>0</v>
      </c>
      <c r="HQ14" s="73">
        <v>3.59</v>
      </c>
      <c r="HR14" s="73">
        <v>0</v>
      </c>
      <c r="HS14" s="73">
        <v>13.16</v>
      </c>
      <c r="HT14" s="73">
        <v>0</v>
      </c>
      <c r="HU14" s="73">
        <v>11.44</v>
      </c>
      <c r="HV14" s="73">
        <v>44.335999999999999</v>
      </c>
      <c r="HW14" s="73">
        <v>0</v>
      </c>
      <c r="HX14" s="73">
        <v>0</v>
      </c>
      <c r="HY14" s="73">
        <v>18.920000000000002</v>
      </c>
      <c r="HZ14" s="73">
        <v>0</v>
      </c>
      <c r="IA14" s="73">
        <v>0</v>
      </c>
      <c r="IB14" s="73">
        <v>0</v>
      </c>
      <c r="IC14" s="73">
        <v>0</v>
      </c>
      <c r="ID14" s="73">
        <v>0</v>
      </c>
      <c r="IE14" s="73">
        <v>0</v>
      </c>
      <c r="IF14" s="73">
        <v>372.28399999999999</v>
      </c>
      <c r="IG14" s="73">
        <v>20.597999999999999</v>
      </c>
      <c r="IH14" s="73">
        <v>6.6340000000000003</v>
      </c>
      <c r="II14" s="73">
        <v>2.9830000000000001</v>
      </c>
      <c r="IJ14" s="73">
        <v>33.06</v>
      </c>
      <c r="IK14" s="73">
        <v>0</v>
      </c>
      <c r="IL14" s="73">
        <v>3.59</v>
      </c>
      <c r="IM14" s="73">
        <v>0</v>
      </c>
      <c r="IN14" s="73">
        <v>13.16</v>
      </c>
      <c r="IO14" s="73">
        <v>0</v>
      </c>
      <c r="IP14" s="73">
        <v>11.44</v>
      </c>
      <c r="IQ14" s="73">
        <v>44.335999999999999</v>
      </c>
      <c r="IR14" s="73">
        <v>0</v>
      </c>
      <c r="IS14" s="73">
        <v>0</v>
      </c>
      <c r="IT14" s="73">
        <v>18.920000000000002</v>
      </c>
      <c r="IU14" s="73">
        <v>0</v>
      </c>
      <c r="IV14" s="74">
        <v>0</v>
      </c>
      <c r="IW14" s="71">
        <v>0</v>
      </c>
      <c r="IX14" s="71">
        <v>0</v>
      </c>
      <c r="IY14" s="71">
        <v>0</v>
      </c>
      <c r="IZ14" s="71">
        <v>0</v>
      </c>
      <c r="JA14" s="71">
        <v>0</v>
      </c>
      <c r="JB14" s="71">
        <v>0</v>
      </c>
      <c r="JC14" s="71">
        <v>0</v>
      </c>
      <c r="JD14" s="71">
        <v>0</v>
      </c>
      <c r="JE14" s="71">
        <v>9</v>
      </c>
      <c r="JF14" s="71">
        <v>2</v>
      </c>
      <c r="JG14" s="71">
        <v>0</v>
      </c>
      <c r="JH14" s="71">
        <v>0</v>
      </c>
      <c r="JI14" s="71">
        <v>0</v>
      </c>
      <c r="JJ14" s="71">
        <v>1</v>
      </c>
      <c r="JK14" s="71">
        <v>1</v>
      </c>
      <c r="JL14" s="71">
        <v>1</v>
      </c>
      <c r="JM14" s="71">
        <v>0</v>
      </c>
      <c r="JN14" s="71">
        <v>1</v>
      </c>
      <c r="JO14" s="71">
        <v>0</v>
      </c>
      <c r="JP14" s="71">
        <v>0</v>
      </c>
      <c r="JQ14" s="71">
        <v>0</v>
      </c>
      <c r="JR14" s="71">
        <v>0</v>
      </c>
      <c r="JS14" s="71">
        <v>0</v>
      </c>
      <c r="JT14" s="71">
        <v>0</v>
      </c>
      <c r="JU14" s="71">
        <v>0</v>
      </c>
      <c r="JV14" s="71">
        <v>0</v>
      </c>
      <c r="JW14" s="71">
        <v>0</v>
      </c>
      <c r="JX14" s="71">
        <v>2</v>
      </c>
      <c r="JY14" s="71">
        <v>0</v>
      </c>
      <c r="JZ14" s="71">
        <v>0</v>
      </c>
      <c r="KA14" s="71">
        <v>2</v>
      </c>
      <c r="KB14" s="71">
        <v>0</v>
      </c>
      <c r="KC14" s="71">
        <v>1</v>
      </c>
      <c r="KD14" s="71">
        <v>0</v>
      </c>
      <c r="KE14" s="71">
        <v>0</v>
      </c>
      <c r="KF14" s="71">
        <v>5</v>
      </c>
      <c r="KG14" s="71">
        <v>1</v>
      </c>
      <c r="KH14" s="71">
        <v>0</v>
      </c>
      <c r="KI14" s="71">
        <v>0</v>
      </c>
      <c r="KJ14" s="71">
        <v>0</v>
      </c>
      <c r="KK14" s="71">
        <v>1</v>
      </c>
      <c r="KL14" s="71">
        <v>0</v>
      </c>
      <c r="KM14" s="71">
        <v>0</v>
      </c>
      <c r="KN14" s="71">
        <v>0</v>
      </c>
      <c r="KO14" s="71">
        <v>0</v>
      </c>
      <c r="KP14" s="71">
        <v>0</v>
      </c>
      <c r="KQ14" s="71">
        <v>0</v>
      </c>
      <c r="KR14" s="71">
        <v>1</v>
      </c>
      <c r="KS14" s="71">
        <v>0</v>
      </c>
      <c r="KT14" s="71">
        <v>0</v>
      </c>
      <c r="KU14" s="71">
        <v>0</v>
      </c>
      <c r="KV14" s="71">
        <v>0</v>
      </c>
      <c r="KW14" s="71">
        <v>0</v>
      </c>
      <c r="KX14" s="71">
        <v>0</v>
      </c>
      <c r="KY14" s="71">
        <v>0</v>
      </c>
      <c r="KZ14" s="71">
        <v>7</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4</v>
      </c>
      <c r="LT14" s="71">
        <v>0</v>
      </c>
      <c r="LU14" s="71">
        <v>0</v>
      </c>
      <c r="LV14" s="71">
        <v>0</v>
      </c>
      <c r="LW14" s="71">
        <v>0</v>
      </c>
      <c r="LX14" s="71">
        <v>0</v>
      </c>
      <c r="LY14" s="71">
        <v>3</v>
      </c>
      <c r="LZ14" s="71">
        <v>0</v>
      </c>
      <c r="MA14" s="71">
        <v>6</v>
      </c>
      <c r="MB14" s="71">
        <v>0</v>
      </c>
      <c r="MC14" s="71">
        <v>0</v>
      </c>
      <c r="MD14" s="71">
        <v>0</v>
      </c>
      <c r="ME14" s="71">
        <v>0</v>
      </c>
      <c r="MF14" s="71">
        <v>0</v>
      </c>
      <c r="MG14" s="71">
        <v>0</v>
      </c>
      <c r="MH14" s="71">
        <v>0</v>
      </c>
      <c r="MI14" s="71">
        <v>0</v>
      </c>
      <c r="MJ14" s="71">
        <v>0</v>
      </c>
      <c r="MK14" s="71">
        <v>0</v>
      </c>
      <c r="ML14" s="71">
        <v>0</v>
      </c>
      <c r="MM14" s="71">
        <v>0</v>
      </c>
      <c r="MN14" s="71">
        <v>0</v>
      </c>
      <c r="MO14" s="71">
        <v>2</v>
      </c>
      <c r="MP14" s="71">
        <v>2</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9</v>
      </c>
      <c r="NG14" s="71">
        <v>2</v>
      </c>
      <c r="NH14" s="71">
        <v>0</v>
      </c>
      <c r="NI14" s="71">
        <v>0</v>
      </c>
      <c r="NJ14" s="71">
        <v>0</v>
      </c>
      <c r="NK14" s="71">
        <v>1</v>
      </c>
      <c r="NL14" s="71">
        <v>1</v>
      </c>
      <c r="NM14" s="71">
        <v>1</v>
      </c>
      <c r="NN14" s="71">
        <v>0</v>
      </c>
      <c r="NO14" s="71">
        <v>1</v>
      </c>
      <c r="NP14" s="71">
        <v>0</v>
      </c>
      <c r="NQ14" s="71">
        <v>0</v>
      </c>
      <c r="NR14" s="71">
        <v>0</v>
      </c>
      <c r="NS14" s="71">
        <v>0</v>
      </c>
      <c r="NT14" s="71">
        <v>0</v>
      </c>
      <c r="NU14" s="71">
        <v>0</v>
      </c>
      <c r="NV14" s="71">
        <v>0</v>
      </c>
      <c r="NW14" s="71">
        <v>0</v>
      </c>
      <c r="NX14" s="71">
        <v>0</v>
      </c>
      <c r="NY14" s="71">
        <v>2</v>
      </c>
      <c r="NZ14" s="71">
        <v>0</v>
      </c>
      <c r="OA14" s="71">
        <v>0</v>
      </c>
      <c r="OB14" s="71">
        <v>2</v>
      </c>
      <c r="OC14" s="71">
        <v>0</v>
      </c>
      <c r="OD14" s="71">
        <v>1</v>
      </c>
      <c r="OE14" s="71">
        <v>0</v>
      </c>
      <c r="OF14" s="71">
        <v>0</v>
      </c>
      <c r="OG14" s="71">
        <v>5</v>
      </c>
      <c r="OH14" s="71">
        <v>1</v>
      </c>
      <c r="OI14" s="71">
        <v>0</v>
      </c>
      <c r="OJ14" s="71">
        <v>0</v>
      </c>
      <c r="OK14" s="71">
        <v>0</v>
      </c>
      <c r="OL14" s="71">
        <v>1</v>
      </c>
      <c r="OM14" s="71">
        <v>0</v>
      </c>
      <c r="ON14" s="71">
        <v>0</v>
      </c>
      <c r="OO14" s="71">
        <v>0</v>
      </c>
      <c r="OP14" s="71">
        <v>0</v>
      </c>
      <c r="OQ14" s="71">
        <v>0</v>
      </c>
      <c r="OR14" s="71">
        <v>0</v>
      </c>
      <c r="OS14" s="71">
        <v>1</v>
      </c>
      <c r="OT14" s="71">
        <v>0</v>
      </c>
      <c r="OU14" s="71">
        <v>0</v>
      </c>
      <c r="OV14" s="71">
        <v>0</v>
      </c>
      <c r="OW14" s="71">
        <v>0</v>
      </c>
      <c r="OX14" s="71">
        <v>0</v>
      </c>
      <c r="OY14" s="71">
        <v>0</v>
      </c>
      <c r="OZ14" s="71">
        <v>0</v>
      </c>
      <c r="PA14" s="71">
        <v>7</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4</v>
      </c>
      <c r="PU14" s="71">
        <v>0</v>
      </c>
      <c r="PV14" s="71">
        <v>0</v>
      </c>
      <c r="PW14" s="71">
        <v>0</v>
      </c>
      <c r="PX14" s="71">
        <v>0</v>
      </c>
      <c r="PY14" s="71">
        <v>0</v>
      </c>
      <c r="PZ14" s="71">
        <v>3</v>
      </c>
      <c r="QA14" s="71">
        <v>0</v>
      </c>
      <c r="QB14" s="71">
        <v>6</v>
      </c>
      <c r="QC14" s="71">
        <v>0</v>
      </c>
      <c r="QD14" s="71">
        <v>0</v>
      </c>
      <c r="QE14" s="71">
        <v>0</v>
      </c>
      <c r="QF14" s="71">
        <v>0</v>
      </c>
      <c r="QG14" s="71">
        <v>0</v>
      </c>
      <c r="QH14" s="71">
        <v>0</v>
      </c>
      <c r="QI14" s="71">
        <v>0</v>
      </c>
      <c r="QJ14" s="71">
        <v>0</v>
      </c>
      <c r="QK14" s="71">
        <v>0</v>
      </c>
      <c r="QL14" s="71">
        <v>0</v>
      </c>
      <c r="QM14" s="71">
        <v>0</v>
      </c>
      <c r="QN14" s="71">
        <v>0</v>
      </c>
      <c r="QO14" s="71">
        <v>0</v>
      </c>
      <c r="QP14" s="71">
        <v>2</v>
      </c>
      <c r="QQ14" s="71">
        <v>2</v>
      </c>
      <c r="QR14" s="71">
        <v>0</v>
      </c>
      <c r="QS14" s="71">
        <v>0</v>
      </c>
      <c r="QT14" s="71">
        <v>0</v>
      </c>
      <c r="QU14" s="71">
        <v>0</v>
      </c>
      <c r="QV14" s="71">
        <v>0</v>
      </c>
      <c r="QW14" s="71">
        <v>0</v>
      </c>
      <c r="QX14" s="71">
        <v>19</v>
      </c>
      <c r="QY14" s="71">
        <v>6</v>
      </c>
      <c r="QZ14" s="71">
        <v>2</v>
      </c>
      <c r="RA14" s="71">
        <v>1</v>
      </c>
      <c r="RB14" s="71">
        <v>7</v>
      </c>
      <c r="RC14" s="71">
        <v>0</v>
      </c>
      <c r="RD14" s="71">
        <v>1</v>
      </c>
      <c r="RE14" s="71">
        <v>0</v>
      </c>
      <c r="RF14" s="71">
        <v>4</v>
      </c>
      <c r="RG14" s="71">
        <v>0</v>
      </c>
      <c r="RH14" s="71">
        <v>3</v>
      </c>
      <c r="RI14" s="71">
        <v>6</v>
      </c>
      <c r="RJ14" s="71">
        <v>0</v>
      </c>
      <c r="RK14" s="71">
        <v>0</v>
      </c>
      <c r="RL14" s="71">
        <v>4</v>
      </c>
      <c r="RM14" s="71">
        <v>0</v>
      </c>
      <c r="RN14" s="71">
        <v>0</v>
      </c>
      <c r="RO14" s="71">
        <v>0</v>
      </c>
      <c r="RP14" s="71">
        <v>0</v>
      </c>
      <c r="RQ14" s="71">
        <v>0</v>
      </c>
      <c r="RR14" s="71">
        <v>0</v>
      </c>
      <c r="RS14" s="71">
        <v>19</v>
      </c>
      <c r="RT14" s="71">
        <v>6</v>
      </c>
      <c r="RU14" s="71">
        <v>2</v>
      </c>
      <c r="RV14" s="71">
        <v>1</v>
      </c>
      <c r="RW14" s="71">
        <v>7</v>
      </c>
      <c r="RX14" s="71">
        <v>0</v>
      </c>
      <c r="RY14" s="71">
        <v>1</v>
      </c>
      <c r="RZ14" s="71">
        <v>0</v>
      </c>
      <c r="SA14" s="71">
        <v>4</v>
      </c>
      <c r="SB14" s="71">
        <v>0</v>
      </c>
      <c r="SC14" s="71">
        <v>3</v>
      </c>
      <c r="SD14" s="71">
        <v>6</v>
      </c>
      <c r="SE14" s="71">
        <v>0</v>
      </c>
      <c r="SF14" s="71">
        <v>0</v>
      </c>
      <c r="SG14" s="71">
        <v>4</v>
      </c>
      <c r="SH14" s="71">
        <v>0</v>
      </c>
    </row>
    <row r="15" spans="1:503">
      <c r="A15" s="16" t="s">
        <v>2004</v>
      </c>
      <c r="B15" s="70">
        <v>7</v>
      </c>
      <c r="C15" s="70">
        <v>7</v>
      </c>
      <c r="D15" s="70">
        <v>1</v>
      </c>
      <c r="E15" s="70">
        <v>2010</v>
      </c>
      <c r="F15" s="70" t="s">
        <v>177</v>
      </c>
      <c r="G15" s="1073" t="s">
        <v>1997</v>
      </c>
      <c r="H15" s="70" t="s">
        <v>1998</v>
      </c>
      <c r="I15" s="1066"/>
      <c r="J15" s="73">
        <v>0</v>
      </c>
      <c r="K15" s="73">
        <v>0</v>
      </c>
      <c r="L15" s="73">
        <v>0</v>
      </c>
      <c r="M15" s="73">
        <v>0</v>
      </c>
      <c r="N15" s="73">
        <v>0</v>
      </c>
      <c r="O15" s="73">
        <v>0</v>
      </c>
      <c r="P15" s="73">
        <v>0</v>
      </c>
      <c r="Q15" s="73">
        <v>0</v>
      </c>
      <c r="R15" s="73">
        <v>58.29</v>
      </c>
      <c r="S15" s="73">
        <v>21.141999999999999</v>
      </c>
      <c r="T15" s="73">
        <v>0</v>
      </c>
      <c r="U15" s="73">
        <v>0</v>
      </c>
      <c r="V15" s="73">
        <v>0</v>
      </c>
      <c r="W15" s="73">
        <v>4.47</v>
      </c>
      <c r="X15" s="73">
        <v>3.2069999999999999</v>
      </c>
      <c r="Y15" s="73">
        <v>23.6</v>
      </c>
      <c r="Z15" s="73">
        <v>0</v>
      </c>
      <c r="AA15" s="73">
        <v>3.008</v>
      </c>
      <c r="AB15" s="73">
        <v>0</v>
      </c>
      <c r="AC15" s="73">
        <v>0</v>
      </c>
      <c r="AD15" s="73">
        <v>0</v>
      </c>
      <c r="AE15" s="73">
        <v>0</v>
      </c>
      <c r="AF15" s="73">
        <v>0</v>
      </c>
      <c r="AG15" s="73">
        <v>2.3980000000000001</v>
      </c>
      <c r="AH15" s="73">
        <v>0</v>
      </c>
      <c r="AI15" s="73">
        <v>0</v>
      </c>
      <c r="AJ15" s="73">
        <v>0</v>
      </c>
      <c r="AK15" s="73">
        <v>183.5</v>
      </c>
      <c r="AL15" s="73">
        <v>0</v>
      </c>
      <c r="AM15" s="73">
        <v>0</v>
      </c>
      <c r="AN15" s="73">
        <v>7.875</v>
      </c>
      <c r="AO15" s="73">
        <v>0</v>
      </c>
      <c r="AP15" s="73">
        <v>2.2400000000000002</v>
      </c>
      <c r="AQ15" s="73">
        <v>0</v>
      </c>
      <c r="AR15" s="73">
        <v>0</v>
      </c>
      <c r="AS15" s="73">
        <v>17.562999999999999</v>
      </c>
      <c r="AT15" s="73">
        <v>3.63</v>
      </c>
      <c r="AU15" s="73">
        <v>0</v>
      </c>
      <c r="AV15" s="73">
        <v>0</v>
      </c>
      <c r="AW15" s="73">
        <v>0</v>
      </c>
      <c r="AX15" s="73">
        <v>2.98</v>
      </c>
      <c r="AY15" s="73">
        <v>0</v>
      </c>
      <c r="AZ15" s="73">
        <v>0</v>
      </c>
      <c r="BA15" s="73">
        <v>0</v>
      </c>
      <c r="BB15" s="73">
        <v>0</v>
      </c>
      <c r="BC15" s="73">
        <v>0</v>
      </c>
      <c r="BD15" s="73">
        <v>0</v>
      </c>
      <c r="BE15" s="73">
        <v>2.9380000000000002</v>
      </c>
      <c r="BF15" s="73">
        <v>0</v>
      </c>
      <c r="BG15" s="73">
        <v>0</v>
      </c>
      <c r="BH15" s="73">
        <v>0</v>
      </c>
      <c r="BI15" s="73">
        <v>0</v>
      </c>
      <c r="BJ15" s="73">
        <v>0</v>
      </c>
      <c r="BK15" s="73">
        <v>0</v>
      </c>
      <c r="BL15" s="73">
        <v>0</v>
      </c>
      <c r="BM15" s="73">
        <v>31.638000000000002</v>
      </c>
      <c r="BN15" s="73">
        <v>0</v>
      </c>
      <c r="BO15" s="73">
        <v>0</v>
      </c>
      <c r="BP15" s="73">
        <v>0</v>
      </c>
      <c r="BQ15" s="73">
        <v>0</v>
      </c>
      <c r="BR15" s="73">
        <v>0</v>
      </c>
      <c r="BS15" s="73">
        <v>0</v>
      </c>
      <c r="BT15" s="73">
        <v>0</v>
      </c>
      <c r="BU15" s="73">
        <v>0</v>
      </c>
      <c r="BV15" s="73">
        <v>0</v>
      </c>
      <c r="BW15" s="73">
        <v>0</v>
      </c>
      <c r="BX15" s="73">
        <v>0</v>
      </c>
      <c r="BY15" s="73">
        <v>0</v>
      </c>
      <c r="BZ15" s="73">
        <v>3.3450000000000002</v>
      </c>
      <c r="CA15" s="73">
        <v>0</v>
      </c>
      <c r="CB15" s="73">
        <v>0</v>
      </c>
      <c r="CC15" s="73">
        <v>0</v>
      </c>
      <c r="CD15" s="73">
        <v>0</v>
      </c>
      <c r="CE15" s="73">
        <v>0</v>
      </c>
      <c r="CF15" s="73">
        <v>8.9359999999999999</v>
      </c>
      <c r="CG15" s="73">
        <v>0</v>
      </c>
      <c r="CH15" s="73">
        <v>0</v>
      </c>
      <c r="CI15" s="73">
        <v>0</v>
      </c>
      <c r="CJ15" s="73">
        <v>0</v>
      </c>
      <c r="CK15" s="73">
        <v>0</v>
      </c>
      <c r="CL15" s="73">
        <v>12.039</v>
      </c>
      <c r="CM15" s="73">
        <v>0</v>
      </c>
      <c r="CN15" s="73">
        <v>47.073999999999998</v>
      </c>
      <c r="CO15" s="73">
        <v>0</v>
      </c>
      <c r="CP15" s="73">
        <v>0</v>
      </c>
      <c r="CQ15" s="73">
        <v>0</v>
      </c>
      <c r="CR15" s="73">
        <v>0</v>
      </c>
      <c r="CS15" s="73">
        <v>91.352000000000004</v>
      </c>
      <c r="CT15" s="73">
        <v>0</v>
      </c>
      <c r="CU15" s="73">
        <v>0</v>
      </c>
      <c r="CV15" s="73">
        <v>0</v>
      </c>
      <c r="CW15" s="73">
        <v>0</v>
      </c>
      <c r="CX15" s="73">
        <v>0</v>
      </c>
      <c r="CY15" s="73">
        <v>0</v>
      </c>
      <c r="CZ15" s="73">
        <v>0</v>
      </c>
      <c r="DA15" s="73">
        <v>0</v>
      </c>
      <c r="DB15" s="73">
        <v>14.339</v>
      </c>
      <c r="DC15" s="73">
        <v>8.5530000000000008</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58.29</v>
      </c>
      <c r="DT15" s="73">
        <v>21.141999999999999</v>
      </c>
      <c r="DU15" s="73">
        <v>0</v>
      </c>
      <c r="DV15" s="73">
        <v>0</v>
      </c>
      <c r="DW15" s="73">
        <v>0</v>
      </c>
      <c r="DX15" s="73">
        <v>4.47</v>
      </c>
      <c r="DY15" s="73">
        <v>3.2069999999999999</v>
      </c>
      <c r="DZ15" s="73">
        <v>23.6</v>
      </c>
      <c r="EA15" s="73">
        <v>0</v>
      </c>
      <c r="EB15" s="73">
        <v>3.008</v>
      </c>
      <c r="EC15" s="73">
        <v>0</v>
      </c>
      <c r="ED15" s="73">
        <v>0</v>
      </c>
      <c r="EE15" s="73">
        <v>0</v>
      </c>
      <c r="EF15" s="73">
        <v>0</v>
      </c>
      <c r="EG15" s="73">
        <v>0</v>
      </c>
      <c r="EH15" s="73">
        <v>2.3980000000000001</v>
      </c>
      <c r="EI15" s="73">
        <v>0</v>
      </c>
      <c r="EJ15" s="73">
        <v>0</v>
      </c>
      <c r="EK15" s="73">
        <v>0</v>
      </c>
      <c r="EL15" s="73">
        <v>183.5</v>
      </c>
      <c r="EM15" s="73">
        <v>0</v>
      </c>
      <c r="EN15" s="73">
        <v>0</v>
      </c>
      <c r="EO15" s="73">
        <v>7.875</v>
      </c>
      <c r="EP15" s="73">
        <v>0</v>
      </c>
      <c r="EQ15" s="73">
        <v>2.2400000000000002</v>
      </c>
      <c r="ER15" s="73">
        <v>0</v>
      </c>
      <c r="ES15" s="73">
        <v>0</v>
      </c>
      <c r="ET15" s="73">
        <v>17.562999999999999</v>
      </c>
      <c r="EU15" s="73">
        <v>3.63</v>
      </c>
      <c r="EV15" s="73">
        <v>0</v>
      </c>
      <c r="EW15" s="73">
        <v>0</v>
      </c>
      <c r="EX15" s="73">
        <v>0</v>
      </c>
      <c r="EY15" s="73">
        <v>2.98</v>
      </c>
      <c r="EZ15" s="73">
        <v>0</v>
      </c>
      <c r="FA15" s="73">
        <v>0</v>
      </c>
      <c r="FB15" s="73">
        <v>0</v>
      </c>
      <c r="FC15" s="73">
        <v>0</v>
      </c>
      <c r="FD15" s="73">
        <v>0</v>
      </c>
      <c r="FE15" s="73">
        <v>0</v>
      </c>
      <c r="FF15" s="73">
        <v>2.9380000000000002</v>
      </c>
      <c r="FG15" s="73">
        <v>0</v>
      </c>
      <c r="FH15" s="73">
        <v>0</v>
      </c>
      <c r="FI15" s="73">
        <v>0</v>
      </c>
      <c r="FJ15" s="73">
        <v>0</v>
      </c>
      <c r="FK15" s="73">
        <v>0</v>
      </c>
      <c r="FL15" s="73">
        <v>0</v>
      </c>
      <c r="FM15" s="73">
        <v>0</v>
      </c>
      <c r="FN15" s="73">
        <v>31.638000000000002</v>
      </c>
      <c r="FO15" s="73">
        <v>0</v>
      </c>
      <c r="FP15" s="73">
        <v>0</v>
      </c>
      <c r="FQ15" s="73">
        <v>0</v>
      </c>
      <c r="FR15" s="73">
        <v>0</v>
      </c>
      <c r="FS15" s="73">
        <v>0</v>
      </c>
      <c r="FT15" s="73">
        <v>0</v>
      </c>
      <c r="FU15" s="73">
        <v>0</v>
      </c>
      <c r="FV15" s="73">
        <v>0</v>
      </c>
      <c r="FW15" s="73">
        <v>0</v>
      </c>
      <c r="FX15" s="73">
        <v>0</v>
      </c>
      <c r="FY15" s="73">
        <v>0</v>
      </c>
      <c r="FZ15" s="73">
        <v>0</v>
      </c>
      <c r="GA15" s="73">
        <v>3.3450000000000002</v>
      </c>
      <c r="GB15" s="73">
        <v>0</v>
      </c>
      <c r="GC15" s="73">
        <v>0</v>
      </c>
      <c r="GD15" s="73">
        <v>0</v>
      </c>
      <c r="GE15" s="73">
        <v>0</v>
      </c>
      <c r="GF15" s="73">
        <v>0</v>
      </c>
      <c r="GG15" s="73">
        <v>8.9359999999999999</v>
      </c>
      <c r="GH15" s="73">
        <v>0</v>
      </c>
      <c r="GI15" s="73">
        <v>0</v>
      </c>
      <c r="GJ15" s="73">
        <v>0</v>
      </c>
      <c r="GK15" s="73">
        <v>0</v>
      </c>
      <c r="GL15" s="73">
        <v>0</v>
      </c>
      <c r="GM15" s="73">
        <v>12.039</v>
      </c>
      <c r="GN15" s="73">
        <v>0</v>
      </c>
      <c r="GO15" s="73">
        <v>47.073999999999998</v>
      </c>
      <c r="GP15" s="73">
        <v>0</v>
      </c>
      <c r="GQ15" s="73">
        <v>0</v>
      </c>
      <c r="GR15" s="73">
        <v>0</v>
      </c>
      <c r="GS15" s="73">
        <v>0</v>
      </c>
      <c r="GT15" s="73">
        <v>91.352000000000004</v>
      </c>
      <c r="GU15" s="73">
        <v>0</v>
      </c>
      <c r="GV15" s="73">
        <v>0</v>
      </c>
      <c r="GW15" s="73">
        <v>0</v>
      </c>
      <c r="GX15" s="73">
        <v>0</v>
      </c>
      <c r="GY15" s="73">
        <v>0</v>
      </c>
      <c r="GZ15" s="73">
        <v>0</v>
      </c>
      <c r="HA15" s="73">
        <v>0</v>
      </c>
      <c r="HB15" s="73">
        <v>0</v>
      </c>
      <c r="HC15" s="73">
        <v>14.339</v>
      </c>
      <c r="HD15" s="73">
        <v>8.5530000000000008</v>
      </c>
      <c r="HE15" s="73">
        <v>0</v>
      </c>
      <c r="HF15" s="73">
        <v>0</v>
      </c>
      <c r="HG15" s="73">
        <v>0</v>
      </c>
      <c r="HH15" s="73">
        <v>0</v>
      </c>
      <c r="HI15" s="73">
        <v>0</v>
      </c>
      <c r="HJ15" s="73">
        <v>0</v>
      </c>
      <c r="HK15" s="73">
        <v>307.49</v>
      </c>
      <c r="HL15" s="73">
        <v>19.803000000000001</v>
      </c>
      <c r="HM15" s="73">
        <v>6.61</v>
      </c>
      <c r="HN15" s="73">
        <v>2.9380000000000002</v>
      </c>
      <c r="HO15" s="73">
        <v>31.638000000000002</v>
      </c>
      <c r="HP15" s="73">
        <v>0</v>
      </c>
      <c r="HQ15" s="73">
        <v>3.3450000000000002</v>
      </c>
      <c r="HR15" s="73">
        <v>0</v>
      </c>
      <c r="HS15" s="73">
        <v>8.9359999999999999</v>
      </c>
      <c r="HT15" s="73">
        <v>0</v>
      </c>
      <c r="HU15" s="73">
        <v>12.039</v>
      </c>
      <c r="HV15" s="73">
        <v>47.073999999999998</v>
      </c>
      <c r="HW15" s="73">
        <v>0</v>
      </c>
      <c r="HX15" s="73">
        <v>91.352000000000004</v>
      </c>
      <c r="HY15" s="73">
        <v>22.891999999999999</v>
      </c>
      <c r="HZ15" s="73">
        <v>0</v>
      </c>
      <c r="IA15" s="73">
        <v>0</v>
      </c>
      <c r="IB15" s="73">
        <v>0</v>
      </c>
      <c r="IC15" s="73">
        <v>0</v>
      </c>
      <c r="ID15" s="73">
        <v>0</v>
      </c>
      <c r="IE15" s="73">
        <v>0</v>
      </c>
      <c r="IF15" s="73">
        <v>307.49</v>
      </c>
      <c r="IG15" s="73">
        <v>19.803000000000001</v>
      </c>
      <c r="IH15" s="73">
        <v>6.61</v>
      </c>
      <c r="II15" s="73">
        <v>2.9380000000000002</v>
      </c>
      <c r="IJ15" s="73">
        <v>31.638000000000002</v>
      </c>
      <c r="IK15" s="73">
        <v>0</v>
      </c>
      <c r="IL15" s="73">
        <v>3.3450000000000002</v>
      </c>
      <c r="IM15" s="73">
        <v>0</v>
      </c>
      <c r="IN15" s="73">
        <v>8.9359999999999999</v>
      </c>
      <c r="IO15" s="73">
        <v>0</v>
      </c>
      <c r="IP15" s="73">
        <v>12.039</v>
      </c>
      <c r="IQ15" s="73">
        <v>47.073999999999998</v>
      </c>
      <c r="IR15" s="73">
        <v>0</v>
      </c>
      <c r="IS15" s="73">
        <v>91.352000000000004</v>
      </c>
      <c r="IT15" s="73">
        <v>22.891999999999999</v>
      </c>
      <c r="IU15" s="73">
        <v>0</v>
      </c>
      <c r="IV15" s="74">
        <v>0</v>
      </c>
      <c r="IW15" s="71">
        <v>0</v>
      </c>
      <c r="IX15" s="71">
        <v>0</v>
      </c>
      <c r="IY15" s="71">
        <v>0</v>
      </c>
      <c r="IZ15" s="71">
        <v>0</v>
      </c>
      <c r="JA15" s="71">
        <v>0</v>
      </c>
      <c r="JB15" s="71">
        <v>0</v>
      </c>
      <c r="JC15" s="71">
        <v>0</v>
      </c>
      <c r="JD15" s="71">
        <v>0</v>
      </c>
      <c r="JE15" s="71">
        <v>9</v>
      </c>
      <c r="JF15" s="71">
        <v>2</v>
      </c>
      <c r="JG15" s="71">
        <v>0</v>
      </c>
      <c r="JH15" s="71">
        <v>0</v>
      </c>
      <c r="JI15" s="71">
        <v>0</v>
      </c>
      <c r="JJ15" s="71">
        <v>1</v>
      </c>
      <c r="JK15" s="71">
        <v>1</v>
      </c>
      <c r="JL15" s="71">
        <v>1</v>
      </c>
      <c r="JM15" s="71">
        <v>0</v>
      </c>
      <c r="JN15" s="71">
        <v>1</v>
      </c>
      <c r="JO15" s="71">
        <v>0</v>
      </c>
      <c r="JP15" s="71">
        <v>0</v>
      </c>
      <c r="JQ15" s="71">
        <v>0</v>
      </c>
      <c r="JR15" s="71">
        <v>0</v>
      </c>
      <c r="JS15" s="71">
        <v>0</v>
      </c>
      <c r="JT15" s="71">
        <v>1</v>
      </c>
      <c r="JU15" s="71">
        <v>0</v>
      </c>
      <c r="JV15" s="71">
        <v>0</v>
      </c>
      <c r="JW15" s="71">
        <v>0</v>
      </c>
      <c r="JX15" s="71">
        <v>1</v>
      </c>
      <c r="JY15" s="71">
        <v>0</v>
      </c>
      <c r="JZ15" s="71">
        <v>0</v>
      </c>
      <c r="KA15" s="71">
        <v>2</v>
      </c>
      <c r="KB15" s="71">
        <v>0</v>
      </c>
      <c r="KC15" s="71">
        <v>1</v>
      </c>
      <c r="KD15" s="71">
        <v>0</v>
      </c>
      <c r="KE15" s="71">
        <v>0</v>
      </c>
      <c r="KF15" s="71">
        <v>5</v>
      </c>
      <c r="KG15" s="71">
        <v>1</v>
      </c>
      <c r="KH15" s="71">
        <v>0</v>
      </c>
      <c r="KI15" s="71">
        <v>0</v>
      </c>
      <c r="KJ15" s="71">
        <v>0</v>
      </c>
      <c r="KK15" s="71">
        <v>1</v>
      </c>
      <c r="KL15" s="71">
        <v>0</v>
      </c>
      <c r="KM15" s="71">
        <v>0</v>
      </c>
      <c r="KN15" s="71">
        <v>0</v>
      </c>
      <c r="KO15" s="71">
        <v>0</v>
      </c>
      <c r="KP15" s="71">
        <v>0</v>
      </c>
      <c r="KQ15" s="71">
        <v>0</v>
      </c>
      <c r="KR15" s="71">
        <v>1</v>
      </c>
      <c r="KS15" s="71">
        <v>0</v>
      </c>
      <c r="KT15" s="71">
        <v>0</v>
      </c>
      <c r="KU15" s="71">
        <v>0</v>
      </c>
      <c r="KV15" s="71">
        <v>0</v>
      </c>
      <c r="KW15" s="71">
        <v>0</v>
      </c>
      <c r="KX15" s="71">
        <v>0</v>
      </c>
      <c r="KY15" s="71">
        <v>0</v>
      </c>
      <c r="KZ15" s="71">
        <v>7</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3</v>
      </c>
      <c r="LT15" s="71">
        <v>0</v>
      </c>
      <c r="LU15" s="71">
        <v>0</v>
      </c>
      <c r="LV15" s="71">
        <v>0</v>
      </c>
      <c r="LW15" s="71">
        <v>0</v>
      </c>
      <c r="LX15" s="71">
        <v>0</v>
      </c>
      <c r="LY15" s="71">
        <v>3</v>
      </c>
      <c r="LZ15" s="71">
        <v>0</v>
      </c>
      <c r="MA15" s="71">
        <v>6</v>
      </c>
      <c r="MB15" s="71">
        <v>0</v>
      </c>
      <c r="MC15" s="71">
        <v>0</v>
      </c>
      <c r="MD15" s="71">
        <v>0</v>
      </c>
      <c r="ME15" s="71">
        <v>0</v>
      </c>
      <c r="MF15" s="71">
        <v>2</v>
      </c>
      <c r="MG15" s="71">
        <v>0</v>
      </c>
      <c r="MH15" s="71">
        <v>0</v>
      </c>
      <c r="MI15" s="71">
        <v>0</v>
      </c>
      <c r="MJ15" s="71">
        <v>0</v>
      </c>
      <c r="MK15" s="71">
        <v>0</v>
      </c>
      <c r="ML15" s="71">
        <v>0</v>
      </c>
      <c r="MM15" s="71">
        <v>0</v>
      </c>
      <c r="MN15" s="71">
        <v>0</v>
      </c>
      <c r="MO15" s="71">
        <v>2</v>
      </c>
      <c r="MP15" s="71">
        <v>2</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9</v>
      </c>
      <c r="NG15" s="71">
        <v>2</v>
      </c>
      <c r="NH15" s="71">
        <v>0</v>
      </c>
      <c r="NI15" s="71">
        <v>0</v>
      </c>
      <c r="NJ15" s="71">
        <v>0</v>
      </c>
      <c r="NK15" s="71">
        <v>1</v>
      </c>
      <c r="NL15" s="71">
        <v>1</v>
      </c>
      <c r="NM15" s="71">
        <v>1</v>
      </c>
      <c r="NN15" s="71">
        <v>0</v>
      </c>
      <c r="NO15" s="71">
        <v>1</v>
      </c>
      <c r="NP15" s="71">
        <v>0</v>
      </c>
      <c r="NQ15" s="71">
        <v>0</v>
      </c>
      <c r="NR15" s="71">
        <v>0</v>
      </c>
      <c r="NS15" s="71">
        <v>0</v>
      </c>
      <c r="NT15" s="71">
        <v>0</v>
      </c>
      <c r="NU15" s="71">
        <v>1</v>
      </c>
      <c r="NV15" s="71">
        <v>0</v>
      </c>
      <c r="NW15" s="71">
        <v>0</v>
      </c>
      <c r="NX15" s="71">
        <v>0</v>
      </c>
      <c r="NY15" s="71">
        <v>1</v>
      </c>
      <c r="NZ15" s="71">
        <v>0</v>
      </c>
      <c r="OA15" s="71">
        <v>0</v>
      </c>
      <c r="OB15" s="71">
        <v>2</v>
      </c>
      <c r="OC15" s="71">
        <v>0</v>
      </c>
      <c r="OD15" s="71">
        <v>1</v>
      </c>
      <c r="OE15" s="71">
        <v>0</v>
      </c>
      <c r="OF15" s="71">
        <v>0</v>
      </c>
      <c r="OG15" s="71">
        <v>5</v>
      </c>
      <c r="OH15" s="71">
        <v>1</v>
      </c>
      <c r="OI15" s="71">
        <v>0</v>
      </c>
      <c r="OJ15" s="71">
        <v>0</v>
      </c>
      <c r="OK15" s="71">
        <v>0</v>
      </c>
      <c r="OL15" s="71">
        <v>1</v>
      </c>
      <c r="OM15" s="71">
        <v>0</v>
      </c>
      <c r="ON15" s="71">
        <v>0</v>
      </c>
      <c r="OO15" s="71">
        <v>0</v>
      </c>
      <c r="OP15" s="71">
        <v>0</v>
      </c>
      <c r="OQ15" s="71">
        <v>0</v>
      </c>
      <c r="OR15" s="71">
        <v>0</v>
      </c>
      <c r="OS15" s="71">
        <v>1</v>
      </c>
      <c r="OT15" s="71">
        <v>0</v>
      </c>
      <c r="OU15" s="71">
        <v>0</v>
      </c>
      <c r="OV15" s="71">
        <v>0</v>
      </c>
      <c r="OW15" s="71">
        <v>0</v>
      </c>
      <c r="OX15" s="71">
        <v>0</v>
      </c>
      <c r="OY15" s="71">
        <v>0</v>
      </c>
      <c r="OZ15" s="71">
        <v>0</v>
      </c>
      <c r="PA15" s="71">
        <v>7</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3</v>
      </c>
      <c r="PU15" s="71">
        <v>0</v>
      </c>
      <c r="PV15" s="71">
        <v>0</v>
      </c>
      <c r="PW15" s="71">
        <v>0</v>
      </c>
      <c r="PX15" s="71">
        <v>0</v>
      </c>
      <c r="PY15" s="71">
        <v>0</v>
      </c>
      <c r="PZ15" s="71">
        <v>3</v>
      </c>
      <c r="QA15" s="71">
        <v>0</v>
      </c>
      <c r="QB15" s="71">
        <v>6</v>
      </c>
      <c r="QC15" s="71">
        <v>0</v>
      </c>
      <c r="QD15" s="71">
        <v>0</v>
      </c>
      <c r="QE15" s="71">
        <v>0</v>
      </c>
      <c r="QF15" s="71">
        <v>0</v>
      </c>
      <c r="QG15" s="71">
        <v>2</v>
      </c>
      <c r="QH15" s="71">
        <v>0</v>
      </c>
      <c r="QI15" s="71">
        <v>0</v>
      </c>
      <c r="QJ15" s="71">
        <v>0</v>
      </c>
      <c r="QK15" s="71">
        <v>0</v>
      </c>
      <c r="QL15" s="71">
        <v>0</v>
      </c>
      <c r="QM15" s="71">
        <v>0</v>
      </c>
      <c r="QN15" s="71">
        <v>0</v>
      </c>
      <c r="QO15" s="71">
        <v>0</v>
      </c>
      <c r="QP15" s="71">
        <v>2</v>
      </c>
      <c r="QQ15" s="71">
        <v>2</v>
      </c>
      <c r="QR15" s="71">
        <v>0</v>
      </c>
      <c r="QS15" s="71">
        <v>0</v>
      </c>
      <c r="QT15" s="71">
        <v>0</v>
      </c>
      <c r="QU15" s="71">
        <v>0</v>
      </c>
      <c r="QV15" s="71">
        <v>0</v>
      </c>
      <c r="QW15" s="71">
        <v>0</v>
      </c>
      <c r="QX15" s="71">
        <v>19</v>
      </c>
      <c r="QY15" s="71">
        <v>6</v>
      </c>
      <c r="QZ15" s="71">
        <v>2</v>
      </c>
      <c r="RA15" s="71">
        <v>1</v>
      </c>
      <c r="RB15" s="71">
        <v>7</v>
      </c>
      <c r="RC15" s="71">
        <v>0</v>
      </c>
      <c r="RD15" s="71">
        <v>1</v>
      </c>
      <c r="RE15" s="71">
        <v>0</v>
      </c>
      <c r="RF15" s="71">
        <v>3</v>
      </c>
      <c r="RG15" s="71">
        <v>0</v>
      </c>
      <c r="RH15" s="71">
        <v>3</v>
      </c>
      <c r="RI15" s="71">
        <v>6</v>
      </c>
      <c r="RJ15" s="71">
        <v>0</v>
      </c>
      <c r="RK15" s="71">
        <v>2</v>
      </c>
      <c r="RL15" s="71">
        <v>4</v>
      </c>
      <c r="RM15" s="71">
        <v>0</v>
      </c>
      <c r="RN15" s="71">
        <v>0</v>
      </c>
      <c r="RO15" s="71">
        <v>0</v>
      </c>
      <c r="RP15" s="71">
        <v>0</v>
      </c>
      <c r="RQ15" s="71">
        <v>0</v>
      </c>
      <c r="RR15" s="71">
        <v>0</v>
      </c>
      <c r="RS15" s="71">
        <v>19</v>
      </c>
      <c r="RT15" s="71">
        <v>6</v>
      </c>
      <c r="RU15" s="71">
        <v>2</v>
      </c>
      <c r="RV15" s="71">
        <v>1</v>
      </c>
      <c r="RW15" s="71">
        <v>7</v>
      </c>
      <c r="RX15" s="71">
        <v>0</v>
      </c>
      <c r="RY15" s="71">
        <v>1</v>
      </c>
      <c r="RZ15" s="71">
        <v>0</v>
      </c>
      <c r="SA15" s="71">
        <v>3</v>
      </c>
      <c r="SB15" s="71">
        <v>0</v>
      </c>
      <c r="SC15" s="71">
        <v>3</v>
      </c>
      <c r="SD15" s="71">
        <v>6</v>
      </c>
      <c r="SE15" s="71">
        <v>0</v>
      </c>
      <c r="SF15" s="71">
        <v>2</v>
      </c>
      <c r="SG15" s="71">
        <v>4</v>
      </c>
      <c r="SH15" s="71">
        <v>0</v>
      </c>
    </row>
    <row r="16" spans="1:503">
      <c r="A16" s="16" t="s">
        <v>2005</v>
      </c>
      <c r="B16" s="70">
        <v>8</v>
      </c>
      <c r="C16" s="70">
        <v>8</v>
      </c>
      <c r="D16" s="70">
        <v>1</v>
      </c>
      <c r="E16" s="70">
        <v>2011</v>
      </c>
      <c r="F16" s="70" t="s">
        <v>178</v>
      </c>
      <c r="G16" s="1073" t="s">
        <v>1997</v>
      </c>
      <c r="H16" s="70" t="s">
        <v>1998</v>
      </c>
      <c r="I16" s="1066"/>
      <c r="J16" s="73">
        <v>0</v>
      </c>
      <c r="K16" s="73">
        <v>0</v>
      </c>
      <c r="L16" s="73">
        <v>0</v>
      </c>
      <c r="M16" s="73">
        <v>0</v>
      </c>
      <c r="N16" s="73">
        <v>0</v>
      </c>
      <c r="O16" s="73">
        <v>0</v>
      </c>
      <c r="P16" s="73">
        <v>0</v>
      </c>
      <c r="Q16" s="73">
        <v>0</v>
      </c>
      <c r="R16" s="73">
        <v>59.363999999999997</v>
      </c>
      <c r="S16" s="73">
        <v>24.777999999999999</v>
      </c>
      <c r="T16" s="73">
        <v>0</v>
      </c>
      <c r="U16" s="73">
        <v>0</v>
      </c>
      <c r="V16" s="73">
        <v>0</v>
      </c>
      <c r="W16" s="73">
        <v>4.5</v>
      </c>
      <c r="X16" s="73">
        <v>0</v>
      </c>
      <c r="Y16" s="73">
        <v>26.7</v>
      </c>
      <c r="Z16" s="73">
        <v>0</v>
      </c>
      <c r="AA16" s="73">
        <v>3.0630000000000002</v>
      </c>
      <c r="AB16" s="73">
        <v>0</v>
      </c>
      <c r="AC16" s="73">
        <v>0</v>
      </c>
      <c r="AD16" s="73">
        <v>0</v>
      </c>
      <c r="AE16" s="73">
        <v>0</v>
      </c>
      <c r="AF16" s="73">
        <v>0</v>
      </c>
      <c r="AG16" s="73">
        <v>2.3029999999999999</v>
      </c>
      <c r="AH16" s="73">
        <v>0</v>
      </c>
      <c r="AI16" s="73">
        <v>2.359</v>
      </c>
      <c r="AJ16" s="73">
        <v>0</v>
      </c>
      <c r="AK16" s="73">
        <v>182.71199999999999</v>
      </c>
      <c r="AL16" s="73">
        <v>0</v>
      </c>
      <c r="AM16" s="73">
        <v>0</v>
      </c>
      <c r="AN16" s="73">
        <v>8.6039999999999992</v>
      </c>
      <c r="AO16" s="73">
        <v>0</v>
      </c>
      <c r="AP16" s="73">
        <v>1.93</v>
      </c>
      <c r="AQ16" s="73">
        <v>0</v>
      </c>
      <c r="AR16" s="73">
        <v>0</v>
      </c>
      <c r="AS16" s="73">
        <v>18.161000000000001</v>
      </c>
      <c r="AT16" s="73">
        <v>5.86</v>
      </c>
      <c r="AU16" s="73">
        <v>0</v>
      </c>
      <c r="AV16" s="73">
        <v>0</v>
      </c>
      <c r="AW16" s="73">
        <v>0</v>
      </c>
      <c r="AX16" s="73">
        <v>2.8849999999999998</v>
      </c>
      <c r="AY16" s="73">
        <v>0</v>
      </c>
      <c r="AZ16" s="73">
        <v>0</v>
      </c>
      <c r="BA16" s="73">
        <v>0</v>
      </c>
      <c r="BB16" s="73">
        <v>0</v>
      </c>
      <c r="BC16" s="73">
        <v>0</v>
      </c>
      <c r="BD16" s="73">
        <v>0</v>
      </c>
      <c r="BE16" s="73">
        <v>2.8410000000000002</v>
      </c>
      <c r="BF16" s="73">
        <v>0</v>
      </c>
      <c r="BG16" s="73">
        <v>0</v>
      </c>
      <c r="BH16" s="73">
        <v>0</v>
      </c>
      <c r="BI16" s="73">
        <v>0</v>
      </c>
      <c r="BJ16" s="73">
        <v>0</v>
      </c>
      <c r="BK16" s="73">
        <v>0</v>
      </c>
      <c r="BL16" s="73">
        <v>0</v>
      </c>
      <c r="BM16" s="73">
        <v>30.646999999999998</v>
      </c>
      <c r="BN16" s="73">
        <v>0</v>
      </c>
      <c r="BO16" s="73">
        <v>0</v>
      </c>
      <c r="BP16" s="73">
        <v>0</v>
      </c>
      <c r="BQ16" s="73">
        <v>0</v>
      </c>
      <c r="BR16" s="73">
        <v>0</v>
      </c>
      <c r="BS16" s="73">
        <v>0</v>
      </c>
      <c r="BT16" s="73">
        <v>0</v>
      </c>
      <c r="BU16" s="73">
        <v>0</v>
      </c>
      <c r="BV16" s="73">
        <v>0</v>
      </c>
      <c r="BW16" s="73">
        <v>0</v>
      </c>
      <c r="BX16" s="73">
        <v>0</v>
      </c>
      <c r="BY16" s="73">
        <v>0</v>
      </c>
      <c r="BZ16" s="73">
        <v>3.1640000000000001</v>
      </c>
      <c r="CA16" s="73">
        <v>0</v>
      </c>
      <c r="CB16" s="73">
        <v>0</v>
      </c>
      <c r="CC16" s="73">
        <v>0</v>
      </c>
      <c r="CD16" s="73">
        <v>0</v>
      </c>
      <c r="CE16" s="73">
        <v>0</v>
      </c>
      <c r="CF16" s="73">
        <v>12.432</v>
      </c>
      <c r="CG16" s="73">
        <v>0</v>
      </c>
      <c r="CH16" s="73">
        <v>0</v>
      </c>
      <c r="CI16" s="73">
        <v>3.7339699999999998</v>
      </c>
      <c r="CJ16" s="73">
        <v>0</v>
      </c>
      <c r="CK16" s="73">
        <v>0</v>
      </c>
      <c r="CL16" s="73">
        <v>11.884</v>
      </c>
      <c r="CM16" s="73">
        <v>0</v>
      </c>
      <c r="CN16" s="73">
        <v>45.600999999999999</v>
      </c>
      <c r="CO16" s="73">
        <v>0</v>
      </c>
      <c r="CP16" s="73">
        <v>0</v>
      </c>
      <c r="CQ16" s="73">
        <v>0</v>
      </c>
      <c r="CR16" s="73">
        <v>0</v>
      </c>
      <c r="CS16" s="73">
        <v>89.224000000000004</v>
      </c>
      <c r="CT16" s="73">
        <v>0</v>
      </c>
      <c r="CU16" s="73">
        <v>0</v>
      </c>
      <c r="CV16" s="73">
        <v>0</v>
      </c>
      <c r="CW16" s="73">
        <v>0</v>
      </c>
      <c r="CX16" s="73">
        <v>0</v>
      </c>
      <c r="CY16" s="73">
        <v>0</v>
      </c>
      <c r="CZ16" s="73">
        <v>0</v>
      </c>
      <c r="DA16" s="73">
        <v>0</v>
      </c>
      <c r="DB16" s="73">
        <v>13.073</v>
      </c>
      <c r="DC16" s="73">
        <v>7.3810000000000002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59.363999999999997</v>
      </c>
      <c r="DT16" s="73">
        <v>24.777999999999999</v>
      </c>
      <c r="DU16" s="73">
        <v>0</v>
      </c>
      <c r="DV16" s="73">
        <v>0</v>
      </c>
      <c r="DW16" s="73">
        <v>0</v>
      </c>
      <c r="DX16" s="73">
        <v>4.5</v>
      </c>
      <c r="DY16" s="73">
        <v>0</v>
      </c>
      <c r="DZ16" s="73">
        <v>26.7</v>
      </c>
      <c r="EA16" s="73">
        <v>0</v>
      </c>
      <c r="EB16" s="73">
        <v>3.0630000000000002</v>
      </c>
      <c r="EC16" s="73">
        <v>0</v>
      </c>
      <c r="ED16" s="73">
        <v>0</v>
      </c>
      <c r="EE16" s="73">
        <v>0</v>
      </c>
      <c r="EF16" s="73">
        <v>0</v>
      </c>
      <c r="EG16" s="73">
        <v>0</v>
      </c>
      <c r="EH16" s="73">
        <v>2.3029999999999999</v>
      </c>
      <c r="EI16" s="73">
        <v>0</v>
      </c>
      <c r="EJ16" s="73">
        <v>2.359</v>
      </c>
      <c r="EK16" s="73">
        <v>0</v>
      </c>
      <c r="EL16" s="73">
        <v>182.71199999999999</v>
      </c>
      <c r="EM16" s="73">
        <v>0</v>
      </c>
      <c r="EN16" s="73">
        <v>0</v>
      </c>
      <c r="EO16" s="73">
        <v>8.6039999999999992</v>
      </c>
      <c r="EP16" s="73">
        <v>0</v>
      </c>
      <c r="EQ16" s="73">
        <v>1.93</v>
      </c>
      <c r="ER16" s="73">
        <v>0</v>
      </c>
      <c r="ES16" s="73">
        <v>0</v>
      </c>
      <c r="ET16" s="73">
        <v>18.161000000000001</v>
      </c>
      <c r="EU16" s="73">
        <v>5.86</v>
      </c>
      <c r="EV16" s="73">
        <v>0</v>
      </c>
      <c r="EW16" s="73">
        <v>0</v>
      </c>
      <c r="EX16" s="73">
        <v>0</v>
      </c>
      <c r="EY16" s="73">
        <v>2.8849999999999998</v>
      </c>
      <c r="EZ16" s="73">
        <v>0</v>
      </c>
      <c r="FA16" s="73">
        <v>0</v>
      </c>
      <c r="FB16" s="73">
        <v>0</v>
      </c>
      <c r="FC16" s="73">
        <v>0</v>
      </c>
      <c r="FD16" s="73">
        <v>0</v>
      </c>
      <c r="FE16" s="73">
        <v>0</v>
      </c>
      <c r="FF16" s="73">
        <v>2.8410000000000002</v>
      </c>
      <c r="FG16" s="73">
        <v>0</v>
      </c>
      <c r="FH16" s="73">
        <v>0</v>
      </c>
      <c r="FI16" s="73">
        <v>0</v>
      </c>
      <c r="FJ16" s="73">
        <v>0</v>
      </c>
      <c r="FK16" s="73">
        <v>0</v>
      </c>
      <c r="FL16" s="73">
        <v>0</v>
      </c>
      <c r="FM16" s="73">
        <v>0</v>
      </c>
      <c r="FN16" s="73">
        <v>30.646999999999998</v>
      </c>
      <c r="FO16" s="73">
        <v>0</v>
      </c>
      <c r="FP16" s="73">
        <v>0</v>
      </c>
      <c r="FQ16" s="73">
        <v>0</v>
      </c>
      <c r="FR16" s="73">
        <v>0</v>
      </c>
      <c r="FS16" s="73">
        <v>0</v>
      </c>
      <c r="FT16" s="73">
        <v>0</v>
      </c>
      <c r="FU16" s="73">
        <v>0</v>
      </c>
      <c r="FV16" s="73">
        <v>0</v>
      </c>
      <c r="FW16" s="73">
        <v>0</v>
      </c>
      <c r="FX16" s="73">
        <v>0</v>
      </c>
      <c r="FY16" s="73">
        <v>0</v>
      </c>
      <c r="FZ16" s="73">
        <v>0</v>
      </c>
      <c r="GA16" s="73">
        <v>3.1640000000000001</v>
      </c>
      <c r="GB16" s="73">
        <v>0</v>
      </c>
      <c r="GC16" s="73">
        <v>0</v>
      </c>
      <c r="GD16" s="73">
        <v>0</v>
      </c>
      <c r="GE16" s="73">
        <v>0</v>
      </c>
      <c r="GF16" s="73">
        <v>0</v>
      </c>
      <c r="GG16" s="73">
        <v>12.432</v>
      </c>
      <c r="GH16" s="73">
        <v>0</v>
      </c>
      <c r="GI16" s="73">
        <v>0</v>
      </c>
      <c r="GJ16" s="73">
        <v>3.7339699999999998</v>
      </c>
      <c r="GK16" s="73">
        <v>0</v>
      </c>
      <c r="GL16" s="73">
        <v>0</v>
      </c>
      <c r="GM16" s="73">
        <v>11.884</v>
      </c>
      <c r="GN16" s="73">
        <v>0</v>
      </c>
      <c r="GO16" s="73">
        <v>45.600999999999999</v>
      </c>
      <c r="GP16" s="73">
        <v>0</v>
      </c>
      <c r="GQ16" s="73">
        <v>0</v>
      </c>
      <c r="GR16" s="73">
        <v>0</v>
      </c>
      <c r="GS16" s="73">
        <v>0</v>
      </c>
      <c r="GT16" s="73">
        <v>89.224000000000004</v>
      </c>
      <c r="GU16" s="73">
        <v>0</v>
      </c>
      <c r="GV16" s="73">
        <v>0</v>
      </c>
      <c r="GW16" s="73">
        <v>0</v>
      </c>
      <c r="GX16" s="73">
        <v>0</v>
      </c>
      <c r="GY16" s="73">
        <v>0</v>
      </c>
      <c r="GZ16" s="73">
        <v>0</v>
      </c>
      <c r="HA16" s="73">
        <v>0</v>
      </c>
      <c r="HB16" s="73">
        <v>0</v>
      </c>
      <c r="HC16" s="73">
        <v>13.073</v>
      </c>
      <c r="HD16" s="73">
        <v>7.3810000000000002</v>
      </c>
      <c r="HE16" s="73">
        <v>0</v>
      </c>
      <c r="HF16" s="73">
        <v>0</v>
      </c>
      <c r="HG16" s="73">
        <v>0</v>
      </c>
      <c r="HH16" s="73">
        <v>0</v>
      </c>
      <c r="HI16" s="73">
        <v>0</v>
      </c>
      <c r="HJ16" s="73">
        <v>0</v>
      </c>
      <c r="HK16" s="73">
        <v>314.38299999999998</v>
      </c>
      <c r="HL16" s="73">
        <v>20.091000000000001</v>
      </c>
      <c r="HM16" s="73">
        <v>8.7449999999999992</v>
      </c>
      <c r="HN16" s="73">
        <v>2.8410000000000002</v>
      </c>
      <c r="HO16" s="73">
        <v>30.646999999999998</v>
      </c>
      <c r="HP16" s="73">
        <v>0</v>
      </c>
      <c r="HQ16" s="73">
        <v>3.1640000000000001</v>
      </c>
      <c r="HR16" s="73">
        <v>0</v>
      </c>
      <c r="HS16" s="73">
        <v>12.432</v>
      </c>
      <c r="HT16" s="73">
        <v>3.7339699999999998</v>
      </c>
      <c r="HU16" s="73">
        <v>11.884</v>
      </c>
      <c r="HV16" s="73">
        <v>45.600999999999999</v>
      </c>
      <c r="HW16" s="73">
        <v>0</v>
      </c>
      <c r="HX16" s="73">
        <v>89.224000000000004</v>
      </c>
      <c r="HY16" s="73">
        <v>20.454000000000001</v>
      </c>
      <c r="HZ16" s="73">
        <v>0</v>
      </c>
      <c r="IA16" s="73">
        <v>0</v>
      </c>
      <c r="IB16" s="73">
        <v>0</v>
      </c>
      <c r="IC16" s="73">
        <v>0</v>
      </c>
      <c r="ID16" s="73">
        <v>0</v>
      </c>
      <c r="IE16" s="73">
        <v>0</v>
      </c>
      <c r="IF16" s="73">
        <v>314.38299999999998</v>
      </c>
      <c r="IG16" s="73">
        <v>20.091000000000001</v>
      </c>
      <c r="IH16" s="73">
        <v>8.7449999999999992</v>
      </c>
      <c r="II16" s="73">
        <v>2.8410000000000002</v>
      </c>
      <c r="IJ16" s="73">
        <v>30.646999999999998</v>
      </c>
      <c r="IK16" s="73">
        <v>0</v>
      </c>
      <c r="IL16" s="73">
        <v>3.1640000000000001</v>
      </c>
      <c r="IM16" s="73">
        <v>0</v>
      </c>
      <c r="IN16" s="73">
        <v>12.432</v>
      </c>
      <c r="IO16" s="73">
        <v>3.7339699999999998</v>
      </c>
      <c r="IP16" s="73">
        <v>11.884</v>
      </c>
      <c r="IQ16" s="73">
        <v>45.600999999999999</v>
      </c>
      <c r="IR16" s="73">
        <v>0</v>
      </c>
      <c r="IS16" s="73">
        <v>89.224000000000004</v>
      </c>
      <c r="IT16" s="73">
        <v>20.454000000000001</v>
      </c>
      <c r="IU16" s="73">
        <v>0</v>
      </c>
      <c r="IV16" s="74">
        <v>0</v>
      </c>
      <c r="IW16" s="71">
        <v>0</v>
      </c>
      <c r="IX16" s="71">
        <v>0</v>
      </c>
      <c r="IY16" s="71">
        <v>0</v>
      </c>
      <c r="IZ16" s="71">
        <v>0</v>
      </c>
      <c r="JA16" s="71">
        <v>0</v>
      </c>
      <c r="JB16" s="71">
        <v>0</v>
      </c>
      <c r="JC16" s="71">
        <v>0</v>
      </c>
      <c r="JD16" s="71">
        <v>0</v>
      </c>
      <c r="JE16" s="71">
        <v>9</v>
      </c>
      <c r="JF16" s="71">
        <v>2</v>
      </c>
      <c r="JG16" s="71">
        <v>0</v>
      </c>
      <c r="JH16" s="71">
        <v>0</v>
      </c>
      <c r="JI16" s="71">
        <v>0</v>
      </c>
      <c r="JJ16" s="71">
        <v>1</v>
      </c>
      <c r="JK16" s="71">
        <v>0</v>
      </c>
      <c r="JL16" s="71">
        <v>1</v>
      </c>
      <c r="JM16" s="71">
        <v>0</v>
      </c>
      <c r="JN16" s="71">
        <v>1</v>
      </c>
      <c r="JO16" s="71">
        <v>0</v>
      </c>
      <c r="JP16" s="71">
        <v>0</v>
      </c>
      <c r="JQ16" s="71">
        <v>0</v>
      </c>
      <c r="JR16" s="71">
        <v>0</v>
      </c>
      <c r="JS16" s="71">
        <v>0</v>
      </c>
      <c r="JT16" s="71">
        <v>1</v>
      </c>
      <c r="JU16" s="71">
        <v>0</v>
      </c>
      <c r="JV16" s="71">
        <v>1</v>
      </c>
      <c r="JW16" s="71">
        <v>0</v>
      </c>
      <c r="JX16" s="71">
        <v>2</v>
      </c>
      <c r="JY16" s="71">
        <v>0</v>
      </c>
      <c r="JZ16" s="71">
        <v>0</v>
      </c>
      <c r="KA16" s="71">
        <v>2</v>
      </c>
      <c r="KB16" s="71">
        <v>0</v>
      </c>
      <c r="KC16" s="71">
        <v>1</v>
      </c>
      <c r="KD16" s="71">
        <v>0</v>
      </c>
      <c r="KE16" s="71">
        <v>0</v>
      </c>
      <c r="KF16" s="71">
        <v>5</v>
      </c>
      <c r="KG16" s="71">
        <v>1</v>
      </c>
      <c r="KH16" s="71">
        <v>0</v>
      </c>
      <c r="KI16" s="71">
        <v>0</v>
      </c>
      <c r="KJ16" s="71">
        <v>0</v>
      </c>
      <c r="KK16" s="71">
        <v>1</v>
      </c>
      <c r="KL16" s="71">
        <v>0</v>
      </c>
      <c r="KM16" s="71">
        <v>0</v>
      </c>
      <c r="KN16" s="71">
        <v>0</v>
      </c>
      <c r="KO16" s="71">
        <v>0</v>
      </c>
      <c r="KP16" s="71">
        <v>0</v>
      </c>
      <c r="KQ16" s="71">
        <v>0</v>
      </c>
      <c r="KR16" s="71">
        <v>1</v>
      </c>
      <c r="KS16" s="71">
        <v>0</v>
      </c>
      <c r="KT16" s="71">
        <v>0</v>
      </c>
      <c r="KU16" s="71">
        <v>0</v>
      </c>
      <c r="KV16" s="71">
        <v>0</v>
      </c>
      <c r="KW16" s="71">
        <v>0</v>
      </c>
      <c r="KX16" s="71">
        <v>0</v>
      </c>
      <c r="KY16" s="71">
        <v>0</v>
      </c>
      <c r="KZ16" s="71">
        <v>7</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4</v>
      </c>
      <c r="LT16" s="71">
        <v>0</v>
      </c>
      <c r="LU16" s="71">
        <v>0</v>
      </c>
      <c r="LV16" s="71">
        <v>1</v>
      </c>
      <c r="LW16" s="71">
        <v>0</v>
      </c>
      <c r="LX16" s="71">
        <v>0</v>
      </c>
      <c r="LY16" s="71">
        <v>3</v>
      </c>
      <c r="LZ16" s="71">
        <v>0</v>
      </c>
      <c r="MA16" s="71">
        <v>6</v>
      </c>
      <c r="MB16" s="71">
        <v>0</v>
      </c>
      <c r="MC16" s="71">
        <v>0</v>
      </c>
      <c r="MD16" s="71">
        <v>0</v>
      </c>
      <c r="ME16" s="71">
        <v>0</v>
      </c>
      <c r="MF16" s="71">
        <v>2</v>
      </c>
      <c r="MG16" s="71">
        <v>0</v>
      </c>
      <c r="MH16" s="71">
        <v>0</v>
      </c>
      <c r="MI16" s="71">
        <v>0</v>
      </c>
      <c r="MJ16" s="71">
        <v>0</v>
      </c>
      <c r="MK16" s="71">
        <v>0</v>
      </c>
      <c r="ML16" s="71">
        <v>0</v>
      </c>
      <c r="MM16" s="71">
        <v>0</v>
      </c>
      <c r="MN16" s="71">
        <v>0</v>
      </c>
      <c r="MO16" s="71">
        <v>2</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9</v>
      </c>
      <c r="NG16" s="71">
        <v>2</v>
      </c>
      <c r="NH16" s="71">
        <v>0</v>
      </c>
      <c r="NI16" s="71">
        <v>0</v>
      </c>
      <c r="NJ16" s="71">
        <v>0</v>
      </c>
      <c r="NK16" s="71">
        <v>1</v>
      </c>
      <c r="NL16" s="71">
        <v>0</v>
      </c>
      <c r="NM16" s="71">
        <v>1</v>
      </c>
      <c r="NN16" s="71">
        <v>0</v>
      </c>
      <c r="NO16" s="71">
        <v>1</v>
      </c>
      <c r="NP16" s="71">
        <v>0</v>
      </c>
      <c r="NQ16" s="71">
        <v>0</v>
      </c>
      <c r="NR16" s="71">
        <v>0</v>
      </c>
      <c r="NS16" s="71">
        <v>0</v>
      </c>
      <c r="NT16" s="71">
        <v>0</v>
      </c>
      <c r="NU16" s="71">
        <v>1</v>
      </c>
      <c r="NV16" s="71">
        <v>0</v>
      </c>
      <c r="NW16" s="71">
        <v>1</v>
      </c>
      <c r="NX16" s="71">
        <v>0</v>
      </c>
      <c r="NY16" s="71">
        <v>2</v>
      </c>
      <c r="NZ16" s="71">
        <v>0</v>
      </c>
      <c r="OA16" s="71">
        <v>0</v>
      </c>
      <c r="OB16" s="71">
        <v>2</v>
      </c>
      <c r="OC16" s="71">
        <v>0</v>
      </c>
      <c r="OD16" s="71">
        <v>1</v>
      </c>
      <c r="OE16" s="71">
        <v>0</v>
      </c>
      <c r="OF16" s="71">
        <v>0</v>
      </c>
      <c r="OG16" s="71">
        <v>5</v>
      </c>
      <c r="OH16" s="71">
        <v>1</v>
      </c>
      <c r="OI16" s="71">
        <v>0</v>
      </c>
      <c r="OJ16" s="71">
        <v>0</v>
      </c>
      <c r="OK16" s="71">
        <v>0</v>
      </c>
      <c r="OL16" s="71">
        <v>1</v>
      </c>
      <c r="OM16" s="71">
        <v>0</v>
      </c>
      <c r="ON16" s="71">
        <v>0</v>
      </c>
      <c r="OO16" s="71">
        <v>0</v>
      </c>
      <c r="OP16" s="71">
        <v>0</v>
      </c>
      <c r="OQ16" s="71">
        <v>0</v>
      </c>
      <c r="OR16" s="71">
        <v>0</v>
      </c>
      <c r="OS16" s="71">
        <v>1</v>
      </c>
      <c r="OT16" s="71">
        <v>0</v>
      </c>
      <c r="OU16" s="71">
        <v>0</v>
      </c>
      <c r="OV16" s="71">
        <v>0</v>
      </c>
      <c r="OW16" s="71">
        <v>0</v>
      </c>
      <c r="OX16" s="71">
        <v>0</v>
      </c>
      <c r="OY16" s="71">
        <v>0</v>
      </c>
      <c r="OZ16" s="71">
        <v>0</v>
      </c>
      <c r="PA16" s="71">
        <v>7</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4</v>
      </c>
      <c r="PU16" s="71">
        <v>0</v>
      </c>
      <c r="PV16" s="71">
        <v>0</v>
      </c>
      <c r="PW16" s="71">
        <v>1</v>
      </c>
      <c r="PX16" s="71">
        <v>0</v>
      </c>
      <c r="PY16" s="71">
        <v>0</v>
      </c>
      <c r="PZ16" s="71">
        <v>3</v>
      </c>
      <c r="QA16" s="71">
        <v>0</v>
      </c>
      <c r="QB16" s="71">
        <v>6</v>
      </c>
      <c r="QC16" s="71">
        <v>0</v>
      </c>
      <c r="QD16" s="71">
        <v>0</v>
      </c>
      <c r="QE16" s="71">
        <v>0</v>
      </c>
      <c r="QF16" s="71">
        <v>0</v>
      </c>
      <c r="QG16" s="71">
        <v>2</v>
      </c>
      <c r="QH16" s="71">
        <v>0</v>
      </c>
      <c r="QI16" s="71">
        <v>0</v>
      </c>
      <c r="QJ16" s="71">
        <v>0</v>
      </c>
      <c r="QK16" s="71">
        <v>0</v>
      </c>
      <c r="QL16" s="71">
        <v>0</v>
      </c>
      <c r="QM16" s="71">
        <v>0</v>
      </c>
      <c r="QN16" s="71">
        <v>0</v>
      </c>
      <c r="QO16" s="71">
        <v>0</v>
      </c>
      <c r="QP16" s="71">
        <v>2</v>
      </c>
      <c r="QQ16" s="71">
        <v>2</v>
      </c>
      <c r="QR16" s="71">
        <v>0</v>
      </c>
      <c r="QS16" s="71">
        <v>0</v>
      </c>
      <c r="QT16" s="71">
        <v>0</v>
      </c>
      <c r="QU16" s="71">
        <v>0</v>
      </c>
      <c r="QV16" s="71">
        <v>0</v>
      </c>
      <c r="QW16" s="71">
        <v>0</v>
      </c>
      <c r="QX16" s="71">
        <v>20</v>
      </c>
      <c r="QY16" s="71">
        <v>6</v>
      </c>
      <c r="QZ16" s="71">
        <v>2</v>
      </c>
      <c r="RA16" s="71">
        <v>1</v>
      </c>
      <c r="RB16" s="71">
        <v>7</v>
      </c>
      <c r="RC16" s="71">
        <v>0</v>
      </c>
      <c r="RD16" s="71">
        <v>1</v>
      </c>
      <c r="RE16" s="71">
        <v>0</v>
      </c>
      <c r="RF16" s="71">
        <v>4</v>
      </c>
      <c r="RG16" s="71">
        <v>1</v>
      </c>
      <c r="RH16" s="71">
        <v>3</v>
      </c>
      <c r="RI16" s="71">
        <v>6</v>
      </c>
      <c r="RJ16" s="71">
        <v>0</v>
      </c>
      <c r="RK16" s="71">
        <v>2</v>
      </c>
      <c r="RL16" s="71">
        <v>4</v>
      </c>
      <c r="RM16" s="71">
        <v>0</v>
      </c>
      <c r="RN16" s="71">
        <v>0</v>
      </c>
      <c r="RO16" s="71">
        <v>0</v>
      </c>
      <c r="RP16" s="71">
        <v>0</v>
      </c>
      <c r="RQ16" s="71">
        <v>0</v>
      </c>
      <c r="RR16" s="71">
        <v>0</v>
      </c>
      <c r="RS16" s="71">
        <v>20</v>
      </c>
      <c r="RT16" s="71">
        <v>6</v>
      </c>
      <c r="RU16" s="71">
        <v>2</v>
      </c>
      <c r="RV16" s="71">
        <v>1</v>
      </c>
      <c r="RW16" s="71">
        <v>7</v>
      </c>
      <c r="RX16" s="71">
        <v>0</v>
      </c>
      <c r="RY16" s="71">
        <v>1</v>
      </c>
      <c r="RZ16" s="71">
        <v>0</v>
      </c>
      <c r="SA16" s="71">
        <v>4</v>
      </c>
      <c r="SB16" s="71">
        <v>1</v>
      </c>
      <c r="SC16" s="71">
        <v>3</v>
      </c>
      <c r="SD16" s="71">
        <v>6</v>
      </c>
      <c r="SE16" s="71">
        <v>0</v>
      </c>
      <c r="SF16" s="71">
        <v>2</v>
      </c>
      <c r="SG16" s="71">
        <v>4</v>
      </c>
      <c r="SH16" s="71">
        <v>0</v>
      </c>
    </row>
    <row r="17" spans="1:502">
      <c r="A17" s="16" t="s">
        <v>2006</v>
      </c>
      <c r="B17" s="70">
        <v>9</v>
      </c>
      <c r="C17" s="70">
        <v>9</v>
      </c>
      <c r="D17" s="70">
        <v>1</v>
      </c>
      <c r="E17" s="70">
        <v>2012</v>
      </c>
      <c r="F17" s="70" t="s">
        <v>179</v>
      </c>
      <c r="G17" s="1073" t="s">
        <v>1997</v>
      </c>
      <c r="H17" s="70" t="s">
        <v>1998</v>
      </c>
      <c r="I17" s="1066"/>
      <c r="J17" s="73">
        <v>0</v>
      </c>
      <c r="K17" s="73">
        <v>0</v>
      </c>
      <c r="L17" s="73">
        <v>0</v>
      </c>
      <c r="M17" s="73">
        <v>0</v>
      </c>
      <c r="N17" s="73">
        <v>0</v>
      </c>
      <c r="O17" s="73">
        <v>0</v>
      </c>
      <c r="P17" s="73">
        <v>0</v>
      </c>
      <c r="Q17" s="73">
        <v>0</v>
      </c>
      <c r="R17" s="73">
        <v>66.340999999999994</v>
      </c>
      <c r="S17" s="73">
        <v>23.945</v>
      </c>
      <c r="T17" s="73">
        <v>0</v>
      </c>
      <c r="U17" s="73">
        <v>0</v>
      </c>
      <c r="V17" s="73">
        <v>0</v>
      </c>
      <c r="W17" s="73">
        <v>4.9489999999999998</v>
      </c>
      <c r="X17" s="73">
        <v>4.6360000000000001</v>
      </c>
      <c r="Y17" s="73">
        <v>34.895000000000003</v>
      </c>
      <c r="Z17" s="73">
        <v>0</v>
      </c>
      <c r="AA17" s="73">
        <v>4.0890000000000004</v>
      </c>
      <c r="AB17" s="73">
        <v>0</v>
      </c>
      <c r="AC17" s="73">
        <v>0</v>
      </c>
      <c r="AD17" s="73">
        <v>0</v>
      </c>
      <c r="AE17" s="73">
        <v>0</v>
      </c>
      <c r="AF17" s="73">
        <v>0</v>
      </c>
      <c r="AG17" s="73">
        <v>2.7210000000000001</v>
      </c>
      <c r="AH17" s="73">
        <v>0</v>
      </c>
      <c r="AI17" s="73">
        <v>2.7469999999999999</v>
      </c>
      <c r="AJ17" s="73">
        <v>0</v>
      </c>
      <c r="AK17" s="73">
        <v>218.38499999999999</v>
      </c>
      <c r="AL17" s="73">
        <v>0</v>
      </c>
      <c r="AM17" s="73">
        <v>0</v>
      </c>
      <c r="AN17" s="73">
        <v>11.77</v>
      </c>
      <c r="AO17" s="73">
        <v>0</v>
      </c>
      <c r="AP17" s="73">
        <v>2.44</v>
      </c>
      <c r="AQ17" s="73">
        <v>0</v>
      </c>
      <c r="AR17" s="73">
        <v>0</v>
      </c>
      <c r="AS17" s="73">
        <v>23.815999999999999</v>
      </c>
      <c r="AT17" s="73">
        <v>4.8680000000000003</v>
      </c>
      <c r="AU17" s="73">
        <v>0</v>
      </c>
      <c r="AV17" s="73">
        <v>0</v>
      </c>
      <c r="AW17" s="73">
        <v>0</v>
      </c>
      <c r="AX17" s="73">
        <v>3.5059999999999998</v>
      </c>
      <c r="AY17" s="73">
        <v>0</v>
      </c>
      <c r="AZ17" s="73">
        <v>0</v>
      </c>
      <c r="BA17" s="73">
        <v>0</v>
      </c>
      <c r="BB17" s="73">
        <v>0</v>
      </c>
      <c r="BC17" s="73">
        <v>0</v>
      </c>
      <c r="BD17" s="73">
        <v>0</v>
      </c>
      <c r="BE17" s="73">
        <v>3.3010000000000002</v>
      </c>
      <c r="BF17" s="73">
        <v>0</v>
      </c>
      <c r="BG17" s="73">
        <v>0</v>
      </c>
      <c r="BH17" s="73">
        <v>0</v>
      </c>
      <c r="BI17" s="73">
        <v>0</v>
      </c>
      <c r="BJ17" s="73">
        <v>0</v>
      </c>
      <c r="BK17" s="73">
        <v>0</v>
      </c>
      <c r="BL17" s="73">
        <v>0</v>
      </c>
      <c r="BM17" s="73">
        <v>38.384999999999998</v>
      </c>
      <c r="BN17" s="73">
        <v>0</v>
      </c>
      <c r="BO17" s="73">
        <v>0</v>
      </c>
      <c r="BP17" s="73">
        <v>0</v>
      </c>
      <c r="BQ17" s="73">
        <v>0</v>
      </c>
      <c r="BR17" s="73">
        <v>0</v>
      </c>
      <c r="BS17" s="73">
        <v>0</v>
      </c>
      <c r="BT17" s="73">
        <v>0</v>
      </c>
      <c r="BU17" s="73">
        <v>0</v>
      </c>
      <c r="BV17" s="73">
        <v>0</v>
      </c>
      <c r="BW17" s="73">
        <v>0</v>
      </c>
      <c r="BX17" s="73">
        <v>0</v>
      </c>
      <c r="BY17" s="73">
        <v>0</v>
      </c>
      <c r="BZ17" s="73">
        <v>3.7090000000000001</v>
      </c>
      <c r="CA17" s="73">
        <v>0</v>
      </c>
      <c r="CB17" s="73">
        <v>0</v>
      </c>
      <c r="CC17" s="73">
        <v>0</v>
      </c>
      <c r="CD17" s="73">
        <v>0</v>
      </c>
      <c r="CE17" s="73">
        <v>0</v>
      </c>
      <c r="CF17" s="73">
        <v>18.582000000000001</v>
      </c>
      <c r="CG17" s="73">
        <v>0</v>
      </c>
      <c r="CH17" s="73">
        <v>0</v>
      </c>
      <c r="CI17" s="73">
        <v>3.9710000000000001</v>
      </c>
      <c r="CJ17" s="73">
        <v>0</v>
      </c>
      <c r="CK17" s="73">
        <v>0</v>
      </c>
      <c r="CL17" s="73">
        <v>14.728</v>
      </c>
      <c r="CM17" s="73">
        <v>0</v>
      </c>
      <c r="CN17" s="73">
        <v>54.707000000000001</v>
      </c>
      <c r="CO17" s="73">
        <v>0</v>
      </c>
      <c r="CP17" s="73">
        <v>5.3879999999999999</v>
      </c>
      <c r="CQ17" s="73">
        <v>0</v>
      </c>
      <c r="CR17" s="73">
        <v>0</v>
      </c>
      <c r="CS17" s="73">
        <v>77.882999999999996</v>
      </c>
      <c r="CT17" s="73">
        <v>0</v>
      </c>
      <c r="CU17" s="73">
        <v>0</v>
      </c>
      <c r="CV17" s="73">
        <v>0</v>
      </c>
      <c r="CW17" s="73">
        <v>0</v>
      </c>
      <c r="CX17" s="73">
        <v>0</v>
      </c>
      <c r="CY17" s="73">
        <v>0</v>
      </c>
      <c r="CZ17" s="73">
        <v>0</v>
      </c>
      <c r="DA17" s="73">
        <v>0</v>
      </c>
      <c r="DB17" s="73">
        <v>12.536</v>
      </c>
      <c r="DC17" s="73">
        <v>6.952</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66.340999999999994</v>
      </c>
      <c r="DT17" s="73">
        <v>23.945</v>
      </c>
      <c r="DU17" s="73">
        <v>0</v>
      </c>
      <c r="DV17" s="73">
        <v>0</v>
      </c>
      <c r="DW17" s="73">
        <v>0</v>
      </c>
      <c r="DX17" s="73">
        <v>4.9489999999999998</v>
      </c>
      <c r="DY17" s="73">
        <v>4.6360000000000001</v>
      </c>
      <c r="DZ17" s="73">
        <v>34.895000000000003</v>
      </c>
      <c r="EA17" s="73">
        <v>0</v>
      </c>
      <c r="EB17" s="73">
        <v>4.0890000000000004</v>
      </c>
      <c r="EC17" s="73">
        <v>0</v>
      </c>
      <c r="ED17" s="73">
        <v>0</v>
      </c>
      <c r="EE17" s="73">
        <v>0</v>
      </c>
      <c r="EF17" s="73">
        <v>0</v>
      </c>
      <c r="EG17" s="73">
        <v>0</v>
      </c>
      <c r="EH17" s="73">
        <v>2.7210000000000001</v>
      </c>
      <c r="EI17" s="73">
        <v>0</v>
      </c>
      <c r="EJ17" s="73">
        <v>2.7469999999999999</v>
      </c>
      <c r="EK17" s="73">
        <v>0</v>
      </c>
      <c r="EL17" s="73">
        <v>218.38499999999999</v>
      </c>
      <c r="EM17" s="73">
        <v>0</v>
      </c>
      <c r="EN17" s="73">
        <v>0</v>
      </c>
      <c r="EO17" s="73">
        <v>11.77</v>
      </c>
      <c r="EP17" s="73">
        <v>0</v>
      </c>
      <c r="EQ17" s="73">
        <v>2.44</v>
      </c>
      <c r="ER17" s="73">
        <v>0</v>
      </c>
      <c r="ES17" s="73">
        <v>0</v>
      </c>
      <c r="ET17" s="73">
        <v>23.815999999999999</v>
      </c>
      <c r="EU17" s="73">
        <v>4.8680000000000003</v>
      </c>
      <c r="EV17" s="73">
        <v>0</v>
      </c>
      <c r="EW17" s="73">
        <v>0</v>
      </c>
      <c r="EX17" s="73">
        <v>0</v>
      </c>
      <c r="EY17" s="73">
        <v>3.5059999999999998</v>
      </c>
      <c r="EZ17" s="73">
        <v>0</v>
      </c>
      <c r="FA17" s="73">
        <v>0</v>
      </c>
      <c r="FB17" s="73">
        <v>0</v>
      </c>
      <c r="FC17" s="73">
        <v>0</v>
      </c>
      <c r="FD17" s="73">
        <v>0</v>
      </c>
      <c r="FE17" s="73">
        <v>0</v>
      </c>
      <c r="FF17" s="73">
        <v>3.3010000000000002</v>
      </c>
      <c r="FG17" s="73">
        <v>0</v>
      </c>
      <c r="FH17" s="73">
        <v>0</v>
      </c>
      <c r="FI17" s="73">
        <v>0</v>
      </c>
      <c r="FJ17" s="73">
        <v>0</v>
      </c>
      <c r="FK17" s="73">
        <v>0</v>
      </c>
      <c r="FL17" s="73">
        <v>0</v>
      </c>
      <c r="FM17" s="73">
        <v>0</v>
      </c>
      <c r="FN17" s="73">
        <v>38.384999999999998</v>
      </c>
      <c r="FO17" s="73">
        <v>0</v>
      </c>
      <c r="FP17" s="73">
        <v>0</v>
      </c>
      <c r="FQ17" s="73">
        <v>0</v>
      </c>
      <c r="FR17" s="73">
        <v>0</v>
      </c>
      <c r="FS17" s="73">
        <v>0</v>
      </c>
      <c r="FT17" s="73">
        <v>0</v>
      </c>
      <c r="FU17" s="73">
        <v>0</v>
      </c>
      <c r="FV17" s="73">
        <v>0</v>
      </c>
      <c r="FW17" s="73">
        <v>0</v>
      </c>
      <c r="FX17" s="73">
        <v>0</v>
      </c>
      <c r="FY17" s="73">
        <v>0</v>
      </c>
      <c r="FZ17" s="73">
        <v>0</v>
      </c>
      <c r="GA17" s="73">
        <v>3.7090000000000001</v>
      </c>
      <c r="GB17" s="73">
        <v>0</v>
      </c>
      <c r="GC17" s="73">
        <v>0</v>
      </c>
      <c r="GD17" s="73">
        <v>0</v>
      </c>
      <c r="GE17" s="73">
        <v>0</v>
      </c>
      <c r="GF17" s="73">
        <v>0</v>
      </c>
      <c r="GG17" s="73">
        <v>18.582000000000001</v>
      </c>
      <c r="GH17" s="73">
        <v>0</v>
      </c>
      <c r="GI17" s="73">
        <v>0</v>
      </c>
      <c r="GJ17" s="73">
        <v>3.9710000000000001</v>
      </c>
      <c r="GK17" s="73">
        <v>0</v>
      </c>
      <c r="GL17" s="73">
        <v>0</v>
      </c>
      <c r="GM17" s="73">
        <v>14.728</v>
      </c>
      <c r="GN17" s="73">
        <v>0</v>
      </c>
      <c r="GO17" s="73">
        <v>54.707000000000001</v>
      </c>
      <c r="GP17" s="73">
        <v>0</v>
      </c>
      <c r="GQ17" s="73">
        <v>5.3879999999999999</v>
      </c>
      <c r="GR17" s="73">
        <v>0</v>
      </c>
      <c r="GS17" s="73">
        <v>0</v>
      </c>
      <c r="GT17" s="73">
        <v>77.882999999999996</v>
      </c>
      <c r="GU17" s="73">
        <v>0</v>
      </c>
      <c r="GV17" s="73">
        <v>0</v>
      </c>
      <c r="GW17" s="73">
        <v>0</v>
      </c>
      <c r="GX17" s="73">
        <v>0</v>
      </c>
      <c r="GY17" s="73">
        <v>0</v>
      </c>
      <c r="GZ17" s="73">
        <v>0</v>
      </c>
      <c r="HA17" s="73">
        <v>0</v>
      </c>
      <c r="HB17" s="73">
        <v>0</v>
      </c>
      <c r="HC17" s="73">
        <v>12.536</v>
      </c>
      <c r="HD17" s="73">
        <v>6.952</v>
      </c>
      <c r="HE17" s="73">
        <v>0</v>
      </c>
      <c r="HF17" s="73">
        <v>0</v>
      </c>
      <c r="HG17" s="73">
        <v>0</v>
      </c>
      <c r="HH17" s="73">
        <v>0</v>
      </c>
      <c r="HI17" s="73">
        <v>0</v>
      </c>
      <c r="HJ17" s="73">
        <v>0</v>
      </c>
      <c r="HK17" s="73">
        <v>374.47800000000001</v>
      </c>
      <c r="HL17" s="73">
        <v>26.256</v>
      </c>
      <c r="HM17" s="73">
        <v>8.3740000000000006</v>
      </c>
      <c r="HN17" s="73">
        <v>3.3010000000000002</v>
      </c>
      <c r="HO17" s="73">
        <v>38.384999999999998</v>
      </c>
      <c r="HP17" s="73">
        <v>0</v>
      </c>
      <c r="HQ17" s="73">
        <v>3.7090000000000001</v>
      </c>
      <c r="HR17" s="73">
        <v>0</v>
      </c>
      <c r="HS17" s="73">
        <v>18.582000000000001</v>
      </c>
      <c r="HT17" s="73">
        <v>3.9710000000000001</v>
      </c>
      <c r="HU17" s="73">
        <v>14.728</v>
      </c>
      <c r="HV17" s="73">
        <v>60.094999999999999</v>
      </c>
      <c r="HW17" s="73">
        <v>0</v>
      </c>
      <c r="HX17" s="73">
        <v>77.882999999999996</v>
      </c>
      <c r="HY17" s="73">
        <v>19.488</v>
      </c>
      <c r="HZ17" s="73">
        <v>0</v>
      </c>
      <c r="IA17" s="73">
        <v>0</v>
      </c>
      <c r="IB17" s="73">
        <v>0</v>
      </c>
      <c r="IC17" s="73">
        <v>0</v>
      </c>
      <c r="ID17" s="73">
        <v>0</v>
      </c>
      <c r="IE17" s="73">
        <v>0</v>
      </c>
      <c r="IF17" s="73">
        <v>374.47800000000001</v>
      </c>
      <c r="IG17" s="73">
        <v>26.256</v>
      </c>
      <c r="IH17" s="73">
        <v>8.3740000000000006</v>
      </c>
      <c r="II17" s="73">
        <v>3.3010000000000002</v>
      </c>
      <c r="IJ17" s="73">
        <v>38.384999999999998</v>
      </c>
      <c r="IK17" s="73">
        <v>0</v>
      </c>
      <c r="IL17" s="73">
        <v>3.7090000000000001</v>
      </c>
      <c r="IM17" s="73">
        <v>0</v>
      </c>
      <c r="IN17" s="73">
        <v>18.582000000000001</v>
      </c>
      <c r="IO17" s="73">
        <v>3.9710000000000001</v>
      </c>
      <c r="IP17" s="73">
        <v>14.728</v>
      </c>
      <c r="IQ17" s="73">
        <v>60.094999999999999</v>
      </c>
      <c r="IR17" s="73">
        <v>0</v>
      </c>
      <c r="IS17" s="73">
        <v>77.882999999999996</v>
      </c>
      <c r="IT17" s="73">
        <v>19.488</v>
      </c>
      <c r="IU17" s="73">
        <v>0</v>
      </c>
      <c r="IV17" s="74">
        <v>0</v>
      </c>
      <c r="IW17" s="71">
        <v>0</v>
      </c>
      <c r="IX17" s="71">
        <v>0</v>
      </c>
      <c r="IY17" s="71">
        <v>0</v>
      </c>
      <c r="IZ17" s="71">
        <v>0</v>
      </c>
      <c r="JA17" s="71">
        <v>0</v>
      </c>
      <c r="JB17" s="71">
        <v>0</v>
      </c>
      <c r="JC17" s="71">
        <v>0</v>
      </c>
      <c r="JD17" s="71">
        <v>0</v>
      </c>
      <c r="JE17" s="71">
        <v>9</v>
      </c>
      <c r="JF17" s="71">
        <v>2</v>
      </c>
      <c r="JG17" s="71">
        <v>0</v>
      </c>
      <c r="JH17" s="71">
        <v>0</v>
      </c>
      <c r="JI17" s="71">
        <v>0</v>
      </c>
      <c r="JJ17" s="71">
        <v>1</v>
      </c>
      <c r="JK17" s="71">
        <v>1</v>
      </c>
      <c r="JL17" s="71">
        <v>1</v>
      </c>
      <c r="JM17" s="71">
        <v>0</v>
      </c>
      <c r="JN17" s="71">
        <v>1</v>
      </c>
      <c r="JO17" s="71">
        <v>0</v>
      </c>
      <c r="JP17" s="71">
        <v>0</v>
      </c>
      <c r="JQ17" s="71">
        <v>0</v>
      </c>
      <c r="JR17" s="71">
        <v>0</v>
      </c>
      <c r="JS17" s="71">
        <v>0</v>
      </c>
      <c r="JT17" s="71">
        <v>1</v>
      </c>
      <c r="JU17" s="71">
        <v>0</v>
      </c>
      <c r="JV17" s="71">
        <v>1</v>
      </c>
      <c r="JW17" s="71">
        <v>0</v>
      </c>
      <c r="JX17" s="71">
        <v>2</v>
      </c>
      <c r="JY17" s="71">
        <v>0</v>
      </c>
      <c r="JZ17" s="71">
        <v>0</v>
      </c>
      <c r="KA17" s="71">
        <v>2</v>
      </c>
      <c r="KB17" s="71">
        <v>0</v>
      </c>
      <c r="KC17" s="71">
        <v>1</v>
      </c>
      <c r="KD17" s="71">
        <v>0</v>
      </c>
      <c r="KE17" s="71">
        <v>0</v>
      </c>
      <c r="KF17" s="71">
        <v>5</v>
      </c>
      <c r="KG17" s="71">
        <v>1</v>
      </c>
      <c r="KH17" s="71">
        <v>0</v>
      </c>
      <c r="KI17" s="71">
        <v>0</v>
      </c>
      <c r="KJ17" s="71">
        <v>0</v>
      </c>
      <c r="KK17" s="71">
        <v>1</v>
      </c>
      <c r="KL17" s="71">
        <v>0</v>
      </c>
      <c r="KM17" s="71">
        <v>0</v>
      </c>
      <c r="KN17" s="71">
        <v>0</v>
      </c>
      <c r="KO17" s="71">
        <v>0</v>
      </c>
      <c r="KP17" s="71">
        <v>0</v>
      </c>
      <c r="KQ17" s="71">
        <v>0</v>
      </c>
      <c r="KR17" s="71">
        <v>1</v>
      </c>
      <c r="KS17" s="71">
        <v>0</v>
      </c>
      <c r="KT17" s="71">
        <v>0</v>
      </c>
      <c r="KU17" s="71">
        <v>0</v>
      </c>
      <c r="KV17" s="71">
        <v>0</v>
      </c>
      <c r="KW17" s="71">
        <v>0</v>
      </c>
      <c r="KX17" s="71">
        <v>0</v>
      </c>
      <c r="KY17" s="71">
        <v>0</v>
      </c>
      <c r="KZ17" s="71">
        <v>7</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5</v>
      </c>
      <c r="LT17" s="71">
        <v>0</v>
      </c>
      <c r="LU17" s="71">
        <v>0</v>
      </c>
      <c r="LV17" s="71">
        <v>1</v>
      </c>
      <c r="LW17" s="71">
        <v>0</v>
      </c>
      <c r="LX17" s="71">
        <v>0</v>
      </c>
      <c r="LY17" s="71">
        <v>3</v>
      </c>
      <c r="LZ17" s="71">
        <v>0</v>
      </c>
      <c r="MA17" s="71">
        <v>6</v>
      </c>
      <c r="MB17" s="71">
        <v>0</v>
      </c>
      <c r="MC17" s="71">
        <v>1</v>
      </c>
      <c r="MD17" s="71">
        <v>0</v>
      </c>
      <c r="ME17" s="71">
        <v>0</v>
      </c>
      <c r="MF17" s="71">
        <v>2</v>
      </c>
      <c r="MG17" s="71">
        <v>0</v>
      </c>
      <c r="MH17" s="71">
        <v>0</v>
      </c>
      <c r="MI17" s="71">
        <v>0</v>
      </c>
      <c r="MJ17" s="71">
        <v>0</v>
      </c>
      <c r="MK17" s="71">
        <v>0</v>
      </c>
      <c r="ML17" s="71">
        <v>0</v>
      </c>
      <c r="MM17" s="71">
        <v>0</v>
      </c>
      <c r="MN17" s="71">
        <v>0</v>
      </c>
      <c r="MO17" s="71">
        <v>2</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9</v>
      </c>
      <c r="NG17" s="71">
        <v>2</v>
      </c>
      <c r="NH17" s="71">
        <v>0</v>
      </c>
      <c r="NI17" s="71">
        <v>0</v>
      </c>
      <c r="NJ17" s="71">
        <v>0</v>
      </c>
      <c r="NK17" s="71">
        <v>1</v>
      </c>
      <c r="NL17" s="71">
        <v>1</v>
      </c>
      <c r="NM17" s="71">
        <v>1</v>
      </c>
      <c r="NN17" s="71">
        <v>0</v>
      </c>
      <c r="NO17" s="71">
        <v>1</v>
      </c>
      <c r="NP17" s="71">
        <v>0</v>
      </c>
      <c r="NQ17" s="71">
        <v>0</v>
      </c>
      <c r="NR17" s="71">
        <v>0</v>
      </c>
      <c r="NS17" s="71">
        <v>0</v>
      </c>
      <c r="NT17" s="71">
        <v>0</v>
      </c>
      <c r="NU17" s="71">
        <v>1</v>
      </c>
      <c r="NV17" s="71">
        <v>0</v>
      </c>
      <c r="NW17" s="71">
        <v>1</v>
      </c>
      <c r="NX17" s="71">
        <v>0</v>
      </c>
      <c r="NY17" s="71">
        <v>2</v>
      </c>
      <c r="NZ17" s="71">
        <v>0</v>
      </c>
      <c r="OA17" s="71">
        <v>0</v>
      </c>
      <c r="OB17" s="71">
        <v>2</v>
      </c>
      <c r="OC17" s="71">
        <v>0</v>
      </c>
      <c r="OD17" s="71">
        <v>1</v>
      </c>
      <c r="OE17" s="71">
        <v>0</v>
      </c>
      <c r="OF17" s="71">
        <v>0</v>
      </c>
      <c r="OG17" s="71">
        <v>5</v>
      </c>
      <c r="OH17" s="71">
        <v>1</v>
      </c>
      <c r="OI17" s="71">
        <v>0</v>
      </c>
      <c r="OJ17" s="71">
        <v>0</v>
      </c>
      <c r="OK17" s="71">
        <v>0</v>
      </c>
      <c r="OL17" s="71">
        <v>1</v>
      </c>
      <c r="OM17" s="71">
        <v>0</v>
      </c>
      <c r="ON17" s="71">
        <v>0</v>
      </c>
      <c r="OO17" s="71">
        <v>0</v>
      </c>
      <c r="OP17" s="71">
        <v>0</v>
      </c>
      <c r="OQ17" s="71">
        <v>0</v>
      </c>
      <c r="OR17" s="71">
        <v>0</v>
      </c>
      <c r="OS17" s="71">
        <v>1</v>
      </c>
      <c r="OT17" s="71">
        <v>0</v>
      </c>
      <c r="OU17" s="71">
        <v>0</v>
      </c>
      <c r="OV17" s="71">
        <v>0</v>
      </c>
      <c r="OW17" s="71">
        <v>0</v>
      </c>
      <c r="OX17" s="71">
        <v>0</v>
      </c>
      <c r="OY17" s="71">
        <v>0</v>
      </c>
      <c r="OZ17" s="71">
        <v>0</v>
      </c>
      <c r="PA17" s="71">
        <v>7</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5</v>
      </c>
      <c r="PU17" s="71">
        <v>0</v>
      </c>
      <c r="PV17" s="71">
        <v>0</v>
      </c>
      <c r="PW17" s="71">
        <v>1</v>
      </c>
      <c r="PX17" s="71">
        <v>0</v>
      </c>
      <c r="PY17" s="71">
        <v>0</v>
      </c>
      <c r="PZ17" s="71">
        <v>3</v>
      </c>
      <c r="QA17" s="71">
        <v>0</v>
      </c>
      <c r="QB17" s="71">
        <v>6</v>
      </c>
      <c r="QC17" s="71">
        <v>0</v>
      </c>
      <c r="QD17" s="71">
        <v>1</v>
      </c>
      <c r="QE17" s="71">
        <v>0</v>
      </c>
      <c r="QF17" s="71">
        <v>0</v>
      </c>
      <c r="QG17" s="71">
        <v>2</v>
      </c>
      <c r="QH17" s="71">
        <v>0</v>
      </c>
      <c r="QI17" s="71">
        <v>0</v>
      </c>
      <c r="QJ17" s="71">
        <v>0</v>
      </c>
      <c r="QK17" s="71">
        <v>0</v>
      </c>
      <c r="QL17" s="71">
        <v>0</v>
      </c>
      <c r="QM17" s="71">
        <v>0</v>
      </c>
      <c r="QN17" s="71">
        <v>0</v>
      </c>
      <c r="QO17" s="71">
        <v>0</v>
      </c>
      <c r="QP17" s="71">
        <v>2</v>
      </c>
      <c r="QQ17" s="71">
        <v>2</v>
      </c>
      <c r="QR17" s="71">
        <v>0</v>
      </c>
      <c r="QS17" s="71">
        <v>0</v>
      </c>
      <c r="QT17" s="71">
        <v>0</v>
      </c>
      <c r="QU17" s="71">
        <v>0</v>
      </c>
      <c r="QV17" s="71">
        <v>0</v>
      </c>
      <c r="QW17" s="71">
        <v>0</v>
      </c>
      <c r="QX17" s="71">
        <v>21</v>
      </c>
      <c r="QY17" s="71">
        <v>6</v>
      </c>
      <c r="QZ17" s="71">
        <v>2</v>
      </c>
      <c r="RA17" s="71">
        <v>1</v>
      </c>
      <c r="RB17" s="71">
        <v>7</v>
      </c>
      <c r="RC17" s="71">
        <v>0</v>
      </c>
      <c r="RD17" s="71">
        <v>1</v>
      </c>
      <c r="RE17" s="71">
        <v>0</v>
      </c>
      <c r="RF17" s="71">
        <v>5</v>
      </c>
      <c r="RG17" s="71">
        <v>1</v>
      </c>
      <c r="RH17" s="71">
        <v>3</v>
      </c>
      <c r="RI17" s="71">
        <v>7</v>
      </c>
      <c r="RJ17" s="71">
        <v>0</v>
      </c>
      <c r="RK17" s="71">
        <v>2</v>
      </c>
      <c r="RL17" s="71">
        <v>4</v>
      </c>
      <c r="RM17" s="71">
        <v>0</v>
      </c>
      <c r="RN17" s="71">
        <v>0</v>
      </c>
      <c r="RO17" s="71">
        <v>0</v>
      </c>
      <c r="RP17" s="71">
        <v>0</v>
      </c>
      <c r="RQ17" s="71">
        <v>0</v>
      </c>
      <c r="RR17" s="71">
        <v>0</v>
      </c>
      <c r="RS17" s="71">
        <v>21</v>
      </c>
      <c r="RT17" s="71">
        <v>6</v>
      </c>
      <c r="RU17" s="71">
        <v>2</v>
      </c>
      <c r="RV17" s="71">
        <v>1</v>
      </c>
      <c r="RW17" s="71">
        <v>7</v>
      </c>
      <c r="RX17" s="71">
        <v>0</v>
      </c>
      <c r="RY17" s="71">
        <v>1</v>
      </c>
      <c r="RZ17" s="71">
        <v>0</v>
      </c>
      <c r="SA17" s="71">
        <v>5</v>
      </c>
      <c r="SB17" s="71">
        <v>1</v>
      </c>
      <c r="SC17" s="71">
        <v>3</v>
      </c>
      <c r="SD17" s="71">
        <v>7</v>
      </c>
      <c r="SE17" s="71">
        <v>0</v>
      </c>
      <c r="SF17" s="71">
        <v>2</v>
      </c>
      <c r="SG17" s="71">
        <v>4</v>
      </c>
      <c r="SH17" s="71">
        <v>0</v>
      </c>
    </row>
    <row r="18" spans="1:502">
      <c r="A18" s="16" t="s">
        <v>2007</v>
      </c>
      <c r="B18" s="70">
        <v>10</v>
      </c>
      <c r="C18" s="70">
        <v>10</v>
      </c>
      <c r="D18" s="70">
        <v>1</v>
      </c>
      <c r="E18" s="70">
        <v>2013</v>
      </c>
      <c r="F18" s="70" t="s">
        <v>180</v>
      </c>
      <c r="G18" s="1073" t="s">
        <v>1997</v>
      </c>
      <c r="H18" s="70" t="s">
        <v>1998</v>
      </c>
      <c r="I18" s="1066"/>
      <c r="J18" s="73">
        <v>0</v>
      </c>
      <c r="K18" s="73">
        <v>0</v>
      </c>
      <c r="L18" s="73">
        <v>0</v>
      </c>
      <c r="M18" s="73">
        <v>0</v>
      </c>
      <c r="N18" s="73">
        <v>0</v>
      </c>
      <c r="O18" s="73">
        <v>0</v>
      </c>
      <c r="P18" s="73">
        <v>0</v>
      </c>
      <c r="Q18" s="73">
        <v>0</v>
      </c>
      <c r="R18" s="73">
        <v>75.548000000000002</v>
      </c>
      <c r="S18" s="73">
        <v>21.695</v>
      </c>
      <c r="T18" s="73">
        <v>0</v>
      </c>
      <c r="U18" s="73">
        <v>0</v>
      </c>
      <c r="V18" s="73">
        <v>0</v>
      </c>
      <c r="W18" s="73">
        <v>4.601</v>
      </c>
      <c r="X18" s="73">
        <v>5.4130000000000003</v>
      </c>
      <c r="Y18" s="73">
        <v>42.326000000000001</v>
      </c>
      <c r="Z18" s="73">
        <v>0</v>
      </c>
      <c r="AA18" s="73">
        <v>4.71</v>
      </c>
      <c r="AB18" s="73">
        <v>0</v>
      </c>
      <c r="AC18" s="73">
        <v>0</v>
      </c>
      <c r="AD18" s="73">
        <v>0</v>
      </c>
      <c r="AE18" s="73">
        <v>0</v>
      </c>
      <c r="AF18" s="73">
        <v>0</v>
      </c>
      <c r="AG18" s="73">
        <v>0</v>
      </c>
      <c r="AH18" s="73">
        <v>0</v>
      </c>
      <c r="AI18" s="73">
        <v>3.7280000000000002</v>
      </c>
      <c r="AJ18" s="73">
        <v>0</v>
      </c>
      <c r="AK18" s="73">
        <v>256.08300000000003</v>
      </c>
      <c r="AL18" s="73">
        <v>0</v>
      </c>
      <c r="AM18" s="73">
        <v>0</v>
      </c>
      <c r="AN18" s="73">
        <v>15.55</v>
      </c>
      <c r="AO18" s="73">
        <v>0</v>
      </c>
      <c r="AP18" s="73">
        <v>0</v>
      </c>
      <c r="AQ18" s="73">
        <v>0</v>
      </c>
      <c r="AR18" s="73">
        <v>0</v>
      </c>
      <c r="AS18" s="73">
        <v>26.163</v>
      </c>
      <c r="AT18" s="73">
        <v>5.843</v>
      </c>
      <c r="AU18" s="73">
        <v>0</v>
      </c>
      <c r="AV18" s="73">
        <v>0</v>
      </c>
      <c r="AW18" s="73">
        <v>0</v>
      </c>
      <c r="AX18" s="73">
        <v>3.6070000000000002</v>
      </c>
      <c r="AY18" s="73">
        <v>0</v>
      </c>
      <c r="AZ18" s="73">
        <v>0</v>
      </c>
      <c r="BA18" s="73">
        <v>0</v>
      </c>
      <c r="BB18" s="73">
        <v>0</v>
      </c>
      <c r="BC18" s="73">
        <v>0</v>
      </c>
      <c r="BD18" s="73">
        <v>0</v>
      </c>
      <c r="BE18" s="73">
        <v>3.665</v>
      </c>
      <c r="BF18" s="73">
        <v>0</v>
      </c>
      <c r="BG18" s="73">
        <v>0</v>
      </c>
      <c r="BH18" s="73">
        <v>0</v>
      </c>
      <c r="BI18" s="73">
        <v>0</v>
      </c>
      <c r="BJ18" s="73">
        <v>0</v>
      </c>
      <c r="BK18" s="73">
        <v>0</v>
      </c>
      <c r="BL18" s="73">
        <v>0</v>
      </c>
      <c r="BM18" s="73">
        <v>40.57</v>
      </c>
      <c r="BN18" s="73">
        <v>0</v>
      </c>
      <c r="BO18" s="73">
        <v>0</v>
      </c>
      <c r="BP18" s="73">
        <v>0</v>
      </c>
      <c r="BQ18" s="73">
        <v>0</v>
      </c>
      <c r="BR18" s="73">
        <v>0</v>
      </c>
      <c r="BS18" s="73">
        <v>0</v>
      </c>
      <c r="BT18" s="73">
        <v>0</v>
      </c>
      <c r="BU18" s="73">
        <v>0</v>
      </c>
      <c r="BV18" s="73">
        <v>0</v>
      </c>
      <c r="BW18" s="73">
        <v>0</v>
      </c>
      <c r="BX18" s="73">
        <v>0</v>
      </c>
      <c r="BY18" s="73">
        <v>0</v>
      </c>
      <c r="BZ18" s="73">
        <v>3.72</v>
      </c>
      <c r="CA18" s="73">
        <v>0</v>
      </c>
      <c r="CB18" s="73">
        <v>0</v>
      </c>
      <c r="CC18" s="73">
        <v>0</v>
      </c>
      <c r="CD18" s="73">
        <v>0</v>
      </c>
      <c r="CE18" s="73">
        <v>0</v>
      </c>
      <c r="CF18" s="73">
        <v>20.251999999999999</v>
      </c>
      <c r="CG18" s="73">
        <v>0</v>
      </c>
      <c r="CH18" s="73">
        <v>0</v>
      </c>
      <c r="CI18" s="73">
        <v>4.54</v>
      </c>
      <c r="CJ18" s="73">
        <v>0</v>
      </c>
      <c r="CK18" s="73">
        <v>0</v>
      </c>
      <c r="CL18" s="73">
        <v>16.756</v>
      </c>
      <c r="CM18" s="73">
        <v>0</v>
      </c>
      <c r="CN18" s="73">
        <v>69.203000000000003</v>
      </c>
      <c r="CO18" s="73">
        <v>0</v>
      </c>
      <c r="CP18" s="73">
        <v>0</v>
      </c>
      <c r="CQ18" s="73">
        <v>0</v>
      </c>
      <c r="CR18" s="73">
        <v>0</v>
      </c>
      <c r="CS18" s="73">
        <v>87.751000000000005</v>
      </c>
      <c r="CT18" s="73">
        <v>0</v>
      </c>
      <c r="CU18" s="73">
        <v>0</v>
      </c>
      <c r="CV18" s="73">
        <v>0</v>
      </c>
      <c r="CW18" s="73">
        <v>0</v>
      </c>
      <c r="CX18" s="73">
        <v>0</v>
      </c>
      <c r="CY18" s="73">
        <v>0</v>
      </c>
      <c r="CZ18" s="73">
        <v>0</v>
      </c>
      <c r="DA18" s="73">
        <v>0</v>
      </c>
      <c r="DB18" s="73">
        <v>13.48</v>
      </c>
      <c r="DC18" s="73">
        <v>7.7930000000000001</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75.548000000000002</v>
      </c>
      <c r="DT18" s="73">
        <v>21.695</v>
      </c>
      <c r="DU18" s="73">
        <v>0</v>
      </c>
      <c r="DV18" s="73">
        <v>0</v>
      </c>
      <c r="DW18" s="73">
        <v>0</v>
      </c>
      <c r="DX18" s="73">
        <v>4.601</v>
      </c>
      <c r="DY18" s="73">
        <v>5.4130000000000003</v>
      </c>
      <c r="DZ18" s="73">
        <v>42.326000000000001</v>
      </c>
      <c r="EA18" s="73">
        <v>0</v>
      </c>
      <c r="EB18" s="73">
        <v>4.71</v>
      </c>
      <c r="EC18" s="73">
        <v>0</v>
      </c>
      <c r="ED18" s="73">
        <v>0</v>
      </c>
      <c r="EE18" s="73">
        <v>0</v>
      </c>
      <c r="EF18" s="73">
        <v>0</v>
      </c>
      <c r="EG18" s="73">
        <v>0</v>
      </c>
      <c r="EH18" s="73">
        <v>0</v>
      </c>
      <c r="EI18" s="73">
        <v>0</v>
      </c>
      <c r="EJ18" s="73">
        <v>3.7280000000000002</v>
      </c>
      <c r="EK18" s="73">
        <v>0</v>
      </c>
      <c r="EL18" s="73">
        <v>256.08300000000003</v>
      </c>
      <c r="EM18" s="73">
        <v>0</v>
      </c>
      <c r="EN18" s="73">
        <v>0</v>
      </c>
      <c r="EO18" s="73">
        <v>15.55</v>
      </c>
      <c r="EP18" s="73">
        <v>0</v>
      </c>
      <c r="EQ18" s="73">
        <v>0</v>
      </c>
      <c r="ER18" s="73">
        <v>0</v>
      </c>
      <c r="ES18" s="73">
        <v>0</v>
      </c>
      <c r="ET18" s="73">
        <v>26.163</v>
      </c>
      <c r="EU18" s="73">
        <v>5.843</v>
      </c>
      <c r="EV18" s="73">
        <v>0</v>
      </c>
      <c r="EW18" s="73">
        <v>0</v>
      </c>
      <c r="EX18" s="73">
        <v>0</v>
      </c>
      <c r="EY18" s="73">
        <v>3.6070000000000002</v>
      </c>
      <c r="EZ18" s="73">
        <v>0</v>
      </c>
      <c r="FA18" s="73">
        <v>0</v>
      </c>
      <c r="FB18" s="73">
        <v>0</v>
      </c>
      <c r="FC18" s="73">
        <v>0</v>
      </c>
      <c r="FD18" s="73">
        <v>0</v>
      </c>
      <c r="FE18" s="73">
        <v>0</v>
      </c>
      <c r="FF18" s="73">
        <v>3.665</v>
      </c>
      <c r="FG18" s="73">
        <v>0</v>
      </c>
      <c r="FH18" s="73">
        <v>0</v>
      </c>
      <c r="FI18" s="73">
        <v>0</v>
      </c>
      <c r="FJ18" s="73">
        <v>0</v>
      </c>
      <c r="FK18" s="73">
        <v>0</v>
      </c>
      <c r="FL18" s="73">
        <v>0</v>
      </c>
      <c r="FM18" s="73">
        <v>0</v>
      </c>
      <c r="FN18" s="73">
        <v>40.57</v>
      </c>
      <c r="FO18" s="73">
        <v>0</v>
      </c>
      <c r="FP18" s="73">
        <v>0</v>
      </c>
      <c r="FQ18" s="73">
        <v>0</v>
      </c>
      <c r="FR18" s="73">
        <v>0</v>
      </c>
      <c r="FS18" s="73">
        <v>0</v>
      </c>
      <c r="FT18" s="73">
        <v>0</v>
      </c>
      <c r="FU18" s="73">
        <v>0</v>
      </c>
      <c r="FV18" s="73">
        <v>0</v>
      </c>
      <c r="FW18" s="73">
        <v>0</v>
      </c>
      <c r="FX18" s="73">
        <v>0</v>
      </c>
      <c r="FY18" s="73">
        <v>0</v>
      </c>
      <c r="FZ18" s="73">
        <v>0</v>
      </c>
      <c r="GA18" s="73">
        <v>3.72</v>
      </c>
      <c r="GB18" s="73">
        <v>0</v>
      </c>
      <c r="GC18" s="73">
        <v>0</v>
      </c>
      <c r="GD18" s="73">
        <v>0</v>
      </c>
      <c r="GE18" s="73">
        <v>0</v>
      </c>
      <c r="GF18" s="73">
        <v>0</v>
      </c>
      <c r="GG18" s="73">
        <v>20.251999999999999</v>
      </c>
      <c r="GH18" s="73">
        <v>0</v>
      </c>
      <c r="GI18" s="73">
        <v>0</v>
      </c>
      <c r="GJ18" s="73">
        <v>4.54</v>
      </c>
      <c r="GK18" s="73">
        <v>0</v>
      </c>
      <c r="GL18" s="73">
        <v>0</v>
      </c>
      <c r="GM18" s="73">
        <v>16.756</v>
      </c>
      <c r="GN18" s="73">
        <v>0</v>
      </c>
      <c r="GO18" s="73">
        <v>69.203000000000003</v>
      </c>
      <c r="GP18" s="73">
        <v>0</v>
      </c>
      <c r="GQ18" s="73">
        <v>0</v>
      </c>
      <c r="GR18" s="73">
        <v>0</v>
      </c>
      <c r="GS18" s="73">
        <v>0</v>
      </c>
      <c r="GT18" s="73">
        <v>87.751000000000005</v>
      </c>
      <c r="GU18" s="73">
        <v>0</v>
      </c>
      <c r="GV18" s="73">
        <v>0</v>
      </c>
      <c r="GW18" s="73">
        <v>0</v>
      </c>
      <c r="GX18" s="73">
        <v>0</v>
      </c>
      <c r="GY18" s="73">
        <v>0</v>
      </c>
      <c r="GZ18" s="73">
        <v>0</v>
      </c>
      <c r="HA18" s="73">
        <v>0</v>
      </c>
      <c r="HB18" s="73">
        <v>0</v>
      </c>
      <c r="HC18" s="73">
        <v>13.48</v>
      </c>
      <c r="HD18" s="73">
        <v>7.7930000000000001</v>
      </c>
      <c r="HE18" s="73">
        <v>0</v>
      </c>
      <c r="HF18" s="73">
        <v>0</v>
      </c>
      <c r="HG18" s="73">
        <v>0</v>
      </c>
      <c r="HH18" s="73">
        <v>0</v>
      </c>
      <c r="HI18" s="73">
        <v>0</v>
      </c>
      <c r="HJ18" s="73">
        <v>0</v>
      </c>
      <c r="HK18" s="73">
        <v>429.654</v>
      </c>
      <c r="HL18" s="73">
        <v>26.163</v>
      </c>
      <c r="HM18" s="73">
        <v>9.4499999999999993</v>
      </c>
      <c r="HN18" s="73">
        <v>3.665</v>
      </c>
      <c r="HO18" s="73">
        <v>40.57</v>
      </c>
      <c r="HP18" s="73">
        <v>0</v>
      </c>
      <c r="HQ18" s="73">
        <v>3.72</v>
      </c>
      <c r="HR18" s="73">
        <v>0</v>
      </c>
      <c r="HS18" s="73">
        <v>20.251999999999999</v>
      </c>
      <c r="HT18" s="73">
        <v>4.54</v>
      </c>
      <c r="HU18" s="73">
        <v>16.756</v>
      </c>
      <c r="HV18" s="73">
        <v>69.203000000000003</v>
      </c>
      <c r="HW18" s="73">
        <v>0</v>
      </c>
      <c r="HX18" s="73">
        <v>87.751000000000005</v>
      </c>
      <c r="HY18" s="73">
        <v>21.273</v>
      </c>
      <c r="HZ18" s="73">
        <v>0</v>
      </c>
      <c r="IA18" s="73">
        <v>0</v>
      </c>
      <c r="IB18" s="73">
        <v>0</v>
      </c>
      <c r="IC18" s="73">
        <v>0</v>
      </c>
      <c r="ID18" s="73">
        <v>0</v>
      </c>
      <c r="IE18" s="73">
        <v>0</v>
      </c>
      <c r="IF18" s="73">
        <v>429.654</v>
      </c>
      <c r="IG18" s="73">
        <v>26.163</v>
      </c>
      <c r="IH18" s="73">
        <v>9.4499999999999993</v>
      </c>
      <c r="II18" s="73">
        <v>3.665</v>
      </c>
      <c r="IJ18" s="73">
        <v>40.57</v>
      </c>
      <c r="IK18" s="73">
        <v>0</v>
      </c>
      <c r="IL18" s="73">
        <v>3.72</v>
      </c>
      <c r="IM18" s="73">
        <v>0</v>
      </c>
      <c r="IN18" s="73">
        <v>20.251999999999999</v>
      </c>
      <c r="IO18" s="73">
        <v>4.54</v>
      </c>
      <c r="IP18" s="73">
        <v>16.756</v>
      </c>
      <c r="IQ18" s="73">
        <v>69.203000000000003</v>
      </c>
      <c r="IR18" s="73">
        <v>0</v>
      </c>
      <c r="IS18" s="73">
        <v>87.751000000000005</v>
      </c>
      <c r="IT18" s="73">
        <v>21.273</v>
      </c>
      <c r="IU18" s="73">
        <v>0</v>
      </c>
      <c r="IV18" s="74">
        <v>0</v>
      </c>
      <c r="IW18" s="71">
        <v>0</v>
      </c>
      <c r="IX18" s="71">
        <v>0</v>
      </c>
      <c r="IY18" s="71">
        <v>0</v>
      </c>
      <c r="IZ18" s="71">
        <v>0</v>
      </c>
      <c r="JA18" s="71">
        <v>0</v>
      </c>
      <c r="JB18" s="71">
        <v>0</v>
      </c>
      <c r="JC18" s="71">
        <v>0</v>
      </c>
      <c r="JD18" s="71">
        <v>0</v>
      </c>
      <c r="JE18" s="71">
        <v>10</v>
      </c>
      <c r="JF18" s="71">
        <v>1</v>
      </c>
      <c r="JG18" s="71">
        <v>0</v>
      </c>
      <c r="JH18" s="71">
        <v>0</v>
      </c>
      <c r="JI18" s="71">
        <v>0</v>
      </c>
      <c r="JJ18" s="71">
        <v>1</v>
      </c>
      <c r="JK18" s="71">
        <v>1</v>
      </c>
      <c r="JL18" s="71">
        <v>1</v>
      </c>
      <c r="JM18" s="71">
        <v>0</v>
      </c>
      <c r="JN18" s="71">
        <v>1</v>
      </c>
      <c r="JO18" s="71">
        <v>0</v>
      </c>
      <c r="JP18" s="71">
        <v>0</v>
      </c>
      <c r="JQ18" s="71">
        <v>0</v>
      </c>
      <c r="JR18" s="71">
        <v>0</v>
      </c>
      <c r="JS18" s="71">
        <v>0</v>
      </c>
      <c r="JT18" s="71">
        <v>0</v>
      </c>
      <c r="JU18" s="71">
        <v>0</v>
      </c>
      <c r="JV18" s="71">
        <v>1</v>
      </c>
      <c r="JW18" s="71">
        <v>0</v>
      </c>
      <c r="JX18" s="71">
        <v>2</v>
      </c>
      <c r="JY18" s="71">
        <v>0</v>
      </c>
      <c r="JZ18" s="71">
        <v>0</v>
      </c>
      <c r="KA18" s="71">
        <v>2</v>
      </c>
      <c r="KB18" s="71">
        <v>0</v>
      </c>
      <c r="KC18" s="71">
        <v>0</v>
      </c>
      <c r="KD18" s="71">
        <v>0</v>
      </c>
      <c r="KE18" s="71">
        <v>0</v>
      </c>
      <c r="KF18" s="71">
        <v>5</v>
      </c>
      <c r="KG18" s="71">
        <v>1</v>
      </c>
      <c r="KH18" s="71">
        <v>0</v>
      </c>
      <c r="KI18" s="71">
        <v>0</v>
      </c>
      <c r="KJ18" s="71">
        <v>0</v>
      </c>
      <c r="KK18" s="71">
        <v>1</v>
      </c>
      <c r="KL18" s="71">
        <v>0</v>
      </c>
      <c r="KM18" s="71">
        <v>0</v>
      </c>
      <c r="KN18" s="71">
        <v>0</v>
      </c>
      <c r="KO18" s="71">
        <v>0</v>
      </c>
      <c r="KP18" s="71">
        <v>0</v>
      </c>
      <c r="KQ18" s="71">
        <v>0</v>
      </c>
      <c r="KR18" s="71">
        <v>1</v>
      </c>
      <c r="KS18" s="71">
        <v>0</v>
      </c>
      <c r="KT18" s="71">
        <v>0</v>
      </c>
      <c r="KU18" s="71">
        <v>0</v>
      </c>
      <c r="KV18" s="71">
        <v>0</v>
      </c>
      <c r="KW18" s="71">
        <v>0</v>
      </c>
      <c r="KX18" s="71">
        <v>0</v>
      </c>
      <c r="KY18" s="71">
        <v>0</v>
      </c>
      <c r="KZ18" s="71">
        <v>6</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5</v>
      </c>
      <c r="LT18" s="71">
        <v>0</v>
      </c>
      <c r="LU18" s="71">
        <v>0</v>
      </c>
      <c r="LV18" s="71">
        <v>1</v>
      </c>
      <c r="LW18" s="71">
        <v>0</v>
      </c>
      <c r="LX18" s="71">
        <v>0</v>
      </c>
      <c r="LY18" s="71">
        <v>3</v>
      </c>
      <c r="LZ18" s="71">
        <v>0</v>
      </c>
      <c r="MA18" s="71">
        <v>7</v>
      </c>
      <c r="MB18" s="71">
        <v>0</v>
      </c>
      <c r="MC18" s="71">
        <v>0</v>
      </c>
      <c r="MD18" s="71">
        <v>0</v>
      </c>
      <c r="ME18" s="71">
        <v>0</v>
      </c>
      <c r="MF18" s="71">
        <v>2</v>
      </c>
      <c r="MG18" s="71">
        <v>0</v>
      </c>
      <c r="MH18" s="71">
        <v>0</v>
      </c>
      <c r="MI18" s="71">
        <v>0</v>
      </c>
      <c r="MJ18" s="71">
        <v>0</v>
      </c>
      <c r="MK18" s="71">
        <v>0</v>
      </c>
      <c r="ML18" s="71">
        <v>0</v>
      </c>
      <c r="MM18" s="71">
        <v>0</v>
      </c>
      <c r="MN18" s="71">
        <v>0</v>
      </c>
      <c r="MO18" s="71">
        <v>2</v>
      </c>
      <c r="MP18" s="71">
        <v>2</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10</v>
      </c>
      <c r="NG18" s="71">
        <v>1</v>
      </c>
      <c r="NH18" s="71">
        <v>0</v>
      </c>
      <c r="NI18" s="71">
        <v>0</v>
      </c>
      <c r="NJ18" s="71">
        <v>0</v>
      </c>
      <c r="NK18" s="71">
        <v>1</v>
      </c>
      <c r="NL18" s="71">
        <v>1</v>
      </c>
      <c r="NM18" s="71">
        <v>1</v>
      </c>
      <c r="NN18" s="71">
        <v>0</v>
      </c>
      <c r="NO18" s="71">
        <v>1</v>
      </c>
      <c r="NP18" s="71">
        <v>0</v>
      </c>
      <c r="NQ18" s="71">
        <v>0</v>
      </c>
      <c r="NR18" s="71">
        <v>0</v>
      </c>
      <c r="NS18" s="71">
        <v>0</v>
      </c>
      <c r="NT18" s="71">
        <v>0</v>
      </c>
      <c r="NU18" s="71">
        <v>0</v>
      </c>
      <c r="NV18" s="71">
        <v>0</v>
      </c>
      <c r="NW18" s="71">
        <v>1</v>
      </c>
      <c r="NX18" s="71">
        <v>0</v>
      </c>
      <c r="NY18" s="71">
        <v>2</v>
      </c>
      <c r="NZ18" s="71">
        <v>0</v>
      </c>
      <c r="OA18" s="71">
        <v>0</v>
      </c>
      <c r="OB18" s="71">
        <v>2</v>
      </c>
      <c r="OC18" s="71">
        <v>0</v>
      </c>
      <c r="OD18" s="71">
        <v>0</v>
      </c>
      <c r="OE18" s="71">
        <v>0</v>
      </c>
      <c r="OF18" s="71">
        <v>0</v>
      </c>
      <c r="OG18" s="71">
        <v>5</v>
      </c>
      <c r="OH18" s="71">
        <v>1</v>
      </c>
      <c r="OI18" s="71">
        <v>0</v>
      </c>
      <c r="OJ18" s="71">
        <v>0</v>
      </c>
      <c r="OK18" s="71">
        <v>0</v>
      </c>
      <c r="OL18" s="71">
        <v>1</v>
      </c>
      <c r="OM18" s="71">
        <v>0</v>
      </c>
      <c r="ON18" s="71">
        <v>0</v>
      </c>
      <c r="OO18" s="71">
        <v>0</v>
      </c>
      <c r="OP18" s="71">
        <v>0</v>
      </c>
      <c r="OQ18" s="71">
        <v>0</v>
      </c>
      <c r="OR18" s="71">
        <v>0</v>
      </c>
      <c r="OS18" s="71">
        <v>1</v>
      </c>
      <c r="OT18" s="71">
        <v>0</v>
      </c>
      <c r="OU18" s="71">
        <v>0</v>
      </c>
      <c r="OV18" s="71">
        <v>0</v>
      </c>
      <c r="OW18" s="71">
        <v>0</v>
      </c>
      <c r="OX18" s="71">
        <v>0</v>
      </c>
      <c r="OY18" s="71">
        <v>0</v>
      </c>
      <c r="OZ18" s="71">
        <v>0</v>
      </c>
      <c r="PA18" s="71">
        <v>6</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5</v>
      </c>
      <c r="PU18" s="71">
        <v>0</v>
      </c>
      <c r="PV18" s="71">
        <v>0</v>
      </c>
      <c r="PW18" s="71">
        <v>1</v>
      </c>
      <c r="PX18" s="71">
        <v>0</v>
      </c>
      <c r="PY18" s="71">
        <v>0</v>
      </c>
      <c r="PZ18" s="71">
        <v>3</v>
      </c>
      <c r="QA18" s="71">
        <v>0</v>
      </c>
      <c r="QB18" s="71">
        <v>7</v>
      </c>
      <c r="QC18" s="71">
        <v>0</v>
      </c>
      <c r="QD18" s="71">
        <v>0</v>
      </c>
      <c r="QE18" s="71">
        <v>0</v>
      </c>
      <c r="QF18" s="71">
        <v>0</v>
      </c>
      <c r="QG18" s="71">
        <v>2</v>
      </c>
      <c r="QH18" s="71">
        <v>0</v>
      </c>
      <c r="QI18" s="71">
        <v>0</v>
      </c>
      <c r="QJ18" s="71">
        <v>0</v>
      </c>
      <c r="QK18" s="71">
        <v>0</v>
      </c>
      <c r="QL18" s="71">
        <v>0</v>
      </c>
      <c r="QM18" s="71">
        <v>0</v>
      </c>
      <c r="QN18" s="71">
        <v>0</v>
      </c>
      <c r="QO18" s="71">
        <v>0</v>
      </c>
      <c r="QP18" s="71">
        <v>2</v>
      </c>
      <c r="QQ18" s="71">
        <v>2</v>
      </c>
      <c r="QR18" s="71">
        <v>0</v>
      </c>
      <c r="QS18" s="71">
        <v>0</v>
      </c>
      <c r="QT18" s="71">
        <v>0</v>
      </c>
      <c r="QU18" s="71">
        <v>0</v>
      </c>
      <c r="QV18" s="71">
        <v>0</v>
      </c>
      <c r="QW18" s="71">
        <v>0</v>
      </c>
      <c r="QX18" s="71">
        <v>20</v>
      </c>
      <c r="QY18" s="71">
        <v>5</v>
      </c>
      <c r="QZ18" s="71">
        <v>2</v>
      </c>
      <c r="RA18" s="71">
        <v>1</v>
      </c>
      <c r="RB18" s="71">
        <v>6</v>
      </c>
      <c r="RC18" s="71">
        <v>0</v>
      </c>
      <c r="RD18" s="71">
        <v>1</v>
      </c>
      <c r="RE18" s="71">
        <v>0</v>
      </c>
      <c r="RF18" s="71">
        <v>5</v>
      </c>
      <c r="RG18" s="71">
        <v>1</v>
      </c>
      <c r="RH18" s="71">
        <v>3</v>
      </c>
      <c r="RI18" s="71">
        <v>7</v>
      </c>
      <c r="RJ18" s="71">
        <v>0</v>
      </c>
      <c r="RK18" s="71">
        <v>2</v>
      </c>
      <c r="RL18" s="71">
        <v>4</v>
      </c>
      <c r="RM18" s="71">
        <v>0</v>
      </c>
      <c r="RN18" s="71">
        <v>0</v>
      </c>
      <c r="RO18" s="71">
        <v>0</v>
      </c>
      <c r="RP18" s="71">
        <v>0</v>
      </c>
      <c r="RQ18" s="71">
        <v>0</v>
      </c>
      <c r="RR18" s="71">
        <v>0</v>
      </c>
      <c r="RS18" s="71">
        <v>20</v>
      </c>
      <c r="RT18" s="71">
        <v>5</v>
      </c>
      <c r="RU18" s="71">
        <v>2</v>
      </c>
      <c r="RV18" s="71">
        <v>1</v>
      </c>
      <c r="RW18" s="71">
        <v>6</v>
      </c>
      <c r="RX18" s="71">
        <v>0</v>
      </c>
      <c r="RY18" s="71">
        <v>1</v>
      </c>
      <c r="RZ18" s="71">
        <v>0</v>
      </c>
      <c r="SA18" s="71">
        <v>5</v>
      </c>
      <c r="SB18" s="71">
        <v>1</v>
      </c>
      <c r="SC18" s="71">
        <v>3</v>
      </c>
      <c r="SD18" s="71">
        <v>7</v>
      </c>
      <c r="SE18" s="71">
        <v>0</v>
      </c>
      <c r="SF18" s="71">
        <v>2</v>
      </c>
      <c r="SG18" s="71">
        <v>4</v>
      </c>
      <c r="SH18" s="71">
        <v>0</v>
      </c>
    </row>
    <row r="19" spans="1:502">
      <c r="A19" s="16" t="s">
        <v>2008</v>
      </c>
      <c r="B19" s="70">
        <v>11</v>
      </c>
      <c r="C19" s="70">
        <v>11</v>
      </c>
      <c r="D19" s="70">
        <v>1</v>
      </c>
      <c r="E19" s="70">
        <v>2014</v>
      </c>
      <c r="F19" s="70" t="s">
        <v>181</v>
      </c>
      <c r="G19" s="1073" t="s">
        <v>1997</v>
      </c>
      <c r="H19" s="70" t="s">
        <v>1998</v>
      </c>
      <c r="I19" s="1066"/>
      <c r="J19" s="73">
        <v>0</v>
      </c>
      <c r="K19" s="73">
        <v>0</v>
      </c>
      <c r="L19" s="73">
        <v>0</v>
      </c>
      <c r="M19" s="73">
        <v>0</v>
      </c>
      <c r="N19" s="73">
        <v>0</v>
      </c>
      <c r="O19" s="73">
        <v>0</v>
      </c>
      <c r="P19" s="73">
        <v>0</v>
      </c>
      <c r="Q19" s="73">
        <v>0</v>
      </c>
      <c r="R19" s="73">
        <v>72.527000000000001</v>
      </c>
      <c r="S19" s="73">
        <v>22.439</v>
      </c>
      <c r="T19" s="73">
        <v>0</v>
      </c>
      <c r="U19" s="73">
        <v>0</v>
      </c>
      <c r="V19" s="73">
        <v>0</v>
      </c>
      <c r="W19" s="73">
        <v>4.5449999999999999</v>
      </c>
      <c r="X19" s="73">
        <v>5.8109999999999999</v>
      </c>
      <c r="Y19" s="73">
        <v>42.418999999999997</v>
      </c>
      <c r="Z19" s="73">
        <v>0</v>
      </c>
      <c r="AA19" s="73">
        <v>4.1509999999999998</v>
      </c>
      <c r="AB19" s="73">
        <v>0</v>
      </c>
      <c r="AC19" s="73">
        <v>0</v>
      </c>
      <c r="AD19" s="73">
        <v>0</v>
      </c>
      <c r="AE19" s="73">
        <v>124.943</v>
      </c>
      <c r="AF19" s="73">
        <v>0</v>
      </c>
      <c r="AG19" s="73">
        <v>0</v>
      </c>
      <c r="AH19" s="73">
        <v>0</v>
      </c>
      <c r="AI19" s="73">
        <v>3.7970000000000002</v>
      </c>
      <c r="AJ19" s="73">
        <v>0</v>
      </c>
      <c r="AK19" s="73">
        <v>43.277000000000001</v>
      </c>
      <c r="AL19" s="73">
        <v>0</v>
      </c>
      <c r="AM19" s="73">
        <v>0</v>
      </c>
      <c r="AN19" s="73">
        <v>16.146999999999998</v>
      </c>
      <c r="AO19" s="73">
        <v>0</v>
      </c>
      <c r="AP19" s="73">
        <v>0</v>
      </c>
      <c r="AQ19" s="73">
        <v>0</v>
      </c>
      <c r="AR19" s="73">
        <v>0</v>
      </c>
      <c r="AS19" s="73">
        <v>26.062999999999999</v>
      </c>
      <c r="AT19" s="73">
        <v>5.86</v>
      </c>
      <c r="AU19" s="73">
        <v>0</v>
      </c>
      <c r="AV19" s="73">
        <v>0</v>
      </c>
      <c r="AW19" s="73">
        <v>0</v>
      </c>
      <c r="AX19" s="73">
        <v>3.5859999999999999</v>
      </c>
      <c r="AY19" s="73">
        <v>0</v>
      </c>
      <c r="AZ19" s="73">
        <v>0</v>
      </c>
      <c r="BA19" s="73">
        <v>0</v>
      </c>
      <c r="BB19" s="73">
        <v>0</v>
      </c>
      <c r="BC19" s="73">
        <v>0</v>
      </c>
      <c r="BD19" s="73">
        <v>0</v>
      </c>
      <c r="BE19" s="73">
        <v>2.8519999999999999</v>
      </c>
      <c r="BF19" s="73">
        <v>0</v>
      </c>
      <c r="BG19" s="73">
        <v>0</v>
      </c>
      <c r="BH19" s="73">
        <v>0</v>
      </c>
      <c r="BI19" s="73">
        <v>0</v>
      </c>
      <c r="BJ19" s="73">
        <v>0</v>
      </c>
      <c r="BK19" s="73">
        <v>0</v>
      </c>
      <c r="BL19" s="73">
        <v>0</v>
      </c>
      <c r="BM19" s="73">
        <v>30.065000000000001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20.175999999999998</v>
      </c>
      <c r="CG19" s="73">
        <v>0</v>
      </c>
      <c r="CH19" s="73">
        <v>0</v>
      </c>
      <c r="CI19" s="73">
        <v>4.2869999999999999</v>
      </c>
      <c r="CJ19" s="73">
        <v>0</v>
      </c>
      <c r="CK19" s="73">
        <v>0</v>
      </c>
      <c r="CL19" s="73">
        <v>16.126000000000001</v>
      </c>
      <c r="CM19" s="73">
        <v>0</v>
      </c>
      <c r="CN19" s="73">
        <v>66.337999999999994</v>
      </c>
      <c r="CO19" s="73">
        <v>0</v>
      </c>
      <c r="CP19" s="73">
        <v>0</v>
      </c>
      <c r="CQ19" s="73">
        <v>0</v>
      </c>
      <c r="CR19" s="73">
        <v>0</v>
      </c>
      <c r="CS19" s="73">
        <v>96.304000000000002</v>
      </c>
      <c r="CT19" s="73">
        <v>0</v>
      </c>
      <c r="CU19" s="73">
        <v>0</v>
      </c>
      <c r="CV19" s="73">
        <v>0</v>
      </c>
      <c r="CW19" s="73">
        <v>0</v>
      </c>
      <c r="CX19" s="73">
        <v>0</v>
      </c>
      <c r="CY19" s="73">
        <v>0</v>
      </c>
      <c r="CZ19" s="73">
        <v>0</v>
      </c>
      <c r="DA19" s="73">
        <v>0</v>
      </c>
      <c r="DB19" s="73">
        <v>12.430999999999999</v>
      </c>
      <c r="DC19" s="73">
        <v>3.0720000000000001</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72.527000000000001</v>
      </c>
      <c r="DT19" s="73">
        <v>22.439</v>
      </c>
      <c r="DU19" s="73">
        <v>0</v>
      </c>
      <c r="DV19" s="73">
        <v>0</v>
      </c>
      <c r="DW19" s="73">
        <v>0</v>
      </c>
      <c r="DX19" s="73">
        <v>4.5449999999999999</v>
      </c>
      <c r="DY19" s="73">
        <v>5.8109999999999999</v>
      </c>
      <c r="DZ19" s="73">
        <v>42.418999999999997</v>
      </c>
      <c r="EA19" s="73">
        <v>0</v>
      </c>
      <c r="EB19" s="73">
        <v>4.1509999999999998</v>
      </c>
      <c r="EC19" s="73">
        <v>0</v>
      </c>
      <c r="ED19" s="73">
        <v>0</v>
      </c>
      <c r="EE19" s="73">
        <v>0</v>
      </c>
      <c r="EF19" s="73">
        <v>124.943</v>
      </c>
      <c r="EG19" s="73">
        <v>0</v>
      </c>
      <c r="EH19" s="73">
        <v>0</v>
      </c>
      <c r="EI19" s="73">
        <v>0</v>
      </c>
      <c r="EJ19" s="73">
        <v>3.7970000000000002</v>
      </c>
      <c r="EK19" s="73">
        <v>0</v>
      </c>
      <c r="EL19" s="73">
        <v>43.277000000000001</v>
      </c>
      <c r="EM19" s="73">
        <v>0</v>
      </c>
      <c r="EN19" s="73">
        <v>0</v>
      </c>
      <c r="EO19" s="73">
        <v>16.146999999999998</v>
      </c>
      <c r="EP19" s="73">
        <v>0</v>
      </c>
      <c r="EQ19" s="73">
        <v>0</v>
      </c>
      <c r="ER19" s="73">
        <v>0</v>
      </c>
      <c r="ES19" s="73">
        <v>0</v>
      </c>
      <c r="ET19" s="73">
        <v>26.062999999999999</v>
      </c>
      <c r="EU19" s="73">
        <v>5.86</v>
      </c>
      <c r="EV19" s="73">
        <v>0</v>
      </c>
      <c r="EW19" s="73">
        <v>0</v>
      </c>
      <c r="EX19" s="73">
        <v>0</v>
      </c>
      <c r="EY19" s="73">
        <v>3.5859999999999999</v>
      </c>
      <c r="EZ19" s="73">
        <v>0</v>
      </c>
      <c r="FA19" s="73">
        <v>0</v>
      </c>
      <c r="FB19" s="73">
        <v>0</v>
      </c>
      <c r="FC19" s="73">
        <v>0</v>
      </c>
      <c r="FD19" s="73">
        <v>0</v>
      </c>
      <c r="FE19" s="73">
        <v>0</v>
      </c>
      <c r="FF19" s="73">
        <v>2.8519999999999999</v>
      </c>
      <c r="FG19" s="73">
        <v>0</v>
      </c>
      <c r="FH19" s="73">
        <v>0</v>
      </c>
      <c r="FI19" s="73">
        <v>0</v>
      </c>
      <c r="FJ19" s="73">
        <v>0</v>
      </c>
      <c r="FK19" s="73">
        <v>0</v>
      </c>
      <c r="FL19" s="73">
        <v>0</v>
      </c>
      <c r="FM19" s="73">
        <v>0</v>
      </c>
      <c r="FN19" s="73">
        <v>30.065000000000001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20.175999999999998</v>
      </c>
      <c r="GH19" s="73">
        <v>0</v>
      </c>
      <c r="GI19" s="73">
        <v>0</v>
      </c>
      <c r="GJ19" s="73">
        <v>4.2869999999999999</v>
      </c>
      <c r="GK19" s="73">
        <v>0</v>
      </c>
      <c r="GL19" s="73">
        <v>0</v>
      </c>
      <c r="GM19" s="73">
        <v>16.126000000000001</v>
      </c>
      <c r="GN19" s="73">
        <v>0</v>
      </c>
      <c r="GO19" s="73">
        <v>66.337999999999994</v>
      </c>
      <c r="GP19" s="73">
        <v>0</v>
      </c>
      <c r="GQ19" s="73">
        <v>0</v>
      </c>
      <c r="GR19" s="73">
        <v>0</v>
      </c>
      <c r="GS19" s="73">
        <v>0</v>
      </c>
      <c r="GT19" s="73">
        <v>96.304000000000002</v>
      </c>
      <c r="GU19" s="73">
        <v>0</v>
      </c>
      <c r="GV19" s="73">
        <v>0</v>
      </c>
      <c r="GW19" s="73">
        <v>0</v>
      </c>
      <c r="GX19" s="73">
        <v>0</v>
      </c>
      <c r="GY19" s="73">
        <v>0</v>
      </c>
      <c r="GZ19" s="73">
        <v>0</v>
      </c>
      <c r="HA19" s="73">
        <v>0</v>
      </c>
      <c r="HB19" s="73">
        <v>0</v>
      </c>
      <c r="HC19" s="73">
        <v>12.430999999999999</v>
      </c>
      <c r="HD19" s="73">
        <v>3.0720000000000001</v>
      </c>
      <c r="HE19" s="73">
        <v>0</v>
      </c>
      <c r="HF19" s="73">
        <v>0</v>
      </c>
      <c r="HG19" s="73">
        <v>0</v>
      </c>
      <c r="HH19" s="73">
        <v>0</v>
      </c>
      <c r="HI19" s="73">
        <v>0</v>
      </c>
      <c r="HJ19" s="73">
        <v>0</v>
      </c>
      <c r="HK19" s="73">
        <v>340.05599999999998</v>
      </c>
      <c r="HL19" s="73">
        <v>26.062999999999999</v>
      </c>
      <c r="HM19" s="73">
        <v>9.4459999999999997</v>
      </c>
      <c r="HN19" s="73">
        <v>2.8519999999999999</v>
      </c>
      <c r="HO19" s="73">
        <v>30.065000000000001</v>
      </c>
      <c r="HP19" s="73">
        <v>0</v>
      </c>
      <c r="HQ19" s="73">
        <v>0</v>
      </c>
      <c r="HR19" s="73">
        <v>0</v>
      </c>
      <c r="HS19" s="73">
        <v>20.175999999999998</v>
      </c>
      <c r="HT19" s="73">
        <v>4.2869999999999999</v>
      </c>
      <c r="HU19" s="73">
        <v>16.126000000000001</v>
      </c>
      <c r="HV19" s="73">
        <v>66.337999999999994</v>
      </c>
      <c r="HW19" s="73">
        <v>0</v>
      </c>
      <c r="HX19" s="73">
        <v>96.304000000000002</v>
      </c>
      <c r="HY19" s="73">
        <v>15.503</v>
      </c>
      <c r="HZ19" s="73">
        <v>0</v>
      </c>
      <c r="IA19" s="73">
        <v>0</v>
      </c>
      <c r="IB19" s="73">
        <v>0</v>
      </c>
      <c r="IC19" s="73">
        <v>0</v>
      </c>
      <c r="ID19" s="73">
        <v>0</v>
      </c>
      <c r="IE19" s="73">
        <v>0</v>
      </c>
      <c r="IF19" s="73">
        <v>340.05599999999998</v>
      </c>
      <c r="IG19" s="73">
        <v>26.062999999999999</v>
      </c>
      <c r="IH19" s="73">
        <v>9.4459999999999997</v>
      </c>
      <c r="II19" s="73">
        <v>2.8519999999999999</v>
      </c>
      <c r="IJ19" s="73">
        <v>30.065000000000001</v>
      </c>
      <c r="IK19" s="73">
        <v>0</v>
      </c>
      <c r="IL19" s="73">
        <v>0</v>
      </c>
      <c r="IM19" s="73">
        <v>0</v>
      </c>
      <c r="IN19" s="73">
        <v>20.175999999999998</v>
      </c>
      <c r="IO19" s="73">
        <v>4.2869999999999999</v>
      </c>
      <c r="IP19" s="73">
        <v>16.126000000000001</v>
      </c>
      <c r="IQ19" s="73">
        <v>66.337999999999994</v>
      </c>
      <c r="IR19" s="73">
        <v>0</v>
      </c>
      <c r="IS19" s="73">
        <v>96.304000000000002</v>
      </c>
      <c r="IT19" s="73">
        <v>15.503</v>
      </c>
      <c r="IU19" s="73">
        <v>0</v>
      </c>
      <c r="IV19" s="74">
        <v>0</v>
      </c>
      <c r="IW19" s="71">
        <v>0</v>
      </c>
      <c r="IX19" s="71">
        <v>0</v>
      </c>
      <c r="IY19" s="71">
        <v>0</v>
      </c>
      <c r="IZ19" s="71">
        <v>0</v>
      </c>
      <c r="JA19" s="71">
        <v>0</v>
      </c>
      <c r="JB19" s="71">
        <v>0</v>
      </c>
      <c r="JC19" s="71">
        <v>0</v>
      </c>
      <c r="JD19" s="71">
        <v>0</v>
      </c>
      <c r="JE19" s="71">
        <v>10</v>
      </c>
      <c r="JF19" s="71">
        <v>1</v>
      </c>
      <c r="JG19" s="71">
        <v>0</v>
      </c>
      <c r="JH19" s="71">
        <v>0</v>
      </c>
      <c r="JI19" s="71">
        <v>0</v>
      </c>
      <c r="JJ19" s="71">
        <v>1</v>
      </c>
      <c r="JK19" s="71">
        <v>1</v>
      </c>
      <c r="JL19" s="71">
        <v>1</v>
      </c>
      <c r="JM19" s="71">
        <v>0</v>
      </c>
      <c r="JN19" s="71">
        <v>1</v>
      </c>
      <c r="JO19" s="71">
        <v>0</v>
      </c>
      <c r="JP19" s="71">
        <v>0</v>
      </c>
      <c r="JQ19" s="71">
        <v>0</v>
      </c>
      <c r="JR19" s="71">
        <v>1</v>
      </c>
      <c r="JS19" s="71">
        <v>0</v>
      </c>
      <c r="JT19" s="71">
        <v>0</v>
      </c>
      <c r="JU19" s="71">
        <v>0</v>
      </c>
      <c r="JV19" s="71">
        <v>1</v>
      </c>
      <c r="JW19" s="71">
        <v>0</v>
      </c>
      <c r="JX19" s="71">
        <v>2</v>
      </c>
      <c r="JY19" s="71">
        <v>0</v>
      </c>
      <c r="JZ19" s="71">
        <v>0</v>
      </c>
      <c r="KA19" s="71">
        <v>2</v>
      </c>
      <c r="KB19" s="71">
        <v>0</v>
      </c>
      <c r="KC19" s="71">
        <v>0</v>
      </c>
      <c r="KD19" s="71">
        <v>0</v>
      </c>
      <c r="KE19" s="71">
        <v>0</v>
      </c>
      <c r="KF19" s="71">
        <v>5</v>
      </c>
      <c r="KG19" s="71">
        <v>1</v>
      </c>
      <c r="KH19" s="71">
        <v>0</v>
      </c>
      <c r="KI19" s="71">
        <v>0</v>
      </c>
      <c r="KJ19" s="71">
        <v>0</v>
      </c>
      <c r="KK19" s="71">
        <v>1</v>
      </c>
      <c r="KL19" s="71">
        <v>0</v>
      </c>
      <c r="KM19" s="71">
        <v>0</v>
      </c>
      <c r="KN19" s="71">
        <v>0</v>
      </c>
      <c r="KO19" s="71">
        <v>0</v>
      </c>
      <c r="KP19" s="71">
        <v>0</v>
      </c>
      <c r="KQ19" s="71">
        <v>0</v>
      </c>
      <c r="KR19" s="71">
        <v>1</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5</v>
      </c>
      <c r="LT19" s="71">
        <v>0</v>
      </c>
      <c r="LU19" s="71">
        <v>0</v>
      </c>
      <c r="LV19" s="71">
        <v>1</v>
      </c>
      <c r="LW19" s="71">
        <v>0</v>
      </c>
      <c r="LX19" s="71">
        <v>0</v>
      </c>
      <c r="LY19" s="71">
        <v>3</v>
      </c>
      <c r="LZ19" s="71">
        <v>0</v>
      </c>
      <c r="MA19" s="71">
        <v>7</v>
      </c>
      <c r="MB19" s="71">
        <v>0</v>
      </c>
      <c r="MC19" s="71">
        <v>0</v>
      </c>
      <c r="MD19" s="71">
        <v>0</v>
      </c>
      <c r="ME19" s="71">
        <v>0</v>
      </c>
      <c r="MF19" s="71">
        <v>2</v>
      </c>
      <c r="MG19" s="71">
        <v>0</v>
      </c>
      <c r="MH19" s="71">
        <v>0</v>
      </c>
      <c r="MI19" s="71">
        <v>0</v>
      </c>
      <c r="MJ19" s="71">
        <v>0</v>
      </c>
      <c r="MK19" s="71">
        <v>0</v>
      </c>
      <c r="ML19" s="71">
        <v>0</v>
      </c>
      <c r="MM19" s="71">
        <v>0</v>
      </c>
      <c r="MN19" s="71">
        <v>0</v>
      </c>
      <c r="MO19" s="71">
        <v>2</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10</v>
      </c>
      <c r="NG19" s="71">
        <v>1</v>
      </c>
      <c r="NH19" s="71">
        <v>0</v>
      </c>
      <c r="NI19" s="71">
        <v>0</v>
      </c>
      <c r="NJ19" s="71">
        <v>0</v>
      </c>
      <c r="NK19" s="71">
        <v>1</v>
      </c>
      <c r="NL19" s="71">
        <v>1</v>
      </c>
      <c r="NM19" s="71">
        <v>1</v>
      </c>
      <c r="NN19" s="71">
        <v>0</v>
      </c>
      <c r="NO19" s="71">
        <v>1</v>
      </c>
      <c r="NP19" s="71">
        <v>0</v>
      </c>
      <c r="NQ19" s="71">
        <v>0</v>
      </c>
      <c r="NR19" s="71">
        <v>0</v>
      </c>
      <c r="NS19" s="71">
        <v>1</v>
      </c>
      <c r="NT19" s="71">
        <v>0</v>
      </c>
      <c r="NU19" s="71">
        <v>0</v>
      </c>
      <c r="NV19" s="71">
        <v>0</v>
      </c>
      <c r="NW19" s="71">
        <v>1</v>
      </c>
      <c r="NX19" s="71">
        <v>0</v>
      </c>
      <c r="NY19" s="71">
        <v>2</v>
      </c>
      <c r="NZ19" s="71">
        <v>0</v>
      </c>
      <c r="OA19" s="71">
        <v>0</v>
      </c>
      <c r="OB19" s="71">
        <v>2</v>
      </c>
      <c r="OC19" s="71">
        <v>0</v>
      </c>
      <c r="OD19" s="71">
        <v>0</v>
      </c>
      <c r="OE19" s="71">
        <v>0</v>
      </c>
      <c r="OF19" s="71">
        <v>0</v>
      </c>
      <c r="OG19" s="71">
        <v>5</v>
      </c>
      <c r="OH19" s="71">
        <v>1</v>
      </c>
      <c r="OI19" s="71">
        <v>0</v>
      </c>
      <c r="OJ19" s="71">
        <v>0</v>
      </c>
      <c r="OK19" s="71">
        <v>0</v>
      </c>
      <c r="OL19" s="71">
        <v>1</v>
      </c>
      <c r="OM19" s="71">
        <v>0</v>
      </c>
      <c r="ON19" s="71">
        <v>0</v>
      </c>
      <c r="OO19" s="71">
        <v>0</v>
      </c>
      <c r="OP19" s="71">
        <v>0</v>
      </c>
      <c r="OQ19" s="71">
        <v>0</v>
      </c>
      <c r="OR19" s="71">
        <v>0</v>
      </c>
      <c r="OS19" s="71">
        <v>1</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5</v>
      </c>
      <c r="PU19" s="71">
        <v>0</v>
      </c>
      <c r="PV19" s="71">
        <v>0</v>
      </c>
      <c r="PW19" s="71">
        <v>1</v>
      </c>
      <c r="PX19" s="71">
        <v>0</v>
      </c>
      <c r="PY19" s="71">
        <v>0</v>
      </c>
      <c r="PZ19" s="71">
        <v>3</v>
      </c>
      <c r="QA19" s="71">
        <v>0</v>
      </c>
      <c r="QB19" s="71">
        <v>7</v>
      </c>
      <c r="QC19" s="71">
        <v>0</v>
      </c>
      <c r="QD19" s="71">
        <v>0</v>
      </c>
      <c r="QE19" s="71">
        <v>0</v>
      </c>
      <c r="QF19" s="71">
        <v>0</v>
      </c>
      <c r="QG19" s="71">
        <v>2</v>
      </c>
      <c r="QH19" s="71">
        <v>0</v>
      </c>
      <c r="QI19" s="71">
        <v>0</v>
      </c>
      <c r="QJ19" s="71">
        <v>0</v>
      </c>
      <c r="QK19" s="71">
        <v>0</v>
      </c>
      <c r="QL19" s="71">
        <v>0</v>
      </c>
      <c r="QM19" s="71">
        <v>0</v>
      </c>
      <c r="QN19" s="71">
        <v>0</v>
      </c>
      <c r="QO19" s="71">
        <v>0</v>
      </c>
      <c r="QP19" s="71">
        <v>2</v>
      </c>
      <c r="QQ19" s="71">
        <v>1</v>
      </c>
      <c r="QR19" s="71">
        <v>0</v>
      </c>
      <c r="QS19" s="71">
        <v>0</v>
      </c>
      <c r="QT19" s="71">
        <v>0</v>
      </c>
      <c r="QU19" s="71">
        <v>0</v>
      </c>
      <c r="QV19" s="71">
        <v>0</v>
      </c>
      <c r="QW19" s="71">
        <v>0</v>
      </c>
      <c r="QX19" s="71">
        <v>21</v>
      </c>
      <c r="QY19" s="71">
        <v>5</v>
      </c>
      <c r="QZ19" s="71">
        <v>2</v>
      </c>
      <c r="RA19" s="71">
        <v>1</v>
      </c>
      <c r="RB19" s="71">
        <v>5</v>
      </c>
      <c r="RC19" s="71">
        <v>0</v>
      </c>
      <c r="RD19" s="71">
        <v>0</v>
      </c>
      <c r="RE19" s="71">
        <v>0</v>
      </c>
      <c r="RF19" s="71">
        <v>5</v>
      </c>
      <c r="RG19" s="71">
        <v>1</v>
      </c>
      <c r="RH19" s="71">
        <v>3</v>
      </c>
      <c r="RI19" s="71">
        <v>7</v>
      </c>
      <c r="RJ19" s="71">
        <v>0</v>
      </c>
      <c r="RK19" s="71">
        <v>2</v>
      </c>
      <c r="RL19" s="71">
        <v>3</v>
      </c>
      <c r="RM19" s="71">
        <v>0</v>
      </c>
      <c r="RN19" s="71">
        <v>0</v>
      </c>
      <c r="RO19" s="71">
        <v>0</v>
      </c>
      <c r="RP19" s="71">
        <v>0</v>
      </c>
      <c r="RQ19" s="71">
        <v>0</v>
      </c>
      <c r="RR19" s="71">
        <v>0</v>
      </c>
      <c r="RS19" s="71">
        <v>21</v>
      </c>
      <c r="RT19" s="71">
        <v>5</v>
      </c>
      <c r="RU19" s="71">
        <v>2</v>
      </c>
      <c r="RV19" s="71">
        <v>1</v>
      </c>
      <c r="RW19" s="71">
        <v>5</v>
      </c>
      <c r="RX19" s="71">
        <v>0</v>
      </c>
      <c r="RY19" s="71">
        <v>0</v>
      </c>
      <c r="RZ19" s="71">
        <v>0</v>
      </c>
      <c r="SA19" s="71">
        <v>5</v>
      </c>
      <c r="SB19" s="71">
        <v>1</v>
      </c>
      <c r="SC19" s="71">
        <v>3</v>
      </c>
      <c r="SD19" s="71">
        <v>7</v>
      </c>
      <c r="SE19" s="71">
        <v>0</v>
      </c>
      <c r="SF19" s="71">
        <v>2</v>
      </c>
      <c r="SG19" s="71">
        <v>3</v>
      </c>
      <c r="SH19" s="71">
        <v>0</v>
      </c>
    </row>
    <row r="20" spans="1:502">
      <c r="A20" s="16" t="s">
        <v>2009</v>
      </c>
      <c r="B20" s="70">
        <v>12</v>
      </c>
      <c r="C20" s="70">
        <v>12</v>
      </c>
      <c r="D20" s="70">
        <v>1</v>
      </c>
      <c r="E20" s="70">
        <v>2015</v>
      </c>
      <c r="F20" s="70" t="s">
        <v>182</v>
      </c>
      <c r="G20" s="1073" t="s">
        <v>1997</v>
      </c>
      <c r="H20" s="70" t="s">
        <v>1998</v>
      </c>
      <c r="I20" s="1066"/>
      <c r="J20" s="73">
        <v>0</v>
      </c>
      <c r="K20" s="73">
        <v>0</v>
      </c>
      <c r="L20" s="73">
        <v>0</v>
      </c>
      <c r="M20" s="73">
        <v>0</v>
      </c>
      <c r="N20" s="73">
        <v>0</v>
      </c>
      <c r="O20" s="73">
        <v>0</v>
      </c>
      <c r="P20" s="73">
        <v>0</v>
      </c>
      <c r="Q20" s="73">
        <v>0</v>
      </c>
      <c r="R20" s="73">
        <v>71.100999999999999</v>
      </c>
      <c r="S20" s="73">
        <v>27.149000000000001</v>
      </c>
      <c r="T20" s="73">
        <v>0</v>
      </c>
      <c r="U20" s="73">
        <v>0</v>
      </c>
      <c r="V20" s="73">
        <v>0</v>
      </c>
      <c r="W20" s="73">
        <v>4.0259999999999998</v>
      </c>
      <c r="X20" s="73">
        <v>5.875</v>
      </c>
      <c r="Y20" s="73">
        <v>41.670999999999999</v>
      </c>
      <c r="Z20" s="73">
        <v>0</v>
      </c>
      <c r="AA20" s="73">
        <v>4.2530000000000001</v>
      </c>
      <c r="AB20" s="73">
        <v>0</v>
      </c>
      <c r="AC20" s="73">
        <v>0</v>
      </c>
      <c r="AD20" s="73">
        <v>0</v>
      </c>
      <c r="AE20" s="73">
        <v>0</v>
      </c>
      <c r="AF20" s="73">
        <v>0</v>
      </c>
      <c r="AG20" s="73">
        <v>0</v>
      </c>
      <c r="AH20" s="73">
        <v>0</v>
      </c>
      <c r="AI20" s="73">
        <v>3.5840000000000001</v>
      </c>
      <c r="AJ20" s="73">
        <v>0</v>
      </c>
      <c r="AK20" s="73">
        <v>242.154</v>
      </c>
      <c r="AL20" s="73">
        <v>0</v>
      </c>
      <c r="AM20" s="73">
        <v>0</v>
      </c>
      <c r="AN20" s="73">
        <v>16.753</v>
      </c>
      <c r="AO20" s="73">
        <v>0</v>
      </c>
      <c r="AP20" s="73">
        <v>0</v>
      </c>
      <c r="AQ20" s="73">
        <v>0</v>
      </c>
      <c r="AR20" s="73">
        <v>0</v>
      </c>
      <c r="AS20" s="73">
        <v>24.866</v>
      </c>
      <c r="AT20" s="73">
        <v>5.5149999999999997</v>
      </c>
      <c r="AU20" s="73">
        <v>0</v>
      </c>
      <c r="AV20" s="73">
        <v>0</v>
      </c>
      <c r="AW20" s="73">
        <v>0</v>
      </c>
      <c r="AX20" s="73">
        <v>3.2280000000000002</v>
      </c>
      <c r="AY20" s="73">
        <v>0</v>
      </c>
      <c r="AZ20" s="73">
        <v>0</v>
      </c>
      <c r="BA20" s="73">
        <v>0</v>
      </c>
      <c r="BB20" s="73">
        <v>0</v>
      </c>
      <c r="BC20" s="73">
        <v>0</v>
      </c>
      <c r="BD20" s="73">
        <v>0</v>
      </c>
      <c r="BE20" s="73">
        <v>0</v>
      </c>
      <c r="BF20" s="73">
        <v>0</v>
      </c>
      <c r="BG20" s="73">
        <v>0</v>
      </c>
      <c r="BH20" s="73">
        <v>0</v>
      </c>
      <c r="BI20" s="73">
        <v>0</v>
      </c>
      <c r="BJ20" s="73">
        <v>0</v>
      </c>
      <c r="BK20" s="73">
        <v>0</v>
      </c>
      <c r="BL20" s="73">
        <v>0</v>
      </c>
      <c r="BM20" s="73">
        <v>24.734000000000002</v>
      </c>
      <c r="BN20" s="73">
        <v>0</v>
      </c>
      <c r="BO20" s="73">
        <v>0</v>
      </c>
      <c r="BP20" s="73">
        <v>0</v>
      </c>
      <c r="BQ20" s="73">
        <v>0</v>
      </c>
      <c r="BR20" s="73">
        <v>0</v>
      </c>
      <c r="BS20" s="73">
        <v>0</v>
      </c>
      <c r="BT20" s="73">
        <v>0</v>
      </c>
      <c r="BU20" s="73">
        <v>0</v>
      </c>
      <c r="BV20" s="73">
        <v>0</v>
      </c>
      <c r="BW20" s="73">
        <v>0</v>
      </c>
      <c r="BX20" s="73">
        <v>0</v>
      </c>
      <c r="BY20" s="73">
        <v>0</v>
      </c>
      <c r="BZ20" s="73">
        <v>3.2330000000000001</v>
      </c>
      <c r="CA20" s="73">
        <v>0</v>
      </c>
      <c r="CB20" s="73">
        <v>0</v>
      </c>
      <c r="CC20" s="73">
        <v>0</v>
      </c>
      <c r="CD20" s="73">
        <v>0</v>
      </c>
      <c r="CE20" s="73">
        <v>0</v>
      </c>
      <c r="CF20" s="73">
        <v>19.157</v>
      </c>
      <c r="CG20" s="73">
        <v>0</v>
      </c>
      <c r="CH20" s="73">
        <v>0</v>
      </c>
      <c r="CI20" s="73">
        <v>4.4180000000000001</v>
      </c>
      <c r="CJ20" s="73">
        <v>0</v>
      </c>
      <c r="CK20" s="73">
        <v>0</v>
      </c>
      <c r="CL20" s="73">
        <v>14.628</v>
      </c>
      <c r="CM20" s="73">
        <v>0</v>
      </c>
      <c r="CN20" s="73">
        <v>61.865000000000002</v>
      </c>
      <c r="CO20" s="73">
        <v>0</v>
      </c>
      <c r="CP20" s="73">
        <v>0</v>
      </c>
      <c r="CQ20" s="73">
        <v>0</v>
      </c>
      <c r="CR20" s="73">
        <v>0</v>
      </c>
      <c r="CS20" s="73">
        <v>96.242999999999995</v>
      </c>
      <c r="CT20" s="73">
        <v>0</v>
      </c>
      <c r="CU20" s="73">
        <v>0</v>
      </c>
      <c r="CV20" s="73">
        <v>0</v>
      </c>
      <c r="CW20" s="73">
        <v>0</v>
      </c>
      <c r="CX20" s="73">
        <v>0</v>
      </c>
      <c r="CY20" s="73">
        <v>0</v>
      </c>
      <c r="CZ20" s="73">
        <v>0</v>
      </c>
      <c r="DA20" s="73">
        <v>0</v>
      </c>
      <c r="DB20" s="73">
        <v>11.673999999999999</v>
      </c>
      <c r="DC20" s="73">
        <v>3.1219999999999999</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71.100999999999999</v>
      </c>
      <c r="DT20" s="73">
        <v>27.149000000000001</v>
      </c>
      <c r="DU20" s="73">
        <v>0</v>
      </c>
      <c r="DV20" s="73">
        <v>0</v>
      </c>
      <c r="DW20" s="73">
        <v>0</v>
      </c>
      <c r="DX20" s="73">
        <v>4.0259999999999998</v>
      </c>
      <c r="DY20" s="73">
        <v>5.875</v>
      </c>
      <c r="DZ20" s="73">
        <v>41.670999999999999</v>
      </c>
      <c r="EA20" s="73">
        <v>0</v>
      </c>
      <c r="EB20" s="73">
        <v>4.2530000000000001</v>
      </c>
      <c r="EC20" s="73">
        <v>0</v>
      </c>
      <c r="ED20" s="73">
        <v>0</v>
      </c>
      <c r="EE20" s="73">
        <v>0</v>
      </c>
      <c r="EF20" s="73">
        <v>0</v>
      </c>
      <c r="EG20" s="73">
        <v>0</v>
      </c>
      <c r="EH20" s="73">
        <v>0</v>
      </c>
      <c r="EI20" s="73">
        <v>0</v>
      </c>
      <c r="EJ20" s="73">
        <v>3.5840000000000001</v>
      </c>
      <c r="EK20" s="73">
        <v>0</v>
      </c>
      <c r="EL20" s="73">
        <v>242.154</v>
      </c>
      <c r="EM20" s="73">
        <v>0</v>
      </c>
      <c r="EN20" s="73">
        <v>0</v>
      </c>
      <c r="EO20" s="73">
        <v>16.753</v>
      </c>
      <c r="EP20" s="73">
        <v>0</v>
      </c>
      <c r="EQ20" s="73">
        <v>0</v>
      </c>
      <c r="ER20" s="73">
        <v>0</v>
      </c>
      <c r="ES20" s="73">
        <v>0</v>
      </c>
      <c r="ET20" s="73">
        <v>24.866</v>
      </c>
      <c r="EU20" s="73">
        <v>5.5149999999999997</v>
      </c>
      <c r="EV20" s="73">
        <v>0</v>
      </c>
      <c r="EW20" s="73">
        <v>0</v>
      </c>
      <c r="EX20" s="73">
        <v>0</v>
      </c>
      <c r="EY20" s="73">
        <v>3.2280000000000002</v>
      </c>
      <c r="EZ20" s="73">
        <v>0</v>
      </c>
      <c r="FA20" s="73">
        <v>0</v>
      </c>
      <c r="FB20" s="73">
        <v>0</v>
      </c>
      <c r="FC20" s="73">
        <v>0</v>
      </c>
      <c r="FD20" s="73">
        <v>0</v>
      </c>
      <c r="FE20" s="73">
        <v>0</v>
      </c>
      <c r="FF20" s="73">
        <v>0</v>
      </c>
      <c r="FG20" s="73">
        <v>0</v>
      </c>
      <c r="FH20" s="73">
        <v>0</v>
      </c>
      <c r="FI20" s="73">
        <v>0</v>
      </c>
      <c r="FJ20" s="73">
        <v>0</v>
      </c>
      <c r="FK20" s="73">
        <v>0</v>
      </c>
      <c r="FL20" s="73">
        <v>0</v>
      </c>
      <c r="FM20" s="73">
        <v>0</v>
      </c>
      <c r="FN20" s="73">
        <v>24.734000000000002</v>
      </c>
      <c r="FO20" s="73">
        <v>0</v>
      </c>
      <c r="FP20" s="73">
        <v>0</v>
      </c>
      <c r="FQ20" s="73">
        <v>0</v>
      </c>
      <c r="FR20" s="73">
        <v>0</v>
      </c>
      <c r="FS20" s="73">
        <v>0</v>
      </c>
      <c r="FT20" s="73">
        <v>0</v>
      </c>
      <c r="FU20" s="73">
        <v>0</v>
      </c>
      <c r="FV20" s="73">
        <v>0</v>
      </c>
      <c r="FW20" s="73">
        <v>0</v>
      </c>
      <c r="FX20" s="73">
        <v>0</v>
      </c>
      <c r="FY20" s="73">
        <v>0</v>
      </c>
      <c r="FZ20" s="73">
        <v>0</v>
      </c>
      <c r="GA20" s="73">
        <v>3.2330000000000001</v>
      </c>
      <c r="GB20" s="73">
        <v>0</v>
      </c>
      <c r="GC20" s="73">
        <v>0</v>
      </c>
      <c r="GD20" s="73">
        <v>0</v>
      </c>
      <c r="GE20" s="73">
        <v>0</v>
      </c>
      <c r="GF20" s="73">
        <v>0</v>
      </c>
      <c r="GG20" s="73">
        <v>19.157</v>
      </c>
      <c r="GH20" s="73">
        <v>0</v>
      </c>
      <c r="GI20" s="73">
        <v>0</v>
      </c>
      <c r="GJ20" s="73">
        <v>4.4180000000000001</v>
      </c>
      <c r="GK20" s="73">
        <v>0</v>
      </c>
      <c r="GL20" s="73">
        <v>0</v>
      </c>
      <c r="GM20" s="73">
        <v>14.628</v>
      </c>
      <c r="GN20" s="73">
        <v>0</v>
      </c>
      <c r="GO20" s="73">
        <v>61.865000000000002</v>
      </c>
      <c r="GP20" s="73">
        <v>0</v>
      </c>
      <c r="GQ20" s="73">
        <v>0</v>
      </c>
      <c r="GR20" s="73">
        <v>0</v>
      </c>
      <c r="GS20" s="73">
        <v>0</v>
      </c>
      <c r="GT20" s="73">
        <v>96.242999999999995</v>
      </c>
      <c r="GU20" s="73">
        <v>0</v>
      </c>
      <c r="GV20" s="73">
        <v>0</v>
      </c>
      <c r="GW20" s="73">
        <v>0</v>
      </c>
      <c r="GX20" s="73">
        <v>0</v>
      </c>
      <c r="GY20" s="73">
        <v>0</v>
      </c>
      <c r="GZ20" s="73">
        <v>0</v>
      </c>
      <c r="HA20" s="73">
        <v>0</v>
      </c>
      <c r="HB20" s="73">
        <v>0</v>
      </c>
      <c r="HC20" s="73">
        <v>11.673999999999999</v>
      </c>
      <c r="HD20" s="73">
        <v>3.1219999999999999</v>
      </c>
      <c r="HE20" s="73">
        <v>0</v>
      </c>
      <c r="HF20" s="73">
        <v>0</v>
      </c>
      <c r="HG20" s="73">
        <v>0</v>
      </c>
      <c r="HH20" s="73">
        <v>0</v>
      </c>
      <c r="HI20" s="73">
        <v>0</v>
      </c>
      <c r="HJ20" s="73">
        <v>0</v>
      </c>
      <c r="HK20" s="73">
        <v>416.56599999999997</v>
      </c>
      <c r="HL20" s="73">
        <v>24.866</v>
      </c>
      <c r="HM20" s="73">
        <v>8.7430000000000003</v>
      </c>
      <c r="HN20" s="73">
        <v>0</v>
      </c>
      <c r="HO20" s="73">
        <v>24.734000000000002</v>
      </c>
      <c r="HP20" s="73">
        <v>0</v>
      </c>
      <c r="HQ20" s="73">
        <v>3.2330000000000001</v>
      </c>
      <c r="HR20" s="73">
        <v>0</v>
      </c>
      <c r="HS20" s="73">
        <v>19.157</v>
      </c>
      <c r="HT20" s="73">
        <v>4.4180000000000001</v>
      </c>
      <c r="HU20" s="73">
        <v>14.628</v>
      </c>
      <c r="HV20" s="73">
        <v>61.865000000000002</v>
      </c>
      <c r="HW20" s="73">
        <v>0</v>
      </c>
      <c r="HX20" s="73">
        <v>96.242999999999995</v>
      </c>
      <c r="HY20" s="73">
        <v>14.795999999999999</v>
      </c>
      <c r="HZ20" s="73">
        <v>0</v>
      </c>
      <c r="IA20" s="73">
        <v>0</v>
      </c>
      <c r="IB20" s="73">
        <v>0</v>
      </c>
      <c r="IC20" s="73">
        <v>0</v>
      </c>
      <c r="ID20" s="73">
        <v>0</v>
      </c>
      <c r="IE20" s="73">
        <v>0</v>
      </c>
      <c r="IF20" s="73">
        <v>416.56599999999997</v>
      </c>
      <c r="IG20" s="73">
        <v>24.866</v>
      </c>
      <c r="IH20" s="73">
        <v>8.7430000000000003</v>
      </c>
      <c r="II20" s="73">
        <v>0</v>
      </c>
      <c r="IJ20" s="73">
        <v>24.734000000000002</v>
      </c>
      <c r="IK20" s="73">
        <v>0</v>
      </c>
      <c r="IL20" s="73">
        <v>3.2330000000000001</v>
      </c>
      <c r="IM20" s="73">
        <v>0</v>
      </c>
      <c r="IN20" s="73">
        <v>19.157</v>
      </c>
      <c r="IO20" s="73">
        <v>4.4180000000000001</v>
      </c>
      <c r="IP20" s="73">
        <v>14.628</v>
      </c>
      <c r="IQ20" s="73">
        <v>61.865000000000002</v>
      </c>
      <c r="IR20" s="73">
        <v>0</v>
      </c>
      <c r="IS20" s="73">
        <v>96.242999999999995</v>
      </c>
      <c r="IT20" s="73">
        <v>14.795999999999999</v>
      </c>
      <c r="IU20" s="73">
        <v>0</v>
      </c>
      <c r="IV20" s="74">
        <v>0</v>
      </c>
      <c r="IW20" s="71">
        <v>0</v>
      </c>
      <c r="IX20" s="71">
        <v>0</v>
      </c>
      <c r="IY20" s="71">
        <v>0</v>
      </c>
      <c r="IZ20" s="71">
        <v>0</v>
      </c>
      <c r="JA20" s="71">
        <v>0</v>
      </c>
      <c r="JB20" s="71">
        <v>0</v>
      </c>
      <c r="JC20" s="71">
        <v>0</v>
      </c>
      <c r="JD20" s="71">
        <v>0</v>
      </c>
      <c r="JE20" s="71">
        <v>10</v>
      </c>
      <c r="JF20" s="71">
        <v>2</v>
      </c>
      <c r="JG20" s="71">
        <v>0</v>
      </c>
      <c r="JH20" s="71">
        <v>0</v>
      </c>
      <c r="JI20" s="71">
        <v>0</v>
      </c>
      <c r="JJ20" s="71">
        <v>1</v>
      </c>
      <c r="JK20" s="71">
        <v>1</v>
      </c>
      <c r="JL20" s="71">
        <v>1</v>
      </c>
      <c r="JM20" s="71">
        <v>0</v>
      </c>
      <c r="JN20" s="71">
        <v>1</v>
      </c>
      <c r="JO20" s="71">
        <v>0</v>
      </c>
      <c r="JP20" s="71">
        <v>0</v>
      </c>
      <c r="JQ20" s="71">
        <v>0</v>
      </c>
      <c r="JR20" s="71">
        <v>0</v>
      </c>
      <c r="JS20" s="71">
        <v>0</v>
      </c>
      <c r="JT20" s="71">
        <v>0</v>
      </c>
      <c r="JU20" s="71">
        <v>0</v>
      </c>
      <c r="JV20" s="71">
        <v>1</v>
      </c>
      <c r="JW20" s="71">
        <v>0</v>
      </c>
      <c r="JX20" s="71">
        <v>2</v>
      </c>
      <c r="JY20" s="71">
        <v>0</v>
      </c>
      <c r="JZ20" s="71">
        <v>0</v>
      </c>
      <c r="KA20" s="71">
        <v>2</v>
      </c>
      <c r="KB20" s="71">
        <v>0</v>
      </c>
      <c r="KC20" s="71">
        <v>0</v>
      </c>
      <c r="KD20" s="71">
        <v>0</v>
      </c>
      <c r="KE20" s="71">
        <v>0</v>
      </c>
      <c r="KF20" s="71">
        <v>5</v>
      </c>
      <c r="KG20" s="71">
        <v>1</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5</v>
      </c>
      <c r="LT20" s="71">
        <v>0</v>
      </c>
      <c r="LU20" s="71">
        <v>0</v>
      </c>
      <c r="LV20" s="71">
        <v>1</v>
      </c>
      <c r="LW20" s="71">
        <v>0</v>
      </c>
      <c r="LX20" s="71">
        <v>0</v>
      </c>
      <c r="LY20" s="71">
        <v>3</v>
      </c>
      <c r="LZ20" s="71">
        <v>0</v>
      </c>
      <c r="MA20" s="71">
        <v>7</v>
      </c>
      <c r="MB20" s="71">
        <v>0</v>
      </c>
      <c r="MC20" s="71">
        <v>0</v>
      </c>
      <c r="MD20" s="71">
        <v>0</v>
      </c>
      <c r="ME20" s="71">
        <v>0</v>
      </c>
      <c r="MF20" s="71">
        <v>2</v>
      </c>
      <c r="MG20" s="71">
        <v>0</v>
      </c>
      <c r="MH20" s="71">
        <v>0</v>
      </c>
      <c r="MI20" s="71">
        <v>0</v>
      </c>
      <c r="MJ20" s="71">
        <v>0</v>
      </c>
      <c r="MK20" s="71">
        <v>0</v>
      </c>
      <c r="ML20" s="71">
        <v>0</v>
      </c>
      <c r="MM20" s="71">
        <v>0</v>
      </c>
      <c r="MN20" s="71">
        <v>0</v>
      </c>
      <c r="MO20" s="71">
        <v>2</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10</v>
      </c>
      <c r="NG20" s="71">
        <v>2</v>
      </c>
      <c r="NH20" s="71">
        <v>0</v>
      </c>
      <c r="NI20" s="71">
        <v>0</v>
      </c>
      <c r="NJ20" s="71">
        <v>0</v>
      </c>
      <c r="NK20" s="71">
        <v>1</v>
      </c>
      <c r="NL20" s="71">
        <v>1</v>
      </c>
      <c r="NM20" s="71">
        <v>1</v>
      </c>
      <c r="NN20" s="71">
        <v>0</v>
      </c>
      <c r="NO20" s="71">
        <v>1</v>
      </c>
      <c r="NP20" s="71">
        <v>0</v>
      </c>
      <c r="NQ20" s="71">
        <v>0</v>
      </c>
      <c r="NR20" s="71">
        <v>0</v>
      </c>
      <c r="NS20" s="71">
        <v>0</v>
      </c>
      <c r="NT20" s="71">
        <v>0</v>
      </c>
      <c r="NU20" s="71">
        <v>0</v>
      </c>
      <c r="NV20" s="71">
        <v>0</v>
      </c>
      <c r="NW20" s="71">
        <v>1</v>
      </c>
      <c r="NX20" s="71">
        <v>0</v>
      </c>
      <c r="NY20" s="71">
        <v>2</v>
      </c>
      <c r="NZ20" s="71">
        <v>0</v>
      </c>
      <c r="OA20" s="71">
        <v>0</v>
      </c>
      <c r="OB20" s="71">
        <v>2</v>
      </c>
      <c r="OC20" s="71">
        <v>0</v>
      </c>
      <c r="OD20" s="71">
        <v>0</v>
      </c>
      <c r="OE20" s="71">
        <v>0</v>
      </c>
      <c r="OF20" s="71">
        <v>0</v>
      </c>
      <c r="OG20" s="71">
        <v>5</v>
      </c>
      <c r="OH20" s="71">
        <v>1</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5</v>
      </c>
      <c r="PU20" s="71">
        <v>0</v>
      </c>
      <c r="PV20" s="71">
        <v>0</v>
      </c>
      <c r="PW20" s="71">
        <v>1</v>
      </c>
      <c r="PX20" s="71">
        <v>0</v>
      </c>
      <c r="PY20" s="71">
        <v>0</v>
      </c>
      <c r="PZ20" s="71">
        <v>3</v>
      </c>
      <c r="QA20" s="71">
        <v>0</v>
      </c>
      <c r="QB20" s="71">
        <v>7</v>
      </c>
      <c r="QC20" s="71">
        <v>0</v>
      </c>
      <c r="QD20" s="71">
        <v>0</v>
      </c>
      <c r="QE20" s="71">
        <v>0</v>
      </c>
      <c r="QF20" s="71">
        <v>0</v>
      </c>
      <c r="QG20" s="71">
        <v>2</v>
      </c>
      <c r="QH20" s="71">
        <v>0</v>
      </c>
      <c r="QI20" s="71">
        <v>0</v>
      </c>
      <c r="QJ20" s="71">
        <v>0</v>
      </c>
      <c r="QK20" s="71">
        <v>0</v>
      </c>
      <c r="QL20" s="71">
        <v>0</v>
      </c>
      <c r="QM20" s="71">
        <v>0</v>
      </c>
      <c r="QN20" s="71">
        <v>0</v>
      </c>
      <c r="QO20" s="71">
        <v>0</v>
      </c>
      <c r="QP20" s="71">
        <v>2</v>
      </c>
      <c r="QQ20" s="71">
        <v>1</v>
      </c>
      <c r="QR20" s="71">
        <v>0</v>
      </c>
      <c r="QS20" s="71">
        <v>0</v>
      </c>
      <c r="QT20" s="71">
        <v>0</v>
      </c>
      <c r="QU20" s="71">
        <v>0</v>
      </c>
      <c r="QV20" s="71">
        <v>0</v>
      </c>
      <c r="QW20" s="71">
        <v>0</v>
      </c>
      <c r="QX20" s="71">
        <v>21</v>
      </c>
      <c r="QY20" s="71">
        <v>5</v>
      </c>
      <c r="QZ20" s="71">
        <v>2</v>
      </c>
      <c r="RA20" s="71">
        <v>0</v>
      </c>
      <c r="RB20" s="71">
        <v>4</v>
      </c>
      <c r="RC20" s="71">
        <v>0</v>
      </c>
      <c r="RD20" s="71">
        <v>1</v>
      </c>
      <c r="RE20" s="71">
        <v>0</v>
      </c>
      <c r="RF20" s="71">
        <v>5</v>
      </c>
      <c r="RG20" s="71">
        <v>1</v>
      </c>
      <c r="RH20" s="71">
        <v>3</v>
      </c>
      <c r="RI20" s="71">
        <v>7</v>
      </c>
      <c r="RJ20" s="71">
        <v>0</v>
      </c>
      <c r="RK20" s="71">
        <v>2</v>
      </c>
      <c r="RL20" s="71">
        <v>3</v>
      </c>
      <c r="RM20" s="71">
        <v>0</v>
      </c>
      <c r="RN20" s="71">
        <v>0</v>
      </c>
      <c r="RO20" s="71">
        <v>0</v>
      </c>
      <c r="RP20" s="71">
        <v>0</v>
      </c>
      <c r="RQ20" s="71">
        <v>0</v>
      </c>
      <c r="RR20" s="71">
        <v>0</v>
      </c>
      <c r="RS20" s="71">
        <v>21</v>
      </c>
      <c r="RT20" s="71">
        <v>5</v>
      </c>
      <c r="RU20" s="71">
        <v>2</v>
      </c>
      <c r="RV20" s="71">
        <v>0</v>
      </c>
      <c r="RW20" s="71">
        <v>4</v>
      </c>
      <c r="RX20" s="71">
        <v>0</v>
      </c>
      <c r="RY20" s="71">
        <v>1</v>
      </c>
      <c r="RZ20" s="71">
        <v>0</v>
      </c>
      <c r="SA20" s="71">
        <v>5</v>
      </c>
      <c r="SB20" s="71">
        <v>1</v>
      </c>
      <c r="SC20" s="71">
        <v>3</v>
      </c>
      <c r="SD20" s="71">
        <v>7</v>
      </c>
      <c r="SE20" s="71">
        <v>0</v>
      </c>
      <c r="SF20" s="71">
        <v>2</v>
      </c>
      <c r="SG20" s="71">
        <v>3</v>
      </c>
      <c r="SH20" s="71">
        <v>0</v>
      </c>
    </row>
    <row r="21" spans="1:502">
      <c r="A21" s="16" t="s">
        <v>2010</v>
      </c>
      <c r="B21" s="70">
        <v>13</v>
      </c>
      <c r="C21" s="70">
        <v>13</v>
      </c>
      <c r="D21" s="70">
        <v>1</v>
      </c>
      <c r="E21" s="70">
        <v>2016</v>
      </c>
      <c r="F21" s="70" t="s">
        <v>155</v>
      </c>
      <c r="G21" s="1073" t="s">
        <v>1997</v>
      </c>
      <c r="H21" s="70" t="s">
        <v>1998</v>
      </c>
      <c r="I21" s="1066"/>
      <c r="J21" s="73">
        <v>0</v>
      </c>
      <c r="K21" s="73">
        <v>0</v>
      </c>
      <c r="L21" s="73">
        <v>0</v>
      </c>
      <c r="M21" s="73">
        <v>0</v>
      </c>
      <c r="N21" s="73">
        <v>0</v>
      </c>
      <c r="O21" s="73">
        <v>0</v>
      </c>
      <c r="P21" s="73">
        <v>0</v>
      </c>
      <c r="Q21" s="73">
        <v>0</v>
      </c>
      <c r="R21" s="73">
        <v>64.873999999999995</v>
      </c>
      <c r="S21" s="73">
        <v>22.094999999999999</v>
      </c>
      <c r="T21" s="73">
        <v>0</v>
      </c>
      <c r="U21" s="73">
        <v>0</v>
      </c>
      <c r="V21" s="73">
        <v>0</v>
      </c>
      <c r="W21" s="73">
        <v>7.4969999999999999</v>
      </c>
      <c r="X21" s="73">
        <v>5.0739999999999998</v>
      </c>
      <c r="Y21" s="73">
        <v>36.877000000000002</v>
      </c>
      <c r="Z21" s="73">
        <v>0</v>
      </c>
      <c r="AA21" s="73">
        <v>3.9279999999999999</v>
      </c>
      <c r="AB21" s="73">
        <v>0</v>
      </c>
      <c r="AC21" s="73">
        <v>0</v>
      </c>
      <c r="AD21" s="73">
        <v>0</v>
      </c>
      <c r="AE21" s="73">
        <v>81.147000000000006</v>
      </c>
      <c r="AF21" s="73">
        <v>0</v>
      </c>
      <c r="AG21" s="73">
        <v>0</v>
      </c>
      <c r="AH21" s="73">
        <v>0</v>
      </c>
      <c r="AI21" s="73">
        <v>3.51</v>
      </c>
      <c r="AJ21" s="73">
        <v>0</v>
      </c>
      <c r="AK21" s="73">
        <v>209.38800000000001</v>
      </c>
      <c r="AL21" s="73">
        <v>0</v>
      </c>
      <c r="AM21" s="73">
        <v>0</v>
      </c>
      <c r="AN21" s="73">
        <v>13.489000000000001</v>
      </c>
      <c r="AO21" s="73">
        <v>0</v>
      </c>
      <c r="AP21" s="73">
        <v>0</v>
      </c>
      <c r="AQ21" s="73">
        <v>0</v>
      </c>
      <c r="AR21" s="73">
        <v>0</v>
      </c>
      <c r="AS21" s="73">
        <v>21.06</v>
      </c>
      <c r="AT21" s="73">
        <v>4.2649999999999997</v>
      </c>
      <c r="AU21" s="73">
        <v>0</v>
      </c>
      <c r="AV21" s="73">
        <v>0</v>
      </c>
      <c r="AW21" s="73">
        <v>0</v>
      </c>
      <c r="AX21" s="73">
        <v>2.758</v>
      </c>
      <c r="AY21" s="73">
        <v>0</v>
      </c>
      <c r="AZ21" s="73">
        <v>0</v>
      </c>
      <c r="BA21" s="73">
        <v>0</v>
      </c>
      <c r="BB21" s="73">
        <v>0</v>
      </c>
      <c r="BC21" s="73">
        <v>0</v>
      </c>
      <c r="BD21" s="73">
        <v>0</v>
      </c>
      <c r="BE21" s="73">
        <v>0</v>
      </c>
      <c r="BF21" s="73">
        <v>0</v>
      </c>
      <c r="BG21" s="73">
        <v>0</v>
      </c>
      <c r="BH21" s="73">
        <v>0</v>
      </c>
      <c r="BI21" s="73">
        <v>0</v>
      </c>
      <c r="BJ21" s="73">
        <v>0</v>
      </c>
      <c r="BK21" s="73">
        <v>0</v>
      </c>
      <c r="BL21" s="73">
        <v>0</v>
      </c>
      <c r="BM21" s="73">
        <v>16.477</v>
      </c>
      <c r="BN21" s="73">
        <v>0</v>
      </c>
      <c r="BO21" s="73">
        <v>0</v>
      </c>
      <c r="BP21" s="73">
        <v>0</v>
      </c>
      <c r="BQ21" s="73">
        <v>0</v>
      </c>
      <c r="BR21" s="73">
        <v>0</v>
      </c>
      <c r="BS21" s="73">
        <v>0</v>
      </c>
      <c r="BT21" s="73">
        <v>0</v>
      </c>
      <c r="BU21" s="73">
        <v>0</v>
      </c>
      <c r="BV21" s="73">
        <v>0</v>
      </c>
      <c r="BW21" s="73">
        <v>0</v>
      </c>
      <c r="BX21" s="73">
        <v>0</v>
      </c>
      <c r="BY21" s="73">
        <v>0</v>
      </c>
      <c r="BZ21" s="73">
        <v>3.3929999999999998</v>
      </c>
      <c r="CA21" s="73">
        <v>0</v>
      </c>
      <c r="CB21" s="73">
        <v>0</v>
      </c>
      <c r="CC21" s="73">
        <v>0</v>
      </c>
      <c r="CD21" s="73">
        <v>0</v>
      </c>
      <c r="CE21" s="73">
        <v>0</v>
      </c>
      <c r="CF21" s="73">
        <v>16.873999999999999</v>
      </c>
      <c r="CG21" s="73">
        <v>0</v>
      </c>
      <c r="CH21" s="73">
        <v>0</v>
      </c>
      <c r="CI21" s="73">
        <v>4.2169999999999996</v>
      </c>
      <c r="CJ21" s="73">
        <v>0</v>
      </c>
      <c r="CK21" s="73">
        <v>0</v>
      </c>
      <c r="CL21" s="73">
        <v>13.117000000000001</v>
      </c>
      <c r="CM21" s="73">
        <v>0</v>
      </c>
      <c r="CN21" s="73">
        <v>55.45</v>
      </c>
      <c r="CO21" s="73">
        <v>0</v>
      </c>
      <c r="CP21" s="73">
        <v>0</v>
      </c>
      <c r="CQ21" s="73">
        <v>0</v>
      </c>
      <c r="CR21" s="73">
        <v>0</v>
      </c>
      <c r="CS21" s="73">
        <v>118.783</v>
      </c>
      <c r="CT21" s="73">
        <v>0</v>
      </c>
      <c r="CU21" s="73">
        <v>0</v>
      </c>
      <c r="CV21" s="73">
        <v>0</v>
      </c>
      <c r="CW21" s="73">
        <v>0</v>
      </c>
      <c r="CX21" s="73">
        <v>0</v>
      </c>
      <c r="CY21" s="73">
        <v>0</v>
      </c>
      <c r="CZ21" s="73">
        <v>0</v>
      </c>
      <c r="DA21" s="73">
        <v>0</v>
      </c>
      <c r="DB21" s="73">
        <v>12.708</v>
      </c>
      <c r="DC21" s="73">
        <v>6.2240000000000002</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64.873999999999995</v>
      </c>
      <c r="DT21" s="73">
        <v>22.094999999999999</v>
      </c>
      <c r="DU21" s="73">
        <v>0</v>
      </c>
      <c r="DV21" s="73">
        <v>0</v>
      </c>
      <c r="DW21" s="73">
        <v>0</v>
      </c>
      <c r="DX21" s="73">
        <v>7.4969999999999999</v>
      </c>
      <c r="DY21" s="73">
        <v>5.0739999999999998</v>
      </c>
      <c r="DZ21" s="73">
        <v>36.877000000000002</v>
      </c>
      <c r="EA21" s="73">
        <v>0</v>
      </c>
      <c r="EB21" s="73">
        <v>3.9279999999999999</v>
      </c>
      <c r="EC21" s="73">
        <v>0</v>
      </c>
      <c r="ED21" s="73">
        <v>0</v>
      </c>
      <c r="EE21" s="73">
        <v>0</v>
      </c>
      <c r="EF21" s="73">
        <v>81.147000000000006</v>
      </c>
      <c r="EG21" s="73">
        <v>0</v>
      </c>
      <c r="EH21" s="73">
        <v>0</v>
      </c>
      <c r="EI21" s="73">
        <v>0</v>
      </c>
      <c r="EJ21" s="73">
        <v>3.51</v>
      </c>
      <c r="EK21" s="73">
        <v>0</v>
      </c>
      <c r="EL21" s="73">
        <v>209.38800000000001</v>
      </c>
      <c r="EM21" s="73">
        <v>0</v>
      </c>
      <c r="EN21" s="73">
        <v>0</v>
      </c>
      <c r="EO21" s="73">
        <v>13.489000000000001</v>
      </c>
      <c r="EP21" s="73">
        <v>0</v>
      </c>
      <c r="EQ21" s="73">
        <v>0</v>
      </c>
      <c r="ER21" s="73">
        <v>0</v>
      </c>
      <c r="ES21" s="73">
        <v>0</v>
      </c>
      <c r="ET21" s="73">
        <v>21.06</v>
      </c>
      <c r="EU21" s="73">
        <v>4.2649999999999997</v>
      </c>
      <c r="EV21" s="73">
        <v>0</v>
      </c>
      <c r="EW21" s="73">
        <v>0</v>
      </c>
      <c r="EX21" s="73">
        <v>0</v>
      </c>
      <c r="EY21" s="73">
        <v>2.758</v>
      </c>
      <c r="EZ21" s="73">
        <v>0</v>
      </c>
      <c r="FA21" s="73">
        <v>0</v>
      </c>
      <c r="FB21" s="73">
        <v>0</v>
      </c>
      <c r="FC21" s="73">
        <v>0</v>
      </c>
      <c r="FD21" s="73">
        <v>0</v>
      </c>
      <c r="FE21" s="73">
        <v>0</v>
      </c>
      <c r="FF21" s="73">
        <v>0</v>
      </c>
      <c r="FG21" s="73">
        <v>0</v>
      </c>
      <c r="FH21" s="73">
        <v>0</v>
      </c>
      <c r="FI21" s="73">
        <v>0</v>
      </c>
      <c r="FJ21" s="73">
        <v>0</v>
      </c>
      <c r="FK21" s="73">
        <v>0</v>
      </c>
      <c r="FL21" s="73">
        <v>0</v>
      </c>
      <c r="FM21" s="73">
        <v>0</v>
      </c>
      <c r="FN21" s="73">
        <v>16.477</v>
      </c>
      <c r="FO21" s="73">
        <v>0</v>
      </c>
      <c r="FP21" s="73">
        <v>0</v>
      </c>
      <c r="FQ21" s="73">
        <v>0</v>
      </c>
      <c r="FR21" s="73">
        <v>0</v>
      </c>
      <c r="FS21" s="73">
        <v>0</v>
      </c>
      <c r="FT21" s="73">
        <v>0</v>
      </c>
      <c r="FU21" s="73">
        <v>0</v>
      </c>
      <c r="FV21" s="73">
        <v>0</v>
      </c>
      <c r="FW21" s="73">
        <v>0</v>
      </c>
      <c r="FX21" s="73">
        <v>0</v>
      </c>
      <c r="FY21" s="73">
        <v>0</v>
      </c>
      <c r="FZ21" s="73">
        <v>0</v>
      </c>
      <c r="GA21" s="73">
        <v>3.3929999999999998</v>
      </c>
      <c r="GB21" s="73">
        <v>0</v>
      </c>
      <c r="GC21" s="73">
        <v>0</v>
      </c>
      <c r="GD21" s="73">
        <v>0</v>
      </c>
      <c r="GE21" s="73">
        <v>0</v>
      </c>
      <c r="GF21" s="73">
        <v>0</v>
      </c>
      <c r="GG21" s="73">
        <v>16.873999999999999</v>
      </c>
      <c r="GH21" s="73">
        <v>0</v>
      </c>
      <c r="GI21" s="73">
        <v>0</v>
      </c>
      <c r="GJ21" s="73">
        <v>4.2169999999999996</v>
      </c>
      <c r="GK21" s="73">
        <v>0</v>
      </c>
      <c r="GL21" s="73">
        <v>0</v>
      </c>
      <c r="GM21" s="73">
        <v>13.117000000000001</v>
      </c>
      <c r="GN21" s="73">
        <v>0</v>
      </c>
      <c r="GO21" s="73">
        <v>55.45</v>
      </c>
      <c r="GP21" s="73">
        <v>0</v>
      </c>
      <c r="GQ21" s="73">
        <v>0</v>
      </c>
      <c r="GR21" s="73">
        <v>0</v>
      </c>
      <c r="GS21" s="73">
        <v>0</v>
      </c>
      <c r="GT21" s="73">
        <v>118.783</v>
      </c>
      <c r="GU21" s="73">
        <v>0</v>
      </c>
      <c r="GV21" s="73">
        <v>0</v>
      </c>
      <c r="GW21" s="73">
        <v>0</v>
      </c>
      <c r="GX21" s="73">
        <v>0</v>
      </c>
      <c r="GY21" s="73">
        <v>0</v>
      </c>
      <c r="GZ21" s="73">
        <v>0</v>
      </c>
      <c r="HA21" s="73">
        <v>0</v>
      </c>
      <c r="HB21" s="73">
        <v>0</v>
      </c>
      <c r="HC21" s="73">
        <v>12.708</v>
      </c>
      <c r="HD21" s="73">
        <v>6.2240000000000002</v>
      </c>
      <c r="HE21" s="73">
        <v>0</v>
      </c>
      <c r="HF21" s="73">
        <v>0</v>
      </c>
      <c r="HG21" s="73">
        <v>0</v>
      </c>
      <c r="HH21" s="73">
        <v>0</v>
      </c>
      <c r="HI21" s="73">
        <v>0</v>
      </c>
      <c r="HJ21" s="73">
        <v>0</v>
      </c>
      <c r="HK21" s="73">
        <v>447.87900000000002</v>
      </c>
      <c r="HL21" s="73">
        <v>21.06</v>
      </c>
      <c r="HM21" s="73">
        <v>7.0229999999999997</v>
      </c>
      <c r="HN21" s="73">
        <v>0</v>
      </c>
      <c r="HO21" s="73">
        <v>16.477</v>
      </c>
      <c r="HP21" s="73">
        <v>0</v>
      </c>
      <c r="HQ21" s="73">
        <v>3.3929999999999998</v>
      </c>
      <c r="HR21" s="73">
        <v>0</v>
      </c>
      <c r="HS21" s="73">
        <v>16.873999999999999</v>
      </c>
      <c r="HT21" s="73">
        <v>4.2169999999999996</v>
      </c>
      <c r="HU21" s="73">
        <v>13.117000000000001</v>
      </c>
      <c r="HV21" s="73">
        <v>55.45</v>
      </c>
      <c r="HW21" s="73">
        <v>0</v>
      </c>
      <c r="HX21" s="73">
        <v>118.783</v>
      </c>
      <c r="HY21" s="73">
        <v>18.931999999999999</v>
      </c>
      <c r="HZ21" s="73">
        <v>0</v>
      </c>
      <c r="IA21" s="73">
        <v>0</v>
      </c>
      <c r="IB21" s="73">
        <v>0</v>
      </c>
      <c r="IC21" s="73">
        <v>0</v>
      </c>
      <c r="ID21" s="73">
        <v>0</v>
      </c>
      <c r="IE21" s="73">
        <v>0</v>
      </c>
      <c r="IF21" s="73">
        <v>447.87900000000002</v>
      </c>
      <c r="IG21" s="73">
        <v>21.06</v>
      </c>
      <c r="IH21" s="73">
        <v>7.0229999999999997</v>
      </c>
      <c r="II21" s="73">
        <v>0</v>
      </c>
      <c r="IJ21" s="73">
        <v>16.477</v>
      </c>
      <c r="IK21" s="73">
        <v>0</v>
      </c>
      <c r="IL21" s="73">
        <v>3.3929999999999998</v>
      </c>
      <c r="IM21" s="73">
        <v>0</v>
      </c>
      <c r="IN21" s="73">
        <v>16.873999999999999</v>
      </c>
      <c r="IO21" s="73">
        <v>4.2169999999999996</v>
      </c>
      <c r="IP21" s="73">
        <v>13.117000000000001</v>
      </c>
      <c r="IQ21" s="73">
        <v>55.45</v>
      </c>
      <c r="IR21" s="73">
        <v>0</v>
      </c>
      <c r="IS21" s="73">
        <v>118.783</v>
      </c>
      <c r="IT21" s="73">
        <v>18.931999999999999</v>
      </c>
      <c r="IU21" s="73">
        <v>0</v>
      </c>
      <c r="IV21" s="74">
        <v>0</v>
      </c>
      <c r="IW21" s="71">
        <v>0</v>
      </c>
      <c r="IX21" s="71">
        <v>0</v>
      </c>
      <c r="IY21" s="71">
        <v>0</v>
      </c>
      <c r="IZ21" s="71">
        <v>0</v>
      </c>
      <c r="JA21" s="71">
        <v>0</v>
      </c>
      <c r="JB21" s="71">
        <v>0</v>
      </c>
      <c r="JC21" s="71">
        <v>0</v>
      </c>
      <c r="JD21" s="71">
        <v>0</v>
      </c>
      <c r="JE21" s="71">
        <v>10</v>
      </c>
      <c r="JF21" s="71">
        <v>2</v>
      </c>
      <c r="JG21" s="71">
        <v>0</v>
      </c>
      <c r="JH21" s="71">
        <v>0</v>
      </c>
      <c r="JI21" s="71">
        <v>0</v>
      </c>
      <c r="JJ21" s="71">
        <v>2</v>
      </c>
      <c r="JK21" s="71">
        <v>1</v>
      </c>
      <c r="JL21" s="71">
        <v>1</v>
      </c>
      <c r="JM21" s="71">
        <v>0</v>
      </c>
      <c r="JN21" s="71">
        <v>1</v>
      </c>
      <c r="JO21" s="71">
        <v>0</v>
      </c>
      <c r="JP21" s="71">
        <v>0</v>
      </c>
      <c r="JQ21" s="71">
        <v>0</v>
      </c>
      <c r="JR21" s="71">
        <v>1</v>
      </c>
      <c r="JS21" s="71">
        <v>0</v>
      </c>
      <c r="JT21" s="71">
        <v>0</v>
      </c>
      <c r="JU21" s="71">
        <v>0</v>
      </c>
      <c r="JV21" s="71">
        <v>1</v>
      </c>
      <c r="JW21" s="71">
        <v>0</v>
      </c>
      <c r="JX21" s="71">
        <v>2</v>
      </c>
      <c r="JY21" s="71">
        <v>0</v>
      </c>
      <c r="JZ21" s="71">
        <v>0</v>
      </c>
      <c r="KA21" s="71">
        <v>2</v>
      </c>
      <c r="KB21" s="71">
        <v>0</v>
      </c>
      <c r="KC21" s="71">
        <v>0</v>
      </c>
      <c r="KD21" s="71">
        <v>0</v>
      </c>
      <c r="KE21" s="71">
        <v>0</v>
      </c>
      <c r="KF21" s="71">
        <v>5</v>
      </c>
      <c r="KG21" s="71">
        <v>1</v>
      </c>
      <c r="KH21" s="71">
        <v>0</v>
      </c>
      <c r="KI21" s="71">
        <v>0</v>
      </c>
      <c r="KJ21" s="71">
        <v>0</v>
      </c>
      <c r="KK21" s="71">
        <v>1</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5</v>
      </c>
      <c r="LT21" s="71">
        <v>0</v>
      </c>
      <c r="LU21" s="71">
        <v>0</v>
      </c>
      <c r="LV21" s="71">
        <v>1</v>
      </c>
      <c r="LW21" s="71">
        <v>0</v>
      </c>
      <c r="LX21" s="71">
        <v>0</v>
      </c>
      <c r="LY21" s="71">
        <v>3</v>
      </c>
      <c r="LZ21" s="71">
        <v>0</v>
      </c>
      <c r="MA21" s="71">
        <v>7</v>
      </c>
      <c r="MB21" s="71">
        <v>0</v>
      </c>
      <c r="MC21" s="71">
        <v>0</v>
      </c>
      <c r="MD21" s="71">
        <v>0</v>
      </c>
      <c r="ME21" s="71">
        <v>0</v>
      </c>
      <c r="MF21" s="71">
        <v>2</v>
      </c>
      <c r="MG21" s="71">
        <v>0</v>
      </c>
      <c r="MH21" s="71">
        <v>0</v>
      </c>
      <c r="MI21" s="71">
        <v>0</v>
      </c>
      <c r="MJ21" s="71">
        <v>0</v>
      </c>
      <c r="MK21" s="71">
        <v>0</v>
      </c>
      <c r="ML21" s="71">
        <v>0</v>
      </c>
      <c r="MM21" s="71">
        <v>0</v>
      </c>
      <c r="MN21" s="71">
        <v>0</v>
      </c>
      <c r="MO21" s="71">
        <v>2</v>
      </c>
      <c r="MP21" s="71">
        <v>2</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10</v>
      </c>
      <c r="NG21" s="71">
        <v>2</v>
      </c>
      <c r="NH21" s="71">
        <v>0</v>
      </c>
      <c r="NI21" s="71">
        <v>0</v>
      </c>
      <c r="NJ21" s="71">
        <v>0</v>
      </c>
      <c r="NK21" s="71">
        <v>2</v>
      </c>
      <c r="NL21" s="71">
        <v>1</v>
      </c>
      <c r="NM21" s="71">
        <v>1</v>
      </c>
      <c r="NN21" s="71">
        <v>0</v>
      </c>
      <c r="NO21" s="71">
        <v>1</v>
      </c>
      <c r="NP21" s="71">
        <v>0</v>
      </c>
      <c r="NQ21" s="71">
        <v>0</v>
      </c>
      <c r="NR21" s="71">
        <v>0</v>
      </c>
      <c r="NS21" s="71">
        <v>1</v>
      </c>
      <c r="NT21" s="71">
        <v>0</v>
      </c>
      <c r="NU21" s="71">
        <v>0</v>
      </c>
      <c r="NV21" s="71">
        <v>0</v>
      </c>
      <c r="NW21" s="71">
        <v>1</v>
      </c>
      <c r="NX21" s="71">
        <v>0</v>
      </c>
      <c r="NY21" s="71">
        <v>2</v>
      </c>
      <c r="NZ21" s="71">
        <v>0</v>
      </c>
      <c r="OA21" s="71">
        <v>0</v>
      </c>
      <c r="OB21" s="71">
        <v>2</v>
      </c>
      <c r="OC21" s="71">
        <v>0</v>
      </c>
      <c r="OD21" s="71">
        <v>0</v>
      </c>
      <c r="OE21" s="71">
        <v>0</v>
      </c>
      <c r="OF21" s="71">
        <v>0</v>
      </c>
      <c r="OG21" s="71">
        <v>5</v>
      </c>
      <c r="OH21" s="71">
        <v>1</v>
      </c>
      <c r="OI21" s="71">
        <v>0</v>
      </c>
      <c r="OJ21" s="71">
        <v>0</v>
      </c>
      <c r="OK21" s="71">
        <v>0</v>
      </c>
      <c r="OL21" s="71">
        <v>1</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5</v>
      </c>
      <c r="PU21" s="71">
        <v>0</v>
      </c>
      <c r="PV21" s="71">
        <v>0</v>
      </c>
      <c r="PW21" s="71">
        <v>1</v>
      </c>
      <c r="PX21" s="71">
        <v>0</v>
      </c>
      <c r="PY21" s="71">
        <v>0</v>
      </c>
      <c r="PZ21" s="71">
        <v>3</v>
      </c>
      <c r="QA21" s="71">
        <v>0</v>
      </c>
      <c r="QB21" s="71">
        <v>7</v>
      </c>
      <c r="QC21" s="71">
        <v>0</v>
      </c>
      <c r="QD21" s="71">
        <v>0</v>
      </c>
      <c r="QE21" s="71">
        <v>0</v>
      </c>
      <c r="QF21" s="71">
        <v>0</v>
      </c>
      <c r="QG21" s="71">
        <v>2</v>
      </c>
      <c r="QH21" s="71">
        <v>0</v>
      </c>
      <c r="QI21" s="71">
        <v>0</v>
      </c>
      <c r="QJ21" s="71">
        <v>0</v>
      </c>
      <c r="QK21" s="71">
        <v>0</v>
      </c>
      <c r="QL21" s="71">
        <v>0</v>
      </c>
      <c r="QM21" s="71">
        <v>0</v>
      </c>
      <c r="QN21" s="71">
        <v>0</v>
      </c>
      <c r="QO21" s="71">
        <v>0</v>
      </c>
      <c r="QP21" s="71">
        <v>2</v>
      </c>
      <c r="QQ21" s="71">
        <v>2</v>
      </c>
      <c r="QR21" s="71">
        <v>0</v>
      </c>
      <c r="QS21" s="71">
        <v>0</v>
      </c>
      <c r="QT21" s="71">
        <v>0</v>
      </c>
      <c r="QU21" s="71">
        <v>0</v>
      </c>
      <c r="QV21" s="71">
        <v>0</v>
      </c>
      <c r="QW21" s="71">
        <v>0</v>
      </c>
      <c r="QX21" s="71">
        <v>23</v>
      </c>
      <c r="QY21" s="71">
        <v>5</v>
      </c>
      <c r="QZ21" s="71">
        <v>2</v>
      </c>
      <c r="RA21" s="71">
        <v>0</v>
      </c>
      <c r="RB21" s="71">
        <v>4</v>
      </c>
      <c r="RC21" s="71">
        <v>0</v>
      </c>
      <c r="RD21" s="71">
        <v>1</v>
      </c>
      <c r="RE21" s="71">
        <v>0</v>
      </c>
      <c r="RF21" s="71">
        <v>5</v>
      </c>
      <c r="RG21" s="71">
        <v>1</v>
      </c>
      <c r="RH21" s="71">
        <v>3</v>
      </c>
      <c r="RI21" s="71">
        <v>7</v>
      </c>
      <c r="RJ21" s="71">
        <v>0</v>
      </c>
      <c r="RK21" s="71">
        <v>2</v>
      </c>
      <c r="RL21" s="71">
        <v>4</v>
      </c>
      <c r="RM21" s="71">
        <v>0</v>
      </c>
      <c r="RN21" s="71">
        <v>0</v>
      </c>
      <c r="RO21" s="71">
        <v>0</v>
      </c>
      <c r="RP21" s="71">
        <v>0</v>
      </c>
      <c r="RQ21" s="71">
        <v>0</v>
      </c>
      <c r="RR21" s="71">
        <v>0</v>
      </c>
      <c r="RS21" s="71">
        <v>23</v>
      </c>
      <c r="RT21" s="71">
        <v>5</v>
      </c>
      <c r="RU21" s="71">
        <v>2</v>
      </c>
      <c r="RV21" s="71">
        <v>0</v>
      </c>
      <c r="RW21" s="71">
        <v>4</v>
      </c>
      <c r="RX21" s="71">
        <v>0</v>
      </c>
      <c r="RY21" s="71">
        <v>1</v>
      </c>
      <c r="RZ21" s="71">
        <v>0</v>
      </c>
      <c r="SA21" s="71">
        <v>5</v>
      </c>
      <c r="SB21" s="71">
        <v>1</v>
      </c>
      <c r="SC21" s="71">
        <v>3</v>
      </c>
      <c r="SD21" s="71">
        <v>7</v>
      </c>
      <c r="SE21" s="71">
        <v>0</v>
      </c>
      <c r="SF21" s="71">
        <v>2</v>
      </c>
      <c r="SG21" s="71">
        <v>4</v>
      </c>
      <c r="SH21" s="71">
        <v>0</v>
      </c>
    </row>
    <row r="22" spans="1:502">
      <c r="A22" s="16" t="s">
        <v>2011</v>
      </c>
      <c r="B22" s="70">
        <v>14</v>
      </c>
      <c r="C22" s="70">
        <v>14</v>
      </c>
      <c r="D22" s="70">
        <v>1</v>
      </c>
      <c r="E22" s="70">
        <v>2017</v>
      </c>
      <c r="F22" s="70" t="s">
        <v>156</v>
      </c>
      <c r="G22" s="1073" t="s">
        <v>1997</v>
      </c>
      <c r="H22" s="70" t="s">
        <v>1998</v>
      </c>
      <c r="I22" s="1066"/>
      <c r="J22" s="73">
        <v>0</v>
      </c>
      <c r="K22" s="73">
        <v>0</v>
      </c>
      <c r="L22" s="73">
        <v>0</v>
      </c>
      <c r="M22" s="73">
        <v>0</v>
      </c>
      <c r="N22" s="73">
        <v>0</v>
      </c>
      <c r="O22" s="73">
        <v>0</v>
      </c>
      <c r="P22" s="73">
        <v>0</v>
      </c>
      <c r="Q22" s="73">
        <v>0</v>
      </c>
      <c r="R22" s="73">
        <v>46.601999999999997</v>
      </c>
      <c r="S22" s="73">
        <v>15.988</v>
      </c>
      <c r="T22" s="73">
        <v>0</v>
      </c>
      <c r="U22" s="73">
        <v>0</v>
      </c>
      <c r="V22" s="73">
        <v>0</v>
      </c>
      <c r="W22" s="73">
        <v>7.3620000000000001</v>
      </c>
      <c r="X22" s="73">
        <v>4.7110000000000003</v>
      </c>
      <c r="Y22" s="73">
        <v>35.529000000000003</v>
      </c>
      <c r="Z22" s="73">
        <v>0</v>
      </c>
      <c r="AA22" s="73">
        <v>3.6779999999999999</v>
      </c>
      <c r="AB22" s="73">
        <v>0</v>
      </c>
      <c r="AC22" s="73">
        <v>0</v>
      </c>
      <c r="AD22" s="73">
        <v>0</v>
      </c>
      <c r="AE22" s="73">
        <v>112.163</v>
      </c>
      <c r="AF22" s="73">
        <v>0</v>
      </c>
      <c r="AG22" s="73">
        <v>0</v>
      </c>
      <c r="AH22" s="73">
        <v>0</v>
      </c>
      <c r="AI22" s="73">
        <v>3.1259999999999999</v>
      </c>
      <c r="AJ22" s="73">
        <v>0</v>
      </c>
      <c r="AK22" s="73">
        <v>215.893</v>
      </c>
      <c r="AL22" s="73">
        <v>0</v>
      </c>
      <c r="AM22" s="73">
        <v>0</v>
      </c>
      <c r="AN22" s="73">
        <v>13.05</v>
      </c>
      <c r="AO22" s="73">
        <v>0</v>
      </c>
      <c r="AP22" s="73">
        <v>0</v>
      </c>
      <c r="AQ22" s="73">
        <v>0</v>
      </c>
      <c r="AR22" s="73">
        <v>0</v>
      </c>
      <c r="AS22" s="73">
        <v>23.587</v>
      </c>
      <c r="AT22" s="73">
        <v>3.827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19.161000000000001</v>
      </c>
      <c r="BN22" s="73">
        <v>0</v>
      </c>
      <c r="BO22" s="73">
        <v>0</v>
      </c>
      <c r="BP22" s="73">
        <v>0</v>
      </c>
      <c r="BQ22" s="73">
        <v>0</v>
      </c>
      <c r="BR22" s="73">
        <v>0</v>
      </c>
      <c r="BS22" s="73">
        <v>0</v>
      </c>
      <c r="BT22" s="73">
        <v>0</v>
      </c>
      <c r="BU22" s="73">
        <v>0</v>
      </c>
      <c r="BV22" s="73">
        <v>0</v>
      </c>
      <c r="BW22" s="73">
        <v>0</v>
      </c>
      <c r="BX22" s="73">
        <v>0</v>
      </c>
      <c r="BY22" s="73">
        <v>0</v>
      </c>
      <c r="BZ22" s="73">
        <v>3.1579999999999999</v>
      </c>
      <c r="CA22" s="73">
        <v>0</v>
      </c>
      <c r="CB22" s="73">
        <v>0</v>
      </c>
      <c r="CC22" s="73">
        <v>0</v>
      </c>
      <c r="CD22" s="73">
        <v>0</v>
      </c>
      <c r="CE22" s="73">
        <v>0</v>
      </c>
      <c r="CF22" s="73">
        <v>16.765000000000001</v>
      </c>
      <c r="CG22" s="73">
        <v>0</v>
      </c>
      <c r="CH22" s="73">
        <v>0</v>
      </c>
      <c r="CI22" s="73">
        <v>4.1379999999999999</v>
      </c>
      <c r="CJ22" s="73">
        <v>0</v>
      </c>
      <c r="CK22" s="73">
        <v>0</v>
      </c>
      <c r="CL22" s="73">
        <v>6.8419999999999996</v>
      </c>
      <c r="CM22" s="73">
        <v>0</v>
      </c>
      <c r="CN22" s="73">
        <v>31.134</v>
      </c>
      <c r="CO22" s="73">
        <v>0</v>
      </c>
      <c r="CP22" s="73">
        <v>0</v>
      </c>
      <c r="CQ22" s="73">
        <v>0</v>
      </c>
      <c r="CR22" s="73">
        <v>0</v>
      </c>
      <c r="CS22" s="73">
        <v>129.833</v>
      </c>
      <c r="CT22" s="73">
        <v>0</v>
      </c>
      <c r="CU22" s="73">
        <v>0</v>
      </c>
      <c r="CV22" s="73">
        <v>0</v>
      </c>
      <c r="CW22" s="73">
        <v>0</v>
      </c>
      <c r="CX22" s="73">
        <v>0</v>
      </c>
      <c r="CY22" s="73">
        <v>0</v>
      </c>
      <c r="CZ22" s="73">
        <v>0</v>
      </c>
      <c r="DA22" s="73">
        <v>0</v>
      </c>
      <c r="DB22" s="73">
        <v>12.002000000000001</v>
      </c>
      <c r="DC22" s="73">
        <v>3.383</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46.601999999999997</v>
      </c>
      <c r="DT22" s="73">
        <v>15.988</v>
      </c>
      <c r="DU22" s="73">
        <v>0</v>
      </c>
      <c r="DV22" s="73">
        <v>0</v>
      </c>
      <c r="DW22" s="73">
        <v>0</v>
      </c>
      <c r="DX22" s="73">
        <v>7.3620000000000001</v>
      </c>
      <c r="DY22" s="73">
        <v>4.7110000000000003</v>
      </c>
      <c r="DZ22" s="73">
        <v>35.529000000000003</v>
      </c>
      <c r="EA22" s="73">
        <v>0</v>
      </c>
      <c r="EB22" s="73">
        <v>3.6779999999999999</v>
      </c>
      <c r="EC22" s="73">
        <v>0</v>
      </c>
      <c r="ED22" s="73">
        <v>0</v>
      </c>
      <c r="EE22" s="73">
        <v>0</v>
      </c>
      <c r="EF22" s="73">
        <v>112.163</v>
      </c>
      <c r="EG22" s="73">
        <v>0</v>
      </c>
      <c r="EH22" s="73">
        <v>0</v>
      </c>
      <c r="EI22" s="73">
        <v>0</v>
      </c>
      <c r="EJ22" s="73">
        <v>3.1259999999999999</v>
      </c>
      <c r="EK22" s="73">
        <v>0</v>
      </c>
      <c r="EL22" s="73">
        <v>215.893</v>
      </c>
      <c r="EM22" s="73">
        <v>0</v>
      </c>
      <c r="EN22" s="73">
        <v>0</v>
      </c>
      <c r="EO22" s="73">
        <v>13.05</v>
      </c>
      <c r="EP22" s="73">
        <v>0</v>
      </c>
      <c r="EQ22" s="73">
        <v>0</v>
      </c>
      <c r="ER22" s="73">
        <v>0</v>
      </c>
      <c r="ES22" s="73">
        <v>0</v>
      </c>
      <c r="ET22" s="73">
        <v>23.587</v>
      </c>
      <c r="EU22" s="73">
        <v>3.827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19.161000000000001</v>
      </c>
      <c r="FO22" s="73">
        <v>0</v>
      </c>
      <c r="FP22" s="73">
        <v>0</v>
      </c>
      <c r="FQ22" s="73">
        <v>0</v>
      </c>
      <c r="FR22" s="73">
        <v>0</v>
      </c>
      <c r="FS22" s="73">
        <v>0</v>
      </c>
      <c r="FT22" s="73">
        <v>0</v>
      </c>
      <c r="FU22" s="73">
        <v>0</v>
      </c>
      <c r="FV22" s="73">
        <v>0</v>
      </c>
      <c r="FW22" s="73">
        <v>0</v>
      </c>
      <c r="FX22" s="73">
        <v>0</v>
      </c>
      <c r="FY22" s="73">
        <v>0</v>
      </c>
      <c r="FZ22" s="73">
        <v>0</v>
      </c>
      <c r="GA22" s="73">
        <v>3.1579999999999999</v>
      </c>
      <c r="GB22" s="73">
        <v>0</v>
      </c>
      <c r="GC22" s="73">
        <v>0</v>
      </c>
      <c r="GD22" s="73">
        <v>0</v>
      </c>
      <c r="GE22" s="73">
        <v>0</v>
      </c>
      <c r="GF22" s="73">
        <v>0</v>
      </c>
      <c r="GG22" s="73">
        <v>16.765000000000001</v>
      </c>
      <c r="GH22" s="73">
        <v>0</v>
      </c>
      <c r="GI22" s="73">
        <v>0</v>
      </c>
      <c r="GJ22" s="73">
        <v>4.1379999999999999</v>
      </c>
      <c r="GK22" s="73">
        <v>0</v>
      </c>
      <c r="GL22" s="73">
        <v>0</v>
      </c>
      <c r="GM22" s="73">
        <v>6.8419999999999996</v>
      </c>
      <c r="GN22" s="73">
        <v>0</v>
      </c>
      <c r="GO22" s="73">
        <v>31.134</v>
      </c>
      <c r="GP22" s="73">
        <v>0</v>
      </c>
      <c r="GQ22" s="73">
        <v>0</v>
      </c>
      <c r="GR22" s="73">
        <v>0</v>
      </c>
      <c r="GS22" s="73">
        <v>0</v>
      </c>
      <c r="GT22" s="73">
        <v>129.833</v>
      </c>
      <c r="GU22" s="73">
        <v>0</v>
      </c>
      <c r="GV22" s="73">
        <v>0</v>
      </c>
      <c r="GW22" s="73">
        <v>0</v>
      </c>
      <c r="GX22" s="73">
        <v>0</v>
      </c>
      <c r="GY22" s="73">
        <v>0</v>
      </c>
      <c r="GZ22" s="73">
        <v>0</v>
      </c>
      <c r="HA22" s="73">
        <v>0</v>
      </c>
      <c r="HB22" s="73">
        <v>0</v>
      </c>
      <c r="HC22" s="73">
        <v>12.002000000000001</v>
      </c>
      <c r="HD22" s="73">
        <v>3.383</v>
      </c>
      <c r="HE22" s="73">
        <v>0</v>
      </c>
      <c r="HF22" s="73">
        <v>0</v>
      </c>
      <c r="HG22" s="73">
        <v>0</v>
      </c>
      <c r="HH22" s="73">
        <v>0</v>
      </c>
      <c r="HI22" s="73">
        <v>0</v>
      </c>
      <c r="HJ22" s="73">
        <v>0</v>
      </c>
      <c r="HK22" s="73">
        <v>458.10199999999998</v>
      </c>
      <c r="HL22" s="73">
        <v>23.587</v>
      </c>
      <c r="HM22" s="73">
        <v>3.827</v>
      </c>
      <c r="HN22" s="73">
        <v>0</v>
      </c>
      <c r="HO22" s="73">
        <v>19.161000000000001</v>
      </c>
      <c r="HP22" s="73">
        <v>0</v>
      </c>
      <c r="HQ22" s="73">
        <v>3.1579999999999999</v>
      </c>
      <c r="HR22" s="73">
        <v>0</v>
      </c>
      <c r="HS22" s="73">
        <v>16.765000000000001</v>
      </c>
      <c r="HT22" s="73">
        <v>4.1379999999999999</v>
      </c>
      <c r="HU22" s="73">
        <v>6.8419999999999996</v>
      </c>
      <c r="HV22" s="73">
        <v>31.134</v>
      </c>
      <c r="HW22" s="73">
        <v>0</v>
      </c>
      <c r="HX22" s="73">
        <v>129.833</v>
      </c>
      <c r="HY22" s="73">
        <v>15.385</v>
      </c>
      <c r="HZ22" s="73">
        <v>0</v>
      </c>
      <c r="IA22" s="73">
        <v>0</v>
      </c>
      <c r="IB22" s="73">
        <v>0</v>
      </c>
      <c r="IC22" s="73">
        <v>0</v>
      </c>
      <c r="ID22" s="73">
        <v>0</v>
      </c>
      <c r="IE22" s="73">
        <v>0</v>
      </c>
      <c r="IF22" s="73">
        <v>458.10199999999998</v>
      </c>
      <c r="IG22" s="73">
        <v>23.587</v>
      </c>
      <c r="IH22" s="73">
        <v>3.827</v>
      </c>
      <c r="II22" s="73">
        <v>0</v>
      </c>
      <c r="IJ22" s="73">
        <v>19.161000000000001</v>
      </c>
      <c r="IK22" s="73">
        <v>0</v>
      </c>
      <c r="IL22" s="73">
        <v>3.1579999999999999</v>
      </c>
      <c r="IM22" s="73">
        <v>0</v>
      </c>
      <c r="IN22" s="73">
        <v>16.765000000000001</v>
      </c>
      <c r="IO22" s="73">
        <v>4.1379999999999999</v>
      </c>
      <c r="IP22" s="73">
        <v>6.8419999999999996</v>
      </c>
      <c r="IQ22" s="73">
        <v>31.134</v>
      </c>
      <c r="IR22" s="73">
        <v>0</v>
      </c>
      <c r="IS22" s="73">
        <v>129.833</v>
      </c>
      <c r="IT22" s="73">
        <v>15.385</v>
      </c>
      <c r="IU22" s="73">
        <v>0</v>
      </c>
      <c r="IV22" s="74">
        <v>0</v>
      </c>
      <c r="IW22" s="71">
        <v>0</v>
      </c>
      <c r="IX22" s="71">
        <v>0</v>
      </c>
      <c r="IY22" s="71">
        <v>0</v>
      </c>
      <c r="IZ22" s="71">
        <v>0</v>
      </c>
      <c r="JA22" s="71">
        <v>0</v>
      </c>
      <c r="JB22" s="71">
        <v>0</v>
      </c>
      <c r="JC22" s="71">
        <v>0</v>
      </c>
      <c r="JD22" s="71">
        <v>0</v>
      </c>
      <c r="JE22" s="71">
        <v>8</v>
      </c>
      <c r="JF22" s="71">
        <v>1</v>
      </c>
      <c r="JG22" s="71">
        <v>0</v>
      </c>
      <c r="JH22" s="71">
        <v>0</v>
      </c>
      <c r="JI22" s="71">
        <v>0</v>
      </c>
      <c r="JJ22" s="71">
        <v>2</v>
      </c>
      <c r="JK22" s="71">
        <v>2</v>
      </c>
      <c r="JL22" s="71">
        <v>1</v>
      </c>
      <c r="JM22" s="71">
        <v>0</v>
      </c>
      <c r="JN22" s="71">
        <v>1</v>
      </c>
      <c r="JO22" s="71">
        <v>0</v>
      </c>
      <c r="JP22" s="71">
        <v>0</v>
      </c>
      <c r="JQ22" s="71">
        <v>0</v>
      </c>
      <c r="JR22" s="71">
        <v>1</v>
      </c>
      <c r="JS22" s="71">
        <v>0</v>
      </c>
      <c r="JT22" s="71">
        <v>0</v>
      </c>
      <c r="JU22" s="71">
        <v>0</v>
      </c>
      <c r="JV22" s="71">
        <v>1</v>
      </c>
      <c r="JW22" s="71">
        <v>0</v>
      </c>
      <c r="JX22" s="71">
        <v>2</v>
      </c>
      <c r="JY22" s="71">
        <v>0</v>
      </c>
      <c r="JZ22" s="71">
        <v>0</v>
      </c>
      <c r="KA22" s="71">
        <v>2</v>
      </c>
      <c r="KB22" s="71">
        <v>0</v>
      </c>
      <c r="KC22" s="71">
        <v>0</v>
      </c>
      <c r="KD22" s="71">
        <v>0</v>
      </c>
      <c r="KE22" s="71">
        <v>0</v>
      </c>
      <c r="KF22" s="71">
        <v>5</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5</v>
      </c>
      <c r="LT22" s="71">
        <v>0</v>
      </c>
      <c r="LU22" s="71">
        <v>0</v>
      </c>
      <c r="LV22" s="71">
        <v>1</v>
      </c>
      <c r="LW22" s="71">
        <v>0</v>
      </c>
      <c r="LX22" s="71">
        <v>0</v>
      </c>
      <c r="LY22" s="71">
        <v>2</v>
      </c>
      <c r="LZ22" s="71">
        <v>0</v>
      </c>
      <c r="MA22" s="71">
        <v>5</v>
      </c>
      <c r="MB22" s="71">
        <v>0</v>
      </c>
      <c r="MC22" s="71">
        <v>0</v>
      </c>
      <c r="MD22" s="71">
        <v>0</v>
      </c>
      <c r="ME22" s="71">
        <v>0</v>
      </c>
      <c r="MF22" s="71">
        <v>2</v>
      </c>
      <c r="MG22" s="71">
        <v>0</v>
      </c>
      <c r="MH22" s="71">
        <v>0</v>
      </c>
      <c r="MI22" s="71">
        <v>0</v>
      </c>
      <c r="MJ22" s="71">
        <v>0</v>
      </c>
      <c r="MK22" s="71">
        <v>0</v>
      </c>
      <c r="ML22" s="71">
        <v>0</v>
      </c>
      <c r="MM22" s="71">
        <v>0</v>
      </c>
      <c r="MN22" s="71">
        <v>0</v>
      </c>
      <c r="MO22" s="71">
        <v>2</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8</v>
      </c>
      <c r="NG22" s="71">
        <v>1</v>
      </c>
      <c r="NH22" s="71">
        <v>0</v>
      </c>
      <c r="NI22" s="71">
        <v>0</v>
      </c>
      <c r="NJ22" s="71">
        <v>0</v>
      </c>
      <c r="NK22" s="71">
        <v>2</v>
      </c>
      <c r="NL22" s="71">
        <v>2</v>
      </c>
      <c r="NM22" s="71">
        <v>1</v>
      </c>
      <c r="NN22" s="71">
        <v>0</v>
      </c>
      <c r="NO22" s="71">
        <v>1</v>
      </c>
      <c r="NP22" s="71">
        <v>0</v>
      </c>
      <c r="NQ22" s="71">
        <v>0</v>
      </c>
      <c r="NR22" s="71">
        <v>0</v>
      </c>
      <c r="NS22" s="71">
        <v>1</v>
      </c>
      <c r="NT22" s="71">
        <v>0</v>
      </c>
      <c r="NU22" s="71">
        <v>0</v>
      </c>
      <c r="NV22" s="71">
        <v>0</v>
      </c>
      <c r="NW22" s="71">
        <v>1</v>
      </c>
      <c r="NX22" s="71">
        <v>0</v>
      </c>
      <c r="NY22" s="71">
        <v>2</v>
      </c>
      <c r="NZ22" s="71">
        <v>0</v>
      </c>
      <c r="OA22" s="71">
        <v>0</v>
      </c>
      <c r="OB22" s="71">
        <v>2</v>
      </c>
      <c r="OC22" s="71">
        <v>0</v>
      </c>
      <c r="OD22" s="71">
        <v>0</v>
      </c>
      <c r="OE22" s="71">
        <v>0</v>
      </c>
      <c r="OF22" s="71">
        <v>0</v>
      </c>
      <c r="OG22" s="71">
        <v>5</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5</v>
      </c>
      <c r="PU22" s="71">
        <v>0</v>
      </c>
      <c r="PV22" s="71">
        <v>0</v>
      </c>
      <c r="PW22" s="71">
        <v>1</v>
      </c>
      <c r="PX22" s="71">
        <v>0</v>
      </c>
      <c r="PY22" s="71">
        <v>0</v>
      </c>
      <c r="PZ22" s="71">
        <v>2</v>
      </c>
      <c r="QA22" s="71">
        <v>0</v>
      </c>
      <c r="QB22" s="71">
        <v>5</v>
      </c>
      <c r="QC22" s="71">
        <v>0</v>
      </c>
      <c r="QD22" s="71">
        <v>0</v>
      </c>
      <c r="QE22" s="71">
        <v>0</v>
      </c>
      <c r="QF22" s="71">
        <v>0</v>
      </c>
      <c r="QG22" s="71">
        <v>2</v>
      </c>
      <c r="QH22" s="71">
        <v>0</v>
      </c>
      <c r="QI22" s="71">
        <v>0</v>
      </c>
      <c r="QJ22" s="71">
        <v>0</v>
      </c>
      <c r="QK22" s="71">
        <v>0</v>
      </c>
      <c r="QL22" s="71">
        <v>0</v>
      </c>
      <c r="QM22" s="71">
        <v>0</v>
      </c>
      <c r="QN22" s="71">
        <v>0</v>
      </c>
      <c r="QO22" s="71">
        <v>0</v>
      </c>
      <c r="QP22" s="71">
        <v>2</v>
      </c>
      <c r="QQ22" s="71">
        <v>1</v>
      </c>
      <c r="QR22" s="71">
        <v>0</v>
      </c>
      <c r="QS22" s="71">
        <v>0</v>
      </c>
      <c r="QT22" s="71">
        <v>0</v>
      </c>
      <c r="QU22" s="71">
        <v>0</v>
      </c>
      <c r="QV22" s="71">
        <v>0</v>
      </c>
      <c r="QW22" s="71">
        <v>0</v>
      </c>
      <c r="QX22" s="71">
        <v>21</v>
      </c>
      <c r="QY22" s="71">
        <v>5</v>
      </c>
      <c r="QZ22" s="71">
        <v>1</v>
      </c>
      <c r="RA22" s="71">
        <v>0</v>
      </c>
      <c r="RB22" s="71">
        <v>4</v>
      </c>
      <c r="RC22" s="71">
        <v>0</v>
      </c>
      <c r="RD22" s="71">
        <v>1</v>
      </c>
      <c r="RE22" s="71">
        <v>0</v>
      </c>
      <c r="RF22" s="71">
        <v>5</v>
      </c>
      <c r="RG22" s="71">
        <v>1</v>
      </c>
      <c r="RH22" s="71">
        <v>2</v>
      </c>
      <c r="RI22" s="71">
        <v>5</v>
      </c>
      <c r="RJ22" s="71">
        <v>0</v>
      </c>
      <c r="RK22" s="71">
        <v>2</v>
      </c>
      <c r="RL22" s="71">
        <v>3</v>
      </c>
      <c r="RM22" s="71">
        <v>0</v>
      </c>
      <c r="RN22" s="71">
        <v>0</v>
      </c>
      <c r="RO22" s="71">
        <v>0</v>
      </c>
      <c r="RP22" s="71">
        <v>0</v>
      </c>
      <c r="RQ22" s="71">
        <v>0</v>
      </c>
      <c r="RR22" s="71">
        <v>0</v>
      </c>
      <c r="RS22" s="71">
        <v>21</v>
      </c>
      <c r="RT22" s="71">
        <v>5</v>
      </c>
      <c r="RU22" s="71">
        <v>1</v>
      </c>
      <c r="RV22" s="71">
        <v>0</v>
      </c>
      <c r="RW22" s="71">
        <v>4</v>
      </c>
      <c r="RX22" s="71">
        <v>0</v>
      </c>
      <c r="RY22" s="71">
        <v>1</v>
      </c>
      <c r="RZ22" s="71">
        <v>0</v>
      </c>
      <c r="SA22" s="71">
        <v>5</v>
      </c>
      <c r="SB22" s="71">
        <v>1</v>
      </c>
      <c r="SC22" s="71">
        <v>2</v>
      </c>
      <c r="SD22" s="71">
        <v>5</v>
      </c>
      <c r="SE22" s="71">
        <v>0</v>
      </c>
      <c r="SF22" s="71">
        <v>2</v>
      </c>
      <c r="SG22" s="71">
        <v>3</v>
      </c>
      <c r="SH22" s="71">
        <v>0</v>
      </c>
    </row>
    <row r="23" spans="1:502">
      <c r="A23" s="16" t="s">
        <v>2012</v>
      </c>
      <c r="B23" s="70">
        <v>15</v>
      </c>
      <c r="C23" s="70">
        <v>15</v>
      </c>
      <c r="D23" s="70">
        <v>1</v>
      </c>
      <c r="E23" s="70">
        <v>2018</v>
      </c>
      <c r="F23" s="70" t="s">
        <v>183</v>
      </c>
      <c r="G23" s="1073" t="s">
        <v>1997</v>
      </c>
      <c r="H23" s="70" t="s">
        <v>1998</v>
      </c>
      <c r="I23" s="1066"/>
      <c r="J23" s="73">
        <v>0</v>
      </c>
      <c r="K23" s="73">
        <v>0</v>
      </c>
      <c r="L23" s="73">
        <v>0</v>
      </c>
      <c r="M23" s="73">
        <v>0</v>
      </c>
      <c r="N23" s="73">
        <v>0</v>
      </c>
      <c r="O23" s="73">
        <v>0</v>
      </c>
      <c r="P23" s="73">
        <v>0</v>
      </c>
      <c r="Q23" s="73">
        <v>0</v>
      </c>
      <c r="R23" s="73">
        <v>48.539000000000001</v>
      </c>
      <c r="S23" s="73">
        <v>15.207000000000001</v>
      </c>
      <c r="T23" s="73">
        <v>0</v>
      </c>
      <c r="U23" s="73">
        <v>0</v>
      </c>
      <c r="V23" s="73">
        <v>0</v>
      </c>
      <c r="W23" s="73">
        <v>6.57</v>
      </c>
      <c r="X23" s="73">
        <v>4.4770000000000003</v>
      </c>
      <c r="Y23" s="73">
        <v>25.649000000000001</v>
      </c>
      <c r="Z23" s="73">
        <v>0</v>
      </c>
      <c r="AA23" s="73">
        <v>3.508</v>
      </c>
      <c r="AB23" s="73">
        <v>0</v>
      </c>
      <c r="AC23" s="73">
        <v>0</v>
      </c>
      <c r="AD23" s="73">
        <v>0</v>
      </c>
      <c r="AE23" s="73">
        <v>0</v>
      </c>
      <c r="AF23" s="73">
        <v>0</v>
      </c>
      <c r="AG23" s="73">
        <v>0</v>
      </c>
      <c r="AH23" s="73">
        <v>0</v>
      </c>
      <c r="AI23" s="73">
        <v>2.65</v>
      </c>
      <c r="AJ23" s="73">
        <v>0</v>
      </c>
      <c r="AK23" s="73">
        <v>143.428</v>
      </c>
      <c r="AL23" s="73">
        <v>0</v>
      </c>
      <c r="AM23" s="73">
        <v>0</v>
      </c>
      <c r="AN23" s="73">
        <v>3.34</v>
      </c>
      <c r="AO23" s="73">
        <v>0</v>
      </c>
      <c r="AP23" s="73">
        <v>0</v>
      </c>
      <c r="AQ23" s="73">
        <v>0</v>
      </c>
      <c r="AR23" s="73">
        <v>0</v>
      </c>
      <c r="AS23" s="73">
        <v>25.164000000000001</v>
      </c>
      <c r="AT23" s="73">
        <v>3.6509999999999998</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17.943000000000001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13.164999999999999</v>
      </c>
      <c r="CG23" s="73">
        <v>0</v>
      </c>
      <c r="CH23" s="73">
        <v>0</v>
      </c>
      <c r="CI23" s="73">
        <v>4.1369999999999996</v>
      </c>
      <c r="CJ23" s="73">
        <v>0</v>
      </c>
      <c r="CK23" s="73">
        <v>0</v>
      </c>
      <c r="CL23" s="73">
        <v>11.122999999999999</v>
      </c>
      <c r="CM23" s="73">
        <v>0</v>
      </c>
      <c r="CN23" s="73">
        <v>48.578000000000003</v>
      </c>
      <c r="CO23" s="73">
        <v>0</v>
      </c>
      <c r="CP23" s="73">
        <v>0</v>
      </c>
      <c r="CQ23" s="73">
        <v>0</v>
      </c>
      <c r="CR23" s="73">
        <v>0</v>
      </c>
      <c r="CS23" s="73">
        <v>109.286</v>
      </c>
      <c r="CT23" s="73">
        <v>0</v>
      </c>
      <c r="CU23" s="73">
        <v>0</v>
      </c>
      <c r="CV23" s="73">
        <v>0</v>
      </c>
      <c r="CW23" s="73">
        <v>0</v>
      </c>
      <c r="CX23" s="73">
        <v>0</v>
      </c>
      <c r="CY23" s="73">
        <v>0</v>
      </c>
      <c r="CZ23" s="73">
        <v>0</v>
      </c>
      <c r="DA23" s="73">
        <v>0</v>
      </c>
      <c r="DB23" s="73">
        <v>11.762</v>
      </c>
      <c r="DC23" s="73">
        <v>3.1419999999999999</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48.539000000000001</v>
      </c>
      <c r="DT23" s="73">
        <v>15.207000000000001</v>
      </c>
      <c r="DU23" s="73">
        <v>0</v>
      </c>
      <c r="DV23" s="73">
        <v>0</v>
      </c>
      <c r="DW23" s="73">
        <v>0</v>
      </c>
      <c r="DX23" s="73">
        <v>6.57</v>
      </c>
      <c r="DY23" s="73">
        <v>4.4770000000000003</v>
      </c>
      <c r="DZ23" s="73">
        <v>25.649000000000001</v>
      </c>
      <c r="EA23" s="73">
        <v>0</v>
      </c>
      <c r="EB23" s="73">
        <v>3.508</v>
      </c>
      <c r="EC23" s="73">
        <v>0</v>
      </c>
      <c r="ED23" s="73">
        <v>0</v>
      </c>
      <c r="EE23" s="73">
        <v>0</v>
      </c>
      <c r="EF23" s="73">
        <v>0</v>
      </c>
      <c r="EG23" s="73">
        <v>0</v>
      </c>
      <c r="EH23" s="73">
        <v>0</v>
      </c>
      <c r="EI23" s="73">
        <v>0</v>
      </c>
      <c r="EJ23" s="73">
        <v>2.65</v>
      </c>
      <c r="EK23" s="73">
        <v>0</v>
      </c>
      <c r="EL23" s="73">
        <v>143.428</v>
      </c>
      <c r="EM23" s="73">
        <v>0</v>
      </c>
      <c r="EN23" s="73">
        <v>0</v>
      </c>
      <c r="EO23" s="73">
        <v>3.34</v>
      </c>
      <c r="EP23" s="73">
        <v>0</v>
      </c>
      <c r="EQ23" s="73">
        <v>0</v>
      </c>
      <c r="ER23" s="73">
        <v>0</v>
      </c>
      <c r="ES23" s="73">
        <v>0</v>
      </c>
      <c r="ET23" s="73">
        <v>25.164000000000001</v>
      </c>
      <c r="EU23" s="73">
        <v>3.6509999999999998</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17.943000000000001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13.164999999999999</v>
      </c>
      <c r="GH23" s="73">
        <v>0</v>
      </c>
      <c r="GI23" s="73">
        <v>0</v>
      </c>
      <c r="GJ23" s="73">
        <v>4.1369999999999996</v>
      </c>
      <c r="GK23" s="73">
        <v>0</v>
      </c>
      <c r="GL23" s="73">
        <v>0</v>
      </c>
      <c r="GM23" s="73">
        <v>11.122999999999999</v>
      </c>
      <c r="GN23" s="73">
        <v>0</v>
      </c>
      <c r="GO23" s="73">
        <v>48.578000000000003</v>
      </c>
      <c r="GP23" s="73">
        <v>0</v>
      </c>
      <c r="GQ23" s="73">
        <v>0</v>
      </c>
      <c r="GR23" s="73">
        <v>0</v>
      </c>
      <c r="GS23" s="73">
        <v>0</v>
      </c>
      <c r="GT23" s="73">
        <v>109.286</v>
      </c>
      <c r="GU23" s="73">
        <v>0</v>
      </c>
      <c r="GV23" s="73">
        <v>0</v>
      </c>
      <c r="GW23" s="73">
        <v>0</v>
      </c>
      <c r="GX23" s="73">
        <v>0</v>
      </c>
      <c r="GY23" s="73">
        <v>0</v>
      </c>
      <c r="GZ23" s="73">
        <v>0</v>
      </c>
      <c r="HA23" s="73">
        <v>0</v>
      </c>
      <c r="HB23" s="73">
        <v>0</v>
      </c>
      <c r="HC23" s="73">
        <v>11.762</v>
      </c>
      <c r="HD23" s="73">
        <v>3.1419999999999999</v>
      </c>
      <c r="HE23" s="73">
        <v>0</v>
      </c>
      <c r="HF23" s="73">
        <v>0</v>
      </c>
      <c r="HG23" s="73">
        <v>0</v>
      </c>
      <c r="HH23" s="73">
        <v>0</v>
      </c>
      <c r="HI23" s="73">
        <v>0</v>
      </c>
      <c r="HJ23" s="73">
        <v>0</v>
      </c>
      <c r="HK23" s="73">
        <v>253.36799999999999</v>
      </c>
      <c r="HL23" s="73">
        <v>25.164000000000001</v>
      </c>
      <c r="HM23" s="73">
        <v>3.6509999999999998</v>
      </c>
      <c r="HN23" s="73">
        <v>0</v>
      </c>
      <c r="HO23" s="73">
        <v>17.943000000000001</v>
      </c>
      <c r="HP23" s="73">
        <v>0</v>
      </c>
      <c r="HQ23" s="73">
        <v>0</v>
      </c>
      <c r="HR23" s="73">
        <v>0</v>
      </c>
      <c r="HS23" s="73">
        <v>13.164999999999999</v>
      </c>
      <c r="HT23" s="73">
        <v>4.1369999999999996</v>
      </c>
      <c r="HU23" s="73">
        <v>11.122999999999999</v>
      </c>
      <c r="HV23" s="73">
        <v>48.578000000000003</v>
      </c>
      <c r="HW23" s="73">
        <v>0</v>
      </c>
      <c r="HX23" s="73">
        <v>109.286</v>
      </c>
      <c r="HY23" s="73">
        <v>14.904</v>
      </c>
      <c r="HZ23" s="73">
        <v>0</v>
      </c>
      <c r="IA23" s="73">
        <v>0</v>
      </c>
      <c r="IB23" s="73">
        <v>0</v>
      </c>
      <c r="IC23" s="73">
        <v>0</v>
      </c>
      <c r="ID23" s="73">
        <v>0</v>
      </c>
      <c r="IE23" s="73">
        <v>0</v>
      </c>
      <c r="IF23" s="73">
        <v>253.36799999999999</v>
      </c>
      <c r="IG23" s="73">
        <v>25.164000000000001</v>
      </c>
      <c r="IH23" s="73">
        <v>3.6509999999999998</v>
      </c>
      <c r="II23" s="73">
        <v>0</v>
      </c>
      <c r="IJ23" s="73">
        <v>17.943000000000001</v>
      </c>
      <c r="IK23" s="73">
        <v>0</v>
      </c>
      <c r="IL23" s="73">
        <v>0</v>
      </c>
      <c r="IM23" s="73">
        <v>0</v>
      </c>
      <c r="IN23" s="73">
        <v>13.164999999999999</v>
      </c>
      <c r="IO23" s="73">
        <v>4.1369999999999996</v>
      </c>
      <c r="IP23" s="73">
        <v>11.122999999999999</v>
      </c>
      <c r="IQ23" s="73">
        <v>48.578000000000003</v>
      </c>
      <c r="IR23" s="73">
        <v>0</v>
      </c>
      <c r="IS23" s="73">
        <v>109.286</v>
      </c>
      <c r="IT23" s="73">
        <v>14.904</v>
      </c>
      <c r="IU23" s="73">
        <v>0</v>
      </c>
      <c r="IV23" s="74">
        <v>0</v>
      </c>
      <c r="IW23" s="71">
        <v>0</v>
      </c>
      <c r="IX23" s="71">
        <v>0</v>
      </c>
      <c r="IY23" s="71">
        <v>0</v>
      </c>
      <c r="IZ23" s="71">
        <v>0</v>
      </c>
      <c r="JA23" s="71">
        <v>0</v>
      </c>
      <c r="JB23" s="71">
        <v>0</v>
      </c>
      <c r="JC23" s="71">
        <v>0</v>
      </c>
      <c r="JD23" s="71">
        <v>0</v>
      </c>
      <c r="JE23" s="71">
        <v>9</v>
      </c>
      <c r="JF23" s="71">
        <v>1</v>
      </c>
      <c r="JG23" s="71">
        <v>0</v>
      </c>
      <c r="JH23" s="71">
        <v>0</v>
      </c>
      <c r="JI23" s="71">
        <v>0</v>
      </c>
      <c r="JJ23" s="71">
        <v>2</v>
      </c>
      <c r="JK23" s="71">
        <v>1</v>
      </c>
      <c r="JL23" s="71">
        <v>1</v>
      </c>
      <c r="JM23" s="71">
        <v>0</v>
      </c>
      <c r="JN23" s="71">
        <v>1</v>
      </c>
      <c r="JO23" s="71">
        <v>0</v>
      </c>
      <c r="JP23" s="71">
        <v>0</v>
      </c>
      <c r="JQ23" s="71">
        <v>0</v>
      </c>
      <c r="JR23" s="71">
        <v>0</v>
      </c>
      <c r="JS23" s="71">
        <v>0</v>
      </c>
      <c r="JT23" s="71">
        <v>0</v>
      </c>
      <c r="JU23" s="71">
        <v>0</v>
      </c>
      <c r="JV23" s="71">
        <v>1</v>
      </c>
      <c r="JW23" s="71">
        <v>0</v>
      </c>
      <c r="JX23" s="71">
        <v>2</v>
      </c>
      <c r="JY23" s="71">
        <v>0</v>
      </c>
      <c r="JZ23" s="71">
        <v>0</v>
      </c>
      <c r="KA23" s="71">
        <v>1</v>
      </c>
      <c r="KB23" s="71">
        <v>0</v>
      </c>
      <c r="KC23" s="71">
        <v>0</v>
      </c>
      <c r="KD23" s="71">
        <v>0</v>
      </c>
      <c r="KE23" s="71">
        <v>0</v>
      </c>
      <c r="KF23" s="71">
        <v>6</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4</v>
      </c>
      <c r="LT23" s="71">
        <v>0</v>
      </c>
      <c r="LU23" s="71">
        <v>0</v>
      </c>
      <c r="LV23" s="71">
        <v>1</v>
      </c>
      <c r="LW23" s="71">
        <v>0</v>
      </c>
      <c r="LX23" s="71">
        <v>0</v>
      </c>
      <c r="LY23" s="71">
        <v>3</v>
      </c>
      <c r="LZ23" s="71">
        <v>0</v>
      </c>
      <c r="MA23" s="71">
        <v>6</v>
      </c>
      <c r="MB23" s="71">
        <v>0</v>
      </c>
      <c r="MC23" s="71">
        <v>0</v>
      </c>
      <c r="MD23" s="71">
        <v>0</v>
      </c>
      <c r="ME23" s="71">
        <v>0</v>
      </c>
      <c r="MF23" s="71">
        <v>2</v>
      </c>
      <c r="MG23" s="71">
        <v>0</v>
      </c>
      <c r="MH23" s="71">
        <v>0</v>
      </c>
      <c r="MI23" s="71">
        <v>0</v>
      </c>
      <c r="MJ23" s="71">
        <v>0</v>
      </c>
      <c r="MK23" s="71">
        <v>0</v>
      </c>
      <c r="ML23" s="71">
        <v>0</v>
      </c>
      <c r="MM23" s="71">
        <v>0</v>
      </c>
      <c r="MN23" s="71">
        <v>0</v>
      </c>
      <c r="MO23" s="71">
        <v>2</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9</v>
      </c>
      <c r="NG23" s="71">
        <v>1</v>
      </c>
      <c r="NH23" s="71">
        <v>0</v>
      </c>
      <c r="NI23" s="71">
        <v>0</v>
      </c>
      <c r="NJ23" s="71">
        <v>0</v>
      </c>
      <c r="NK23" s="71">
        <v>2</v>
      </c>
      <c r="NL23" s="71">
        <v>1</v>
      </c>
      <c r="NM23" s="71">
        <v>1</v>
      </c>
      <c r="NN23" s="71">
        <v>0</v>
      </c>
      <c r="NO23" s="71">
        <v>1</v>
      </c>
      <c r="NP23" s="71">
        <v>0</v>
      </c>
      <c r="NQ23" s="71">
        <v>0</v>
      </c>
      <c r="NR23" s="71">
        <v>0</v>
      </c>
      <c r="NS23" s="71">
        <v>0</v>
      </c>
      <c r="NT23" s="71">
        <v>0</v>
      </c>
      <c r="NU23" s="71">
        <v>0</v>
      </c>
      <c r="NV23" s="71">
        <v>0</v>
      </c>
      <c r="NW23" s="71">
        <v>1</v>
      </c>
      <c r="NX23" s="71">
        <v>0</v>
      </c>
      <c r="NY23" s="71">
        <v>2</v>
      </c>
      <c r="NZ23" s="71">
        <v>0</v>
      </c>
      <c r="OA23" s="71">
        <v>0</v>
      </c>
      <c r="OB23" s="71">
        <v>1</v>
      </c>
      <c r="OC23" s="71">
        <v>0</v>
      </c>
      <c r="OD23" s="71">
        <v>0</v>
      </c>
      <c r="OE23" s="71">
        <v>0</v>
      </c>
      <c r="OF23" s="71">
        <v>0</v>
      </c>
      <c r="OG23" s="71">
        <v>6</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4</v>
      </c>
      <c r="PU23" s="71">
        <v>0</v>
      </c>
      <c r="PV23" s="71">
        <v>0</v>
      </c>
      <c r="PW23" s="71">
        <v>1</v>
      </c>
      <c r="PX23" s="71">
        <v>0</v>
      </c>
      <c r="PY23" s="71">
        <v>0</v>
      </c>
      <c r="PZ23" s="71">
        <v>3</v>
      </c>
      <c r="QA23" s="71">
        <v>0</v>
      </c>
      <c r="QB23" s="71">
        <v>6</v>
      </c>
      <c r="QC23" s="71">
        <v>0</v>
      </c>
      <c r="QD23" s="71">
        <v>0</v>
      </c>
      <c r="QE23" s="71">
        <v>0</v>
      </c>
      <c r="QF23" s="71">
        <v>0</v>
      </c>
      <c r="QG23" s="71">
        <v>2</v>
      </c>
      <c r="QH23" s="71">
        <v>0</v>
      </c>
      <c r="QI23" s="71">
        <v>0</v>
      </c>
      <c r="QJ23" s="71">
        <v>0</v>
      </c>
      <c r="QK23" s="71">
        <v>0</v>
      </c>
      <c r="QL23" s="71">
        <v>0</v>
      </c>
      <c r="QM23" s="71">
        <v>0</v>
      </c>
      <c r="QN23" s="71">
        <v>0</v>
      </c>
      <c r="QO23" s="71">
        <v>0</v>
      </c>
      <c r="QP23" s="71">
        <v>2</v>
      </c>
      <c r="QQ23" s="71">
        <v>1</v>
      </c>
      <c r="QR23" s="71">
        <v>0</v>
      </c>
      <c r="QS23" s="71">
        <v>0</v>
      </c>
      <c r="QT23" s="71">
        <v>0</v>
      </c>
      <c r="QU23" s="71">
        <v>0</v>
      </c>
      <c r="QV23" s="71">
        <v>0</v>
      </c>
      <c r="QW23" s="71">
        <v>0</v>
      </c>
      <c r="QX23" s="71">
        <v>19</v>
      </c>
      <c r="QY23" s="71">
        <v>6</v>
      </c>
      <c r="QZ23" s="71">
        <v>1</v>
      </c>
      <c r="RA23" s="71">
        <v>0</v>
      </c>
      <c r="RB23" s="71">
        <v>4</v>
      </c>
      <c r="RC23" s="71">
        <v>0</v>
      </c>
      <c r="RD23" s="71">
        <v>0</v>
      </c>
      <c r="RE23" s="71">
        <v>0</v>
      </c>
      <c r="RF23" s="71">
        <v>4</v>
      </c>
      <c r="RG23" s="71">
        <v>1</v>
      </c>
      <c r="RH23" s="71">
        <v>3</v>
      </c>
      <c r="RI23" s="71">
        <v>6</v>
      </c>
      <c r="RJ23" s="71">
        <v>0</v>
      </c>
      <c r="RK23" s="71">
        <v>2</v>
      </c>
      <c r="RL23" s="71">
        <v>3</v>
      </c>
      <c r="RM23" s="71">
        <v>0</v>
      </c>
      <c r="RN23" s="71">
        <v>0</v>
      </c>
      <c r="RO23" s="71">
        <v>0</v>
      </c>
      <c r="RP23" s="71">
        <v>0</v>
      </c>
      <c r="RQ23" s="71">
        <v>0</v>
      </c>
      <c r="RR23" s="71">
        <v>0</v>
      </c>
      <c r="RS23" s="71">
        <v>19</v>
      </c>
      <c r="RT23" s="71">
        <v>6</v>
      </c>
      <c r="RU23" s="71">
        <v>1</v>
      </c>
      <c r="RV23" s="71">
        <v>0</v>
      </c>
      <c r="RW23" s="71">
        <v>4</v>
      </c>
      <c r="RX23" s="71">
        <v>0</v>
      </c>
      <c r="RY23" s="71">
        <v>0</v>
      </c>
      <c r="RZ23" s="71">
        <v>0</v>
      </c>
      <c r="SA23" s="71">
        <v>4</v>
      </c>
      <c r="SB23" s="71">
        <v>1</v>
      </c>
      <c r="SC23" s="71">
        <v>3</v>
      </c>
      <c r="SD23" s="71">
        <v>6</v>
      </c>
      <c r="SE23" s="71">
        <v>0</v>
      </c>
      <c r="SF23" s="71">
        <v>2</v>
      </c>
      <c r="SG23" s="71">
        <v>3</v>
      </c>
      <c r="SH23" s="71">
        <v>0</v>
      </c>
    </row>
    <row r="24" spans="1:502">
      <c r="A24" s="16" t="s">
        <v>2013</v>
      </c>
      <c r="B24" s="70">
        <v>16</v>
      </c>
      <c r="C24" s="70">
        <v>16</v>
      </c>
      <c r="D24" s="70">
        <v>1</v>
      </c>
      <c r="E24" s="70">
        <v>2019</v>
      </c>
      <c r="F24" s="70" t="s">
        <v>158</v>
      </c>
      <c r="G24" s="1073" t="s">
        <v>1997</v>
      </c>
      <c r="H24" s="70" t="s">
        <v>1998</v>
      </c>
      <c r="I24" s="1066"/>
      <c r="J24" s="73">
        <v>0</v>
      </c>
      <c r="K24" s="73">
        <v>0</v>
      </c>
      <c r="L24" s="73">
        <v>0</v>
      </c>
      <c r="M24" s="73">
        <v>0</v>
      </c>
      <c r="N24" s="73">
        <v>0</v>
      </c>
      <c r="O24" s="73">
        <v>0</v>
      </c>
      <c r="P24" s="73">
        <v>0</v>
      </c>
      <c r="Q24" s="73">
        <v>0</v>
      </c>
      <c r="R24" s="73">
        <v>43.094000000000001</v>
      </c>
      <c r="S24" s="73">
        <v>19.911000000000001</v>
      </c>
      <c r="T24" s="73">
        <v>0</v>
      </c>
      <c r="U24" s="73">
        <v>0</v>
      </c>
      <c r="V24" s="73">
        <v>0</v>
      </c>
      <c r="W24" s="73">
        <v>6.4379999999999997</v>
      </c>
      <c r="X24" s="73">
        <v>3.2480000000000002</v>
      </c>
      <c r="Y24" s="73">
        <v>27.794</v>
      </c>
      <c r="Z24" s="73">
        <v>0</v>
      </c>
      <c r="AA24" s="73">
        <v>2.4180000000000001</v>
      </c>
      <c r="AB24" s="73">
        <v>0</v>
      </c>
      <c r="AC24" s="73">
        <v>0</v>
      </c>
      <c r="AD24" s="73">
        <v>0</v>
      </c>
      <c r="AE24" s="73">
        <v>0</v>
      </c>
      <c r="AF24" s="73">
        <v>0</v>
      </c>
      <c r="AG24" s="73">
        <v>0</v>
      </c>
      <c r="AH24" s="73">
        <v>0</v>
      </c>
      <c r="AI24" s="73">
        <v>1.65</v>
      </c>
      <c r="AJ24" s="73">
        <v>0</v>
      </c>
      <c r="AK24" s="73">
        <v>107.958</v>
      </c>
      <c r="AL24" s="73">
        <v>0</v>
      </c>
      <c r="AM24" s="73">
        <v>0</v>
      </c>
      <c r="AN24" s="73">
        <v>9.52</v>
      </c>
      <c r="AO24" s="73">
        <v>0</v>
      </c>
      <c r="AP24" s="73">
        <v>0</v>
      </c>
      <c r="AQ24" s="73">
        <v>0</v>
      </c>
      <c r="AR24" s="73">
        <v>0</v>
      </c>
      <c r="AS24" s="73">
        <v>20.34</v>
      </c>
      <c r="AT24" s="73">
        <v>2.3210000000000002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12.91</v>
      </c>
      <c r="BN24" s="73">
        <v>0</v>
      </c>
      <c r="BO24" s="73">
        <v>0</v>
      </c>
      <c r="BP24" s="73">
        <v>0</v>
      </c>
      <c r="BQ24" s="73">
        <v>0</v>
      </c>
      <c r="BR24" s="73">
        <v>0</v>
      </c>
      <c r="BS24" s="73">
        <v>0</v>
      </c>
      <c r="BT24" s="73">
        <v>0</v>
      </c>
      <c r="BU24" s="73">
        <v>0</v>
      </c>
      <c r="BV24" s="73">
        <v>0</v>
      </c>
      <c r="BW24" s="73">
        <v>0</v>
      </c>
      <c r="BX24" s="73">
        <v>0</v>
      </c>
      <c r="BY24" s="73">
        <v>0</v>
      </c>
      <c r="BZ24" s="73">
        <v>2.4780000000000002</v>
      </c>
      <c r="CA24" s="73">
        <v>0</v>
      </c>
      <c r="CB24" s="73">
        <v>0</v>
      </c>
      <c r="CC24" s="73">
        <v>0</v>
      </c>
      <c r="CD24" s="73">
        <v>0</v>
      </c>
      <c r="CE24" s="73">
        <v>0</v>
      </c>
      <c r="CF24" s="73">
        <v>11.087</v>
      </c>
      <c r="CG24" s="73">
        <v>0</v>
      </c>
      <c r="CH24" s="73">
        <v>0</v>
      </c>
      <c r="CI24" s="73">
        <v>3.9630000000000001</v>
      </c>
      <c r="CJ24" s="73">
        <v>0</v>
      </c>
      <c r="CK24" s="73">
        <v>0</v>
      </c>
      <c r="CL24" s="73">
        <v>8.3620000000000001</v>
      </c>
      <c r="CM24" s="73">
        <v>0</v>
      </c>
      <c r="CN24" s="73">
        <v>39.755000000000003</v>
      </c>
      <c r="CO24" s="73">
        <v>0</v>
      </c>
      <c r="CP24" s="73">
        <v>0</v>
      </c>
      <c r="CQ24" s="73">
        <v>0</v>
      </c>
      <c r="CR24" s="73">
        <v>0</v>
      </c>
      <c r="CS24" s="73">
        <v>4.4109999999999996</v>
      </c>
      <c r="CT24" s="73">
        <v>0</v>
      </c>
      <c r="CU24" s="73">
        <v>0</v>
      </c>
      <c r="CV24" s="73">
        <v>0</v>
      </c>
      <c r="CW24" s="73">
        <v>0</v>
      </c>
      <c r="CX24" s="73">
        <v>0</v>
      </c>
      <c r="CY24" s="73">
        <v>0</v>
      </c>
      <c r="CZ24" s="73">
        <v>0</v>
      </c>
      <c r="DA24" s="73">
        <v>0</v>
      </c>
      <c r="DB24" s="73">
        <v>8.2829999999999995</v>
      </c>
      <c r="DC24" s="73">
        <v>105.76600000000001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43.094000000000001</v>
      </c>
      <c r="DT24" s="73">
        <v>19.911000000000001</v>
      </c>
      <c r="DU24" s="73">
        <v>0</v>
      </c>
      <c r="DV24" s="73">
        <v>0</v>
      </c>
      <c r="DW24" s="73">
        <v>0</v>
      </c>
      <c r="DX24" s="73">
        <v>6.4379999999999997</v>
      </c>
      <c r="DY24" s="73">
        <v>3.2480000000000002</v>
      </c>
      <c r="DZ24" s="73">
        <v>27.794</v>
      </c>
      <c r="EA24" s="73">
        <v>0</v>
      </c>
      <c r="EB24" s="73">
        <v>2.4180000000000001</v>
      </c>
      <c r="EC24" s="73">
        <v>0</v>
      </c>
      <c r="ED24" s="73">
        <v>0</v>
      </c>
      <c r="EE24" s="73">
        <v>0</v>
      </c>
      <c r="EF24" s="73">
        <v>0</v>
      </c>
      <c r="EG24" s="73">
        <v>0</v>
      </c>
      <c r="EH24" s="73">
        <v>0</v>
      </c>
      <c r="EI24" s="73">
        <v>0</v>
      </c>
      <c r="EJ24" s="73">
        <v>1.65</v>
      </c>
      <c r="EK24" s="73">
        <v>0</v>
      </c>
      <c r="EL24" s="73">
        <v>107.958</v>
      </c>
      <c r="EM24" s="73">
        <v>0</v>
      </c>
      <c r="EN24" s="73">
        <v>0</v>
      </c>
      <c r="EO24" s="73">
        <v>9.52</v>
      </c>
      <c r="EP24" s="73">
        <v>0</v>
      </c>
      <c r="EQ24" s="73">
        <v>0</v>
      </c>
      <c r="ER24" s="73">
        <v>0</v>
      </c>
      <c r="ES24" s="73">
        <v>0</v>
      </c>
      <c r="ET24" s="73">
        <v>20.34</v>
      </c>
      <c r="EU24" s="73">
        <v>2.3210000000000002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12.91</v>
      </c>
      <c r="FO24" s="73">
        <v>0</v>
      </c>
      <c r="FP24" s="73">
        <v>0</v>
      </c>
      <c r="FQ24" s="73">
        <v>0</v>
      </c>
      <c r="FR24" s="73">
        <v>0</v>
      </c>
      <c r="FS24" s="73">
        <v>0</v>
      </c>
      <c r="FT24" s="73">
        <v>0</v>
      </c>
      <c r="FU24" s="73">
        <v>0</v>
      </c>
      <c r="FV24" s="73">
        <v>0</v>
      </c>
      <c r="FW24" s="73">
        <v>0</v>
      </c>
      <c r="FX24" s="73">
        <v>0</v>
      </c>
      <c r="FY24" s="73">
        <v>0</v>
      </c>
      <c r="FZ24" s="73">
        <v>0</v>
      </c>
      <c r="GA24" s="73">
        <v>2.4780000000000002</v>
      </c>
      <c r="GB24" s="73">
        <v>0</v>
      </c>
      <c r="GC24" s="73">
        <v>0</v>
      </c>
      <c r="GD24" s="73">
        <v>0</v>
      </c>
      <c r="GE24" s="73">
        <v>0</v>
      </c>
      <c r="GF24" s="73">
        <v>0</v>
      </c>
      <c r="GG24" s="73">
        <v>11.087</v>
      </c>
      <c r="GH24" s="73">
        <v>0</v>
      </c>
      <c r="GI24" s="73">
        <v>0</v>
      </c>
      <c r="GJ24" s="73">
        <v>3.9630000000000001</v>
      </c>
      <c r="GK24" s="73">
        <v>0</v>
      </c>
      <c r="GL24" s="73">
        <v>0</v>
      </c>
      <c r="GM24" s="73">
        <v>8.3620000000000001</v>
      </c>
      <c r="GN24" s="73">
        <v>0</v>
      </c>
      <c r="GO24" s="73">
        <v>39.755000000000003</v>
      </c>
      <c r="GP24" s="73">
        <v>0</v>
      </c>
      <c r="GQ24" s="73">
        <v>0</v>
      </c>
      <c r="GR24" s="73">
        <v>0</v>
      </c>
      <c r="GS24" s="73">
        <v>0</v>
      </c>
      <c r="GT24" s="73">
        <v>4.4109999999999996</v>
      </c>
      <c r="GU24" s="73">
        <v>0</v>
      </c>
      <c r="GV24" s="73">
        <v>0</v>
      </c>
      <c r="GW24" s="73">
        <v>0</v>
      </c>
      <c r="GX24" s="73">
        <v>0</v>
      </c>
      <c r="GY24" s="73">
        <v>0</v>
      </c>
      <c r="GZ24" s="73">
        <v>0</v>
      </c>
      <c r="HA24" s="73">
        <v>0</v>
      </c>
      <c r="HB24" s="73">
        <v>0</v>
      </c>
      <c r="HC24" s="73">
        <v>8.2829999999999995</v>
      </c>
      <c r="HD24" s="73">
        <v>105.76600000000001</v>
      </c>
      <c r="HE24" s="73">
        <v>0</v>
      </c>
      <c r="HF24" s="73">
        <v>0</v>
      </c>
      <c r="HG24" s="73">
        <v>0</v>
      </c>
      <c r="HH24" s="73">
        <v>0</v>
      </c>
      <c r="HI24" s="73">
        <v>0</v>
      </c>
      <c r="HJ24" s="73">
        <v>0</v>
      </c>
      <c r="HK24" s="73">
        <v>222.03100000000001</v>
      </c>
      <c r="HL24" s="73">
        <v>20.34</v>
      </c>
      <c r="HM24" s="73">
        <v>2.3210000000000002</v>
      </c>
      <c r="HN24" s="73">
        <v>0</v>
      </c>
      <c r="HO24" s="73">
        <v>12.91</v>
      </c>
      <c r="HP24" s="73">
        <v>0</v>
      </c>
      <c r="HQ24" s="73">
        <v>2.4780000000000002</v>
      </c>
      <c r="HR24" s="73">
        <v>0</v>
      </c>
      <c r="HS24" s="73">
        <v>11.087</v>
      </c>
      <c r="HT24" s="73">
        <v>3.9630000000000001</v>
      </c>
      <c r="HU24" s="73">
        <v>8.3620000000000001</v>
      </c>
      <c r="HV24" s="73">
        <v>39.755000000000003</v>
      </c>
      <c r="HW24" s="73">
        <v>0</v>
      </c>
      <c r="HX24" s="73">
        <v>4.4109999999999996</v>
      </c>
      <c r="HY24" s="73">
        <v>114.04900000000001</v>
      </c>
      <c r="HZ24" s="73">
        <v>0</v>
      </c>
      <c r="IA24" s="73">
        <v>0</v>
      </c>
      <c r="IB24" s="73">
        <v>0</v>
      </c>
      <c r="IC24" s="73">
        <v>0</v>
      </c>
      <c r="ID24" s="73">
        <v>0</v>
      </c>
      <c r="IE24" s="73">
        <v>0</v>
      </c>
      <c r="IF24" s="73">
        <v>222.03100000000001</v>
      </c>
      <c r="IG24" s="73">
        <v>20.34</v>
      </c>
      <c r="IH24" s="73">
        <v>2.3210000000000002</v>
      </c>
      <c r="II24" s="73">
        <v>0</v>
      </c>
      <c r="IJ24" s="73">
        <v>12.91</v>
      </c>
      <c r="IK24" s="73">
        <v>0</v>
      </c>
      <c r="IL24" s="73">
        <v>2.4780000000000002</v>
      </c>
      <c r="IM24" s="73">
        <v>0</v>
      </c>
      <c r="IN24" s="73">
        <v>11.087</v>
      </c>
      <c r="IO24" s="73">
        <v>3.9630000000000001</v>
      </c>
      <c r="IP24" s="73">
        <v>8.3620000000000001</v>
      </c>
      <c r="IQ24" s="73">
        <v>39.755000000000003</v>
      </c>
      <c r="IR24" s="73">
        <v>0</v>
      </c>
      <c r="IS24" s="73">
        <v>4.4109999999999996</v>
      </c>
      <c r="IT24" s="73">
        <v>114.04900000000001</v>
      </c>
      <c r="IU24" s="73">
        <v>0</v>
      </c>
      <c r="IV24" s="74">
        <v>0</v>
      </c>
      <c r="IW24" s="71">
        <v>0</v>
      </c>
      <c r="IX24" s="71">
        <v>0</v>
      </c>
      <c r="IY24" s="71">
        <v>0</v>
      </c>
      <c r="IZ24" s="71">
        <v>0</v>
      </c>
      <c r="JA24" s="71">
        <v>0</v>
      </c>
      <c r="JB24" s="71">
        <v>0</v>
      </c>
      <c r="JC24" s="71">
        <v>0</v>
      </c>
      <c r="JD24" s="71">
        <v>0</v>
      </c>
      <c r="JE24" s="71">
        <v>9</v>
      </c>
      <c r="JF24" s="71">
        <v>2</v>
      </c>
      <c r="JG24" s="71">
        <v>0</v>
      </c>
      <c r="JH24" s="71">
        <v>0</v>
      </c>
      <c r="JI24" s="71">
        <v>0</v>
      </c>
      <c r="JJ24" s="71">
        <v>2</v>
      </c>
      <c r="JK24" s="71">
        <v>1</v>
      </c>
      <c r="JL24" s="71">
        <v>1</v>
      </c>
      <c r="JM24" s="71">
        <v>0</v>
      </c>
      <c r="JN24" s="71">
        <v>1</v>
      </c>
      <c r="JO24" s="71">
        <v>0</v>
      </c>
      <c r="JP24" s="71">
        <v>0</v>
      </c>
      <c r="JQ24" s="71">
        <v>0</v>
      </c>
      <c r="JR24" s="71">
        <v>0</v>
      </c>
      <c r="JS24" s="71">
        <v>0</v>
      </c>
      <c r="JT24" s="71">
        <v>0</v>
      </c>
      <c r="JU24" s="71">
        <v>0</v>
      </c>
      <c r="JV24" s="71">
        <v>1</v>
      </c>
      <c r="JW24" s="71">
        <v>0</v>
      </c>
      <c r="JX24" s="71">
        <v>2</v>
      </c>
      <c r="JY24" s="71">
        <v>0</v>
      </c>
      <c r="JZ24" s="71">
        <v>0</v>
      </c>
      <c r="KA24" s="71">
        <v>2</v>
      </c>
      <c r="KB24" s="71">
        <v>0</v>
      </c>
      <c r="KC24" s="71">
        <v>0</v>
      </c>
      <c r="KD24" s="71">
        <v>0</v>
      </c>
      <c r="KE24" s="71">
        <v>0</v>
      </c>
      <c r="KF24" s="71">
        <v>6</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4</v>
      </c>
      <c r="LT24" s="71">
        <v>0</v>
      </c>
      <c r="LU24" s="71">
        <v>0</v>
      </c>
      <c r="LV24" s="71">
        <v>1</v>
      </c>
      <c r="LW24" s="71">
        <v>0</v>
      </c>
      <c r="LX24" s="71">
        <v>0</v>
      </c>
      <c r="LY24" s="71">
        <v>3</v>
      </c>
      <c r="LZ24" s="71">
        <v>0</v>
      </c>
      <c r="MA24" s="71">
        <v>6</v>
      </c>
      <c r="MB24" s="71">
        <v>0</v>
      </c>
      <c r="MC24" s="71">
        <v>0</v>
      </c>
      <c r="MD24" s="71">
        <v>0</v>
      </c>
      <c r="ME24" s="71">
        <v>0</v>
      </c>
      <c r="MF24" s="71">
        <v>1</v>
      </c>
      <c r="MG24" s="71">
        <v>0</v>
      </c>
      <c r="MH24" s="71">
        <v>0</v>
      </c>
      <c r="MI24" s="71">
        <v>0</v>
      </c>
      <c r="MJ24" s="71">
        <v>0</v>
      </c>
      <c r="MK24" s="71">
        <v>0</v>
      </c>
      <c r="ML24" s="71">
        <v>0</v>
      </c>
      <c r="MM24" s="71">
        <v>0</v>
      </c>
      <c r="MN24" s="71">
        <v>0</v>
      </c>
      <c r="MO24" s="71">
        <v>2</v>
      </c>
      <c r="MP24" s="71">
        <v>3</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9</v>
      </c>
      <c r="NG24" s="71">
        <v>2</v>
      </c>
      <c r="NH24" s="71">
        <v>0</v>
      </c>
      <c r="NI24" s="71">
        <v>0</v>
      </c>
      <c r="NJ24" s="71">
        <v>0</v>
      </c>
      <c r="NK24" s="71">
        <v>2</v>
      </c>
      <c r="NL24" s="71">
        <v>1</v>
      </c>
      <c r="NM24" s="71">
        <v>1</v>
      </c>
      <c r="NN24" s="71">
        <v>0</v>
      </c>
      <c r="NO24" s="71">
        <v>1</v>
      </c>
      <c r="NP24" s="71">
        <v>0</v>
      </c>
      <c r="NQ24" s="71">
        <v>0</v>
      </c>
      <c r="NR24" s="71">
        <v>0</v>
      </c>
      <c r="NS24" s="71">
        <v>0</v>
      </c>
      <c r="NT24" s="71">
        <v>0</v>
      </c>
      <c r="NU24" s="71">
        <v>0</v>
      </c>
      <c r="NV24" s="71">
        <v>0</v>
      </c>
      <c r="NW24" s="71">
        <v>1</v>
      </c>
      <c r="NX24" s="71">
        <v>0</v>
      </c>
      <c r="NY24" s="71">
        <v>2</v>
      </c>
      <c r="NZ24" s="71">
        <v>0</v>
      </c>
      <c r="OA24" s="71">
        <v>0</v>
      </c>
      <c r="OB24" s="71">
        <v>2</v>
      </c>
      <c r="OC24" s="71">
        <v>0</v>
      </c>
      <c r="OD24" s="71">
        <v>0</v>
      </c>
      <c r="OE24" s="71">
        <v>0</v>
      </c>
      <c r="OF24" s="71">
        <v>0</v>
      </c>
      <c r="OG24" s="71">
        <v>6</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4</v>
      </c>
      <c r="PU24" s="71">
        <v>0</v>
      </c>
      <c r="PV24" s="71">
        <v>0</v>
      </c>
      <c r="PW24" s="71">
        <v>1</v>
      </c>
      <c r="PX24" s="71">
        <v>0</v>
      </c>
      <c r="PY24" s="71">
        <v>0</v>
      </c>
      <c r="PZ24" s="71">
        <v>3</v>
      </c>
      <c r="QA24" s="71">
        <v>0</v>
      </c>
      <c r="QB24" s="71">
        <v>6</v>
      </c>
      <c r="QC24" s="71">
        <v>0</v>
      </c>
      <c r="QD24" s="71">
        <v>0</v>
      </c>
      <c r="QE24" s="71">
        <v>0</v>
      </c>
      <c r="QF24" s="71">
        <v>0</v>
      </c>
      <c r="QG24" s="71">
        <v>1</v>
      </c>
      <c r="QH24" s="71">
        <v>0</v>
      </c>
      <c r="QI24" s="71">
        <v>0</v>
      </c>
      <c r="QJ24" s="71">
        <v>0</v>
      </c>
      <c r="QK24" s="71">
        <v>0</v>
      </c>
      <c r="QL24" s="71">
        <v>0</v>
      </c>
      <c r="QM24" s="71">
        <v>0</v>
      </c>
      <c r="QN24" s="71">
        <v>0</v>
      </c>
      <c r="QO24" s="71">
        <v>0</v>
      </c>
      <c r="QP24" s="71">
        <v>2</v>
      </c>
      <c r="QQ24" s="71">
        <v>3</v>
      </c>
      <c r="QR24" s="71">
        <v>0</v>
      </c>
      <c r="QS24" s="71">
        <v>0</v>
      </c>
      <c r="QT24" s="71">
        <v>0</v>
      </c>
      <c r="QU24" s="71">
        <v>0</v>
      </c>
      <c r="QV24" s="71">
        <v>0</v>
      </c>
      <c r="QW24" s="71">
        <v>0</v>
      </c>
      <c r="QX24" s="71">
        <v>21</v>
      </c>
      <c r="QY24" s="71">
        <v>6</v>
      </c>
      <c r="QZ24" s="71">
        <v>1</v>
      </c>
      <c r="RA24" s="71">
        <v>0</v>
      </c>
      <c r="RB24" s="71">
        <v>4</v>
      </c>
      <c r="RC24" s="71">
        <v>0</v>
      </c>
      <c r="RD24" s="71">
        <v>1</v>
      </c>
      <c r="RE24" s="71">
        <v>0</v>
      </c>
      <c r="RF24" s="71">
        <v>4</v>
      </c>
      <c r="RG24" s="71">
        <v>1</v>
      </c>
      <c r="RH24" s="71">
        <v>3</v>
      </c>
      <c r="RI24" s="71">
        <v>6</v>
      </c>
      <c r="RJ24" s="71">
        <v>0</v>
      </c>
      <c r="RK24" s="71">
        <v>1</v>
      </c>
      <c r="RL24" s="71">
        <v>5</v>
      </c>
      <c r="RM24" s="71">
        <v>0</v>
      </c>
      <c r="RN24" s="71">
        <v>0</v>
      </c>
      <c r="RO24" s="71">
        <v>0</v>
      </c>
      <c r="RP24" s="71">
        <v>0</v>
      </c>
      <c r="RQ24" s="71">
        <v>0</v>
      </c>
      <c r="RR24" s="71">
        <v>0</v>
      </c>
      <c r="RS24" s="71">
        <v>21</v>
      </c>
      <c r="RT24" s="71">
        <v>6</v>
      </c>
      <c r="RU24" s="71">
        <v>1</v>
      </c>
      <c r="RV24" s="71">
        <v>0</v>
      </c>
      <c r="RW24" s="71">
        <v>4</v>
      </c>
      <c r="RX24" s="71">
        <v>0</v>
      </c>
      <c r="RY24" s="71">
        <v>1</v>
      </c>
      <c r="RZ24" s="71">
        <v>0</v>
      </c>
      <c r="SA24" s="71">
        <v>4</v>
      </c>
      <c r="SB24" s="71">
        <v>1</v>
      </c>
      <c r="SC24" s="71">
        <v>3</v>
      </c>
      <c r="SD24" s="71">
        <v>6</v>
      </c>
      <c r="SE24" s="71">
        <v>0</v>
      </c>
      <c r="SF24" s="71">
        <v>1</v>
      </c>
      <c r="SG24" s="71">
        <v>5</v>
      </c>
      <c r="SH24" s="71">
        <v>0</v>
      </c>
    </row>
    <row r="25" spans="1:502">
      <c r="A25" s="16" t="s">
        <v>2014</v>
      </c>
      <c r="B25" s="70">
        <v>17</v>
      </c>
      <c r="C25" s="70">
        <v>17</v>
      </c>
      <c r="D25" s="70">
        <v>1</v>
      </c>
      <c r="E25" s="70">
        <v>2020</v>
      </c>
      <c r="F25" s="70" t="s">
        <v>159</v>
      </c>
      <c r="G25" s="1073" t="s">
        <v>1997</v>
      </c>
      <c r="H25" s="70" t="s">
        <v>1998</v>
      </c>
      <c r="I25" s="1066"/>
      <c r="J25" s="73">
        <v>0</v>
      </c>
      <c r="K25" s="73">
        <v>0</v>
      </c>
      <c r="L25" s="73">
        <v>0</v>
      </c>
      <c r="M25" s="73">
        <v>0</v>
      </c>
      <c r="N25" s="73">
        <v>0</v>
      </c>
      <c r="O25" s="73">
        <v>0</v>
      </c>
      <c r="P25" s="73">
        <v>0</v>
      </c>
      <c r="Q25" s="73">
        <v>0</v>
      </c>
      <c r="R25" s="73">
        <v>43.393999999999998</v>
      </c>
      <c r="S25" s="73">
        <v>18.518999999999998</v>
      </c>
      <c r="T25" s="73">
        <v>0</v>
      </c>
      <c r="U25" s="73">
        <v>0</v>
      </c>
      <c r="V25" s="73">
        <v>0</v>
      </c>
      <c r="W25" s="73">
        <v>6.056</v>
      </c>
      <c r="X25" s="73">
        <v>2.847</v>
      </c>
      <c r="Y25" s="73">
        <v>29.635999999999999</v>
      </c>
      <c r="Z25" s="73">
        <v>0</v>
      </c>
      <c r="AA25" s="73">
        <v>2.399</v>
      </c>
      <c r="AB25" s="73">
        <v>0</v>
      </c>
      <c r="AC25" s="73">
        <v>0</v>
      </c>
      <c r="AD25" s="73">
        <v>0</v>
      </c>
      <c r="AE25" s="73">
        <v>0</v>
      </c>
      <c r="AF25" s="73">
        <v>0</v>
      </c>
      <c r="AG25" s="73">
        <v>0</v>
      </c>
      <c r="AH25" s="73">
        <v>0</v>
      </c>
      <c r="AI25" s="73">
        <v>2.8039999999999998</v>
      </c>
      <c r="AJ25" s="73">
        <v>0</v>
      </c>
      <c r="AK25" s="73">
        <v>176.935</v>
      </c>
      <c r="AL25" s="73">
        <v>0</v>
      </c>
      <c r="AM25" s="73">
        <v>0</v>
      </c>
      <c r="AN25" s="73">
        <v>10.337999999999999</v>
      </c>
      <c r="AO25" s="73">
        <v>0</v>
      </c>
      <c r="AP25" s="73">
        <v>0</v>
      </c>
      <c r="AQ25" s="73">
        <v>0</v>
      </c>
      <c r="AR25" s="73">
        <v>0</v>
      </c>
      <c r="AS25" s="73">
        <v>15.595000000000001</v>
      </c>
      <c r="AT25" s="73">
        <v>2.3290000000000002</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13.081</v>
      </c>
      <c r="BN25" s="73">
        <v>0</v>
      </c>
      <c r="BO25" s="73">
        <v>0</v>
      </c>
      <c r="BP25" s="73">
        <v>0</v>
      </c>
      <c r="BQ25" s="73">
        <v>0</v>
      </c>
      <c r="BR25" s="73">
        <v>0</v>
      </c>
      <c r="BS25" s="73">
        <v>0</v>
      </c>
      <c r="BT25" s="73">
        <v>0</v>
      </c>
      <c r="BU25" s="73">
        <v>0</v>
      </c>
      <c r="BV25" s="73">
        <v>0</v>
      </c>
      <c r="BW25" s="73">
        <v>0</v>
      </c>
      <c r="BX25" s="73">
        <v>0</v>
      </c>
      <c r="BY25" s="73">
        <v>0</v>
      </c>
      <c r="BZ25" s="73">
        <v>5.4109999999999996</v>
      </c>
      <c r="CA25" s="73">
        <v>0</v>
      </c>
      <c r="CB25" s="73">
        <v>0</v>
      </c>
      <c r="CC25" s="73">
        <v>0</v>
      </c>
      <c r="CD25" s="73">
        <v>0</v>
      </c>
      <c r="CE25" s="73">
        <v>0</v>
      </c>
      <c r="CF25" s="73">
        <v>8.3719999999999999</v>
      </c>
      <c r="CG25" s="73">
        <v>0</v>
      </c>
      <c r="CH25" s="73">
        <v>0</v>
      </c>
      <c r="CI25" s="73">
        <v>4.0510000000000002</v>
      </c>
      <c r="CJ25" s="73">
        <v>0</v>
      </c>
      <c r="CK25" s="73">
        <v>0</v>
      </c>
      <c r="CL25" s="73">
        <v>8.4930000000000003</v>
      </c>
      <c r="CM25" s="73">
        <v>0</v>
      </c>
      <c r="CN25" s="73">
        <v>37.956000000000003</v>
      </c>
      <c r="CO25" s="73">
        <v>0</v>
      </c>
      <c r="CP25" s="73">
        <v>0</v>
      </c>
      <c r="CQ25" s="73">
        <v>0</v>
      </c>
      <c r="CR25" s="73">
        <v>0</v>
      </c>
      <c r="CS25" s="73">
        <v>73.849999999999994</v>
      </c>
      <c r="CT25" s="73">
        <v>0</v>
      </c>
      <c r="CU25" s="73">
        <v>0</v>
      </c>
      <c r="CV25" s="73">
        <v>0</v>
      </c>
      <c r="CW25" s="73">
        <v>0</v>
      </c>
      <c r="CX25" s="73">
        <v>0</v>
      </c>
      <c r="CY25" s="73">
        <v>0</v>
      </c>
      <c r="CZ25" s="73">
        <v>0</v>
      </c>
      <c r="DA25" s="73">
        <v>0</v>
      </c>
      <c r="DB25" s="73">
        <v>9.2080000000000002</v>
      </c>
      <c r="DC25" s="73">
        <v>2.7759999999999998</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43.393999999999998</v>
      </c>
      <c r="DT25" s="73">
        <v>18.518999999999998</v>
      </c>
      <c r="DU25" s="73">
        <v>0</v>
      </c>
      <c r="DV25" s="73">
        <v>0</v>
      </c>
      <c r="DW25" s="73">
        <v>0</v>
      </c>
      <c r="DX25" s="73">
        <v>6.056</v>
      </c>
      <c r="DY25" s="73">
        <v>2.847</v>
      </c>
      <c r="DZ25" s="73">
        <v>29.635999999999999</v>
      </c>
      <c r="EA25" s="73">
        <v>0</v>
      </c>
      <c r="EB25" s="73">
        <v>2.399</v>
      </c>
      <c r="EC25" s="73">
        <v>0</v>
      </c>
      <c r="ED25" s="73">
        <v>0</v>
      </c>
      <c r="EE25" s="73">
        <v>0</v>
      </c>
      <c r="EF25" s="73">
        <v>0</v>
      </c>
      <c r="EG25" s="73">
        <v>0</v>
      </c>
      <c r="EH25" s="73">
        <v>0</v>
      </c>
      <c r="EI25" s="73">
        <v>0</v>
      </c>
      <c r="EJ25" s="73">
        <v>2.8039999999999998</v>
      </c>
      <c r="EK25" s="73">
        <v>0</v>
      </c>
      <c r="EL25" s="73">
        <v>176.935</v>
      </c>
      <c r="EM25" s="73">
        <v>0</v>
      </c>
      <c r="EN25" s="73">
        <v>0</v>
      </c>
      <c r="EO25" s="73">
        <v>10.337999999999999</v>
      </c>
      <c r="EP25" s="73">
        <v>0</v>
      </c>
      <c r="EQ25" s="73">
        <v>0</v>
      </c>
      <c r="ER25" s="73">
        <v>0</v>
      </c>
      <c r="ES25" s="73">
        <v>0</v>
      </c>
      <c r="ET25" s="73">
        <v>15.595000000000001</v>
      </c>
      <c r="EU25" s="73">
        <v>2.3290000000000002</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13.081</v>
      </c>
      <c r="FO25" s="73">
        <v>0</v>
      </c>
      <c r="FP25" s="73">
        <v>0</v>
      </c>
      <c r="FQ25" s="73">
        <v>0</v>
      </c>
      <c r="FR25" s="73">
        <v>0</v>
      </c>
      <c r="FS25" s="73">
        <v>0</v>
      </c>
      <c r="FT25" s="73">
        <v>0</v>
      </c>
      <c r="FU25" s="73">
        <v>0</v>
      </c>
      <c r="FV25" s="73">
        <v>0</v>
      </c>
      <c r="FW25" s="73">
        <v>0</v>
      </c>
      <c r="FX25" s="73">
        <v>0</v>
      </c>
      <c r="FY25" s="73">
        <v>0</v>
      </c>
      <c r="FZ25" s="73">
        <v>0</v>
      </c>
      <c r="GA25" s="73">
        <v>5.4109999999999996</v>
      </c>
      <c r="GB25" s="73">
        <v>0</v>
      </c>
      <c r="GC25" s="73">
        <v>0</v>
      </c>
      <c r="GD25" s="73">
        <v>0</v>
      </c>
      <c r="GE25" s="73">
        <v>0</v>
      </c>
      <c r="GF25" s="73">
        <v>0</v>
      </c>
      <c r="GG25" s="73">
        <v>8.3719999999999999</v>
      </c>
      <c r="GH25" s="73">
        <v>0</v>
      </c>
      <c r="GI25" s="73">
        <v>0</v>
      </c>
      <c r="GJ25" s="73">
        <v>4.0510000000000002</v>
      </c>
      <c r="GK25" s="73">
        <v>0</v>
      </c>
      <c r="GL25" s="73">
        <v>0</v>
      </c>
      <c r="GM25" s="73">
        <v>8.4930000000000003</v>
      </c>
      <c r="GN25" s="73">
        <v>0</v>
      </c>
      <c r="GO25" s="73">
        <v>37.956000000000003</v>
      </c>
      <c r="GP25" s="73">
        <v>0</v>
      </c>
      <c r="GQ25" s="73">
        <v>0</v>
      </c>
      <c r="GR25" s="73">
        <v>0</v>
      </c>
      <c r="GS25" s="73">
        <v>0</v>
      </c>
      <c r="GT25" s="73">
        <v>73.849999999999994</v>
      </c>
      <c r="GU25" s="73">
        <v>0</v>
      </c>
      <c r="GV25" s="73">
        <v>0</v>
      </c>
      <c r="GW25" s="73">
        <v>0</v>
      </c>
      <c r="GX25" s="73">
        <v>0</v>
      </c>
      <c r="GY25" s="73">
        <v>0</v>
      </c>
      <c r="GZ25" s="73">
        <v>0</v>
      </c>
      <c r="HA25" s="73">
        <v>0</v>
      </c>
      <c r="HB25" s="73">
        <v>0</v>
      </c>
      <c r="HC25" s="73">
        <v>9.2080000000000002</v>
      </c>
      <c r="HD25" s="73">
        <v>2.7759999999999998</v>
      </c>
      <c r="HE25" s="73">
        <v>0</v>
      </c>
      <c r="HF25" s="73">
        <v>0</v>
      </c>
      <c r="HG25" s="73">
        <v>0</v>
      </c>
      <c r="HH25" s="73">
        <v>0</v>
      </c>
      <c r="HI25" s="73">
        <v>0</v>
      </c>
      <c r="HJ25" s="73">
        <v>0</v>
      </c>
      <c r="HK25" s="73">
        <v>292.928</v>
      </c>
      <c r="HL25" s="73">
        <v>15.595000000000001</v>
      </c>
      <c r="HM25" s="73">
        <v>2.3290000000000002</v>
      </c>
      <c r="HN25" s="73">
        <v>0</v>
      </c>
      <c r="HO25" s="73">
        <v>13.081</v>
      </c>
      <c r="HP25" s="73">
        <v>0</v>
      </c>
      <c r="HQ25" s="73">
        <v>5.4109999999999996</v>
      </c>
      <c r="HR25" s="73">
        <v>0</v>
      </c>
      <c r="HS25" s="73">
        <v>8.3719999999999999</v>
      </c>
      <c r="HT25" s="73">
        <v>4.0510000000000002</v>
      </c>
      <c r="HU25" s="73">
        <v>8.4930000000000003</v>
      </c>
      <c r="HV25" s="73">
        <v>37.956000000000003</v>
      </c>
      <c r="HW25" s="73">
        <v>0</v>
      </c>
      <c r="HX25" s="73">
        <v>73.849999999999994</v>
      </c>
      <c r="HY25" s="73">
        <v>11.984</v>
      </c>
      <c r="HZ25" s="73">
        <v>0</v>
      </c>
      <c r="IA25" s="73">
        <v>0</v>
      </c>
      <c r="IB25" s="73">
        <v>0</v>
      </c>
      <c r="IC25" s="73">
        <v>0</v>
      </c>
      <c r="ID25" s="73">
        <v>0</v>
      </c>
      <c r="IE25" s="73">
        <v>0</v>
      </c>
      <c r="IF25" s="73">
        <v>292.928</v>
      </c>
      <c r="IG25" s="73">
        <v>15.595000000000001</v>
      </c>
      <c r="IH25" s="73">
        <v>2.3290000000000002</v>
      </c>
      <c r="II25" s="73">
        <v>0</v>
      </c>
      <c r="IJ25" s="73">
        <v>13.081</v>
      </c>
      <c r="IK25" s="73">
        <v>0</v>
      </c>
      <c r="IL25" s="73">
        <v>5.4109999999999996</v>
      </c>
      <c r="IM25" s="73">
        <v>0</v>
      </c>
      <c r="IN25" s="73">
        <v>8.3719999999999999</v>
      </c>
      <c r="IO25" s="73">
        <v>4.0510000000000002</v>
      </c>
      <c r="IP25" s="73">
        <v>8.4930000000000003</v>
      </c>
      <c r="IQ25" s="73">
        <v>37.956000000000003</v>
      </c>
      <c r="IR25" s="73">
        <v>0</v>
      </c>
      <c r="IS25" s="73">
        <v>73.849999999999994</v>
      </c>
      <c r="IT25" s="73">
        <v>11.984</v>
      </c>
      <c r="IU25" s="73">
        <v>0</v>
      </c>
      <c r="IV25" s="74">
        <v>0</v>
      </c>
      <c r="IW25" s="71">
        <v>0</v>
      </c>
      <c r="IX25" s="71">
        <v>0</v>
      </c>
      <c r="IY25" s="71">
        <v>0</v>
      </c>
      <c r="IZ25" s="71">
        <v>0</v>
      </c>
      <c r="JA25" s="71">
        <v>0</v>
      </c>
      <c r="JB25" s="71">
        <v>0</v>
      </c>
      <c r="JC25" s="71">
        <v>0</v>
      </c>
      <c r="JD25" s="71">
        <v>0</v>
      </c>
      <c r="JE25" s="71">
        <v>9</v>
      </c>
      <c r="JF25" s="71">
        <v>2</v>
      </c>
      <c r="JG25" s="71">
        <v>0</v>
      </c>
      <c r="JH25" s="71">
        <v>0</v>
      </c>
      <c r="JI25" s="71">
        <v>0</v>
      </c>
      <c r="JJ25" s="71">
        <v>2</v>
      </c>
      <c r="JK25" s="71">
        <v>1</v>
      </c>
      <c r="JL25" s="71">
        <v>1</v>
      </c>
      <c r="JM25" s="71">
        <v>0</v>
      </c>
      <c r="JN25" s="71">
        <v>1</v>
      </c>
      <c r="JO25" s="71">
        <v>0</v>
      </c>
      <c r="JP25" s="71">
        <v>0</v>
      </c>
      <c r="JQ25" s="71">
        <v>0</v>
      </c>
      <c r="JR25" s="71">
        <v>0</v>
      </c>
      <c r="JS25" s="71">
        <v>0</v>
      </c>
      <c r="JT25" s="71">
        <v>0</v>
      </c>
      <c r="JU25" s="71">
        <v>0</v>
      </c>
      <c r="JV25" s="71">
        <v>1</v>
      </c>
      <c r="JW25" s="71">
        <v>0</v>
      </c>
      <c r="JX25" s="71">
        <v>1</v>
      </c>
      <c r="JY25" s="71">
        <v>0</v>
      </c>
      <c r="JZ25" s="71">
        <v>0</v>
      </c>
      <c r="KA25" s="71">
        <v>2</v>
      </c>
      <c r="KB25" s="71">
        <v>0</v>
      </c>
      <c r="KC25" s="71">
        <v>0</v>
      </c>
      <c r="KD25" s="71">
        <v>0</v>
      </c>
      <c r="KE25" s="71">
        <v>0</v>
      </c>
      <c r="KF25" s="71">
        <v>6</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4</v>
      </c>
      <c r="LT25" s="71">
        <v>0</v>
      </c>
      <c r="LU25" s="71">
        <v>0</v>
      </c>
      <c r="LV25" s="71">
        <v>1</v>
      </c>
      <c r="LW25" s="71">
        <v>0</v>
      </c>
      <c r="LX25" s="71">
        <v>0</v>
      </c>
      <c r="LY25" s="71">
        <v>3</v>
      </c>
      <c r="LZ25" s="71">
        <v>0</v>
      </c>
      <c r="MA25" s="71">
        <v>6</v>
      </c>
      <c r="MB25" s="71">
        <v>0</v>
      </c>
      <c r="MC25" s="71">
        <v>0</v>
      </c>
      <c r="MD25" s="71">
        <v>0</v>
      </c>
      <c r="ME25" s="71">
        <v>0</v>
      </c>
      <c r="MF25" s="71">
        <v>3</v>
      </c>
      <c r="MG25" s="71">
        <v>0</v>
      </c>
      <c r="MH25" s="71">
        <v>0</v>
      </c>
      <c r="MI25" s="71">
        <v>0</v>
      </c>
      <c r="MJ25" s="71">
        <v>0</v>
      </c>
      <c r="MK25" s="71">
        <v>0</v>
      </c>
      <c r="ML25" s="71">
        <v>0</v>
      </c>
      <c r="MM25" s="71">
        <v>0</v>
      </c>
      <c r="MN25" s="71">
        <v>0</v>
      </c>
      <c r="MO25" s="71">
        <v>2</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9</v>
      </c>
      <c r="NG25" s="71">
        <v>2</v>
      </c>
      <c r="NH25" s="71">
        <v>0</v>
      </c>
      <c r="NI25" s="71">
        <v>0</v>
      </c>
      <c r="NJ25" s="71">
        <v>0</v>
      </c>
      <c r="NK25" s="71">
        <v>2</v>
      </c>
      <c r="NL25" s="71">
        <v>1</v>
      </c>
      <c r="NM25" s="71">
        <v>1</v>
      </c>
      <c r="NN25" s="71">
        <v>0</v>
      </c>
      <c r="NO25" s="71">
        <v>1</v>
      </c>
      <c r="NP25" s="71">
        <v>0</v>
      </c>
      <c r="NQ25" s="71">
        <v>0</v>
      </c>
      <c r="NR25" s="71">
        <v>0</v>
      </c>
      <c r="NS25" s="71">
        <v>0</v>
      </c>
      <c r="NT25" s="71">
        <v>0</v>
      </c>
      <c r="NU25" s="71">
        <v>0</v>
      </c>
      <c r="NV25" s="71">
        <v>0</v>
      </c>
      <c r="NW25" s="71">
        <v>1</v>
      </c>
      <c r="NX25" s="71">
        <v>0</v>
      </c>
      <c r="NY25" s="71">
        <v>1</v>
      </c>
      <c r="NZ25" s="71">
        <v>0</v>
      </c>
      <c r="OA25" s="71">
        <v>0</v>
      </c>
      <c r="OB25" s="71">
        <v>2</v>
      </c>
      <c r="OC25" s="71">
        <v>0</v>
      </c>
      <c r="OD25" s="71">
        <v>0</v>
      </c>
      <c r="OE25" s="71">
        <v>0</v>
      </c>
      <c r="OF25" s="71">
        <v>0</v>
      </c>
      <c r="OG25" s="71">
        <v>6</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4</v>
      </c>
      <c r="PU25" s="71">
        <v>0</v>
      </c>
      <c r="PV25" s="71">
        <v>0</v>
      </c>
      <c r="PW25" s="71">
        <v>1</v>
      </c>
      <c r="PX25" s="71">
        <v>0</v>
      </c>
      <c r="PY25" s="71">
        <v>0</v>
      </c>
      <c r="PZ25" s="71">
        <v>3</v>
      </c>
      <c r="QA25" s="71">
        <v>0</v>
      </c>
      <c r="QB25" s="71">
        <v>6</v>
      </c>
      <c r="QC25" s="71">
        <v>0</v>
      </c>
      <c r="QD25" s="71">
        <v>0</v>
      </c>
      <c r="QE25" s="71">
        <v>0</v>
      </c>
      <c r="QF25" s="71">
        <v>0</v>
      </c>
      <c r="QG25" s="71">
        <v>3</v>
      </c>
      <c r="QH25" s="71">
        <v>0</v>
      </c>
      <c r="QI25" s="71">
        <v>0</v>
      </c>
      <c r="QJ25" s="71">
        <v>0</v>
      </c>
      <c r="QK25" s="71">
        <v>0</v>
      </c>
      <c r="QL25" s="71">
        <v>0</v>
      </c>
      <c r="QM25" s="71">
        <v>0</v>
      </c>
      <c r="QN25" s="71">
        <v>0</v>
      </c>
      <c r="QO25" s="71">
        <v>0</v>
      </c>
      <c r="QP25" s="71">
        <v>2</v>
      </c>
      <c r="QQ25" s="71">
        <v>1</v>
      </c>
      <c r="QR25" s="71">
        <v>0</v>
      </c>
      <c r="QS25" s="71">
        <v>0</v>
      </c>
      <c r="QT25" s="71">
        <v>0</v>
      </c>
      <c r="QU25" s="71">
        <v>0</v>
      </c>
      <c r="QV25" s="71">
        <v>0</v>
      </c>
      <c r="QW25" s="71">
        <v>0</v>
      </c>
      <c r="QX25" s="71">
        <v>20</v>
      </c>
      <c r="QY25" s="71">
        <v>6</v>
      </c>
      <c r="QZ25" s="71">
        <v>1</v>
      </c>
      <c r="RA25" s="71">
        <v>0</v>
      </c>
      <c r="RB25" s="71">
        <v>4</v>
      </c>
      <c r="RC25" s="71">
        <v>0</v>
      </c>
      <c r="RD25" s="71">
        <v>2</v>
      </c>
      <c r="RE25" s="71">
        <v>0</v>
      </c>
      <c r="RF25" s="71">
        <v>4</v>
      </c>
      <c r="RG25" s="71">
        <v>1</v>
      </c>
      <c r="RH25" s="71">
        <v>3</v>
      </c>
      <c r="RI25" s="71">
        <v>6</v>
      </c>
      <c r="RJ25" s="71">
        <v>0</v>
      </c>
      <c r="RK25" s="71">
        <v>3</v>
      </c>
      <c r="RL25" s="71">
        <v>3</v>
      </c>
      <c r="RM25" s="71">
        <v>0</v>
      </c>
      <c r="RN25" s="71">
        <v>0</v>
      </c>
      <c r="RO25" s="71">
        <v>0</v>
      </c>
      <c r="RP25" s="71">
        <v>0</v>
      </c>
      <c r="RQ25" s="71">
        <v>0</v>
      </c>
      <c r="RR25" s="71">
        <v>0</v>
      </c>
      <c r="RS25" s="71">
        <v>20</v>
      </c>
      <c r="RT25" s="71">
        <v>6</v>
      </c>
      <c r="RU25" s="71">
        <v>1</v>
      </c>
      <c r="RV25" s="71">
        <v>0</v>
      </c>
      <c r="RW25" s="71">
        <v>4</v>
      </c>
      <c r="RX25" s="71">
        <v>0</v>
      </c>
      <c r="RY25" s="71">
        <v>2</v>
      </c>
      <c r="RZ25" s="71">
        <v>0</v>
      </c>
      <c r="SA25" s="71">
        <v>4</v>
      </c>
      <c r="SB25" s="71">
        <v>1</v>
      </c>
      <c r="SC25" s="71">
        <v>3</v>
      </c>
      <c r="SD25" s="71">
        <v>6</v>
      </c>
      <c r="SE25" s="71">
        <v>0</v>
      </c>
      <c r="SF25" s="71">
        <v>3</v>
      </c>
      <c r="SG25" s="71">
        <v>3</v>
      </c>
      <c r="SH25" s="71">
        <v>0</v>
      </c>
    </row>
    <row r="26" spans="1:502">
      <c r="A26" s="16" t="s">
        <v>2015</v>
      </c>
      <c r="B26" s="70">
        <v>18</v>
      </c>
      <c r="C26" s="70">
        <v>18</v>
      </c>
      <c r="D26" s="70">
        <v>1</v>
      </c>
      <c r="E26" s="70">
        <v>2021</v>
      </c>
      <c r="F26" s="70" t="s">
        <v>160</v>
      </c>
      <c r="G26" s="1073" t="s">
        <v>1997</v>
      </c>
      <c r="H26" s="70" t="s">
        <v>1998</v>
      </c>
      <c r="I26" s="1066"/>
      <c r="J26" s="73">
        <v>0</v>
      </c>
      <c r="K26" s="73">
        <v>0</v>
      </c>
      <c r="L26" s="73">
        <v>0</v>
      </c>
      <c r="M26" s="73">
        <v>0</v>
      </c>
      <c r="N26" s="73">
        <v>0</v>
      </c>
      <c r="O26" s="73">
        <v>0</v>
      </c>
      <c r="P26" s="73">
        <v>0</v>
      </c>
      <c r="Q26" s="73">
        <v>0</v>
      </c>
      <c r="R26" s="73">
        <v>44.915999999999997</v>
      </c>
      <c r="S26" s="73">
        <v>18.195</v>
      </c>
      <c r="T26" s="73">
        <v>0</v>
      </c>
      <c r="U26" s="73">
        <v>0</v>
      </c>
      <c r="V26" s="73">
        <v>0</v>
      </c>
      <c r="W26" s="73">
        <v>6.0430000000000001</v>
      </c>
      <c r="X26" s="73">
        <v>2.9540000000000002</v>
      </c>
      <c r="Y26" s="73">
        <v>30.684999999999999</v>
      </c>
      <c r="Z26" s="73">
        <v>0</v>
      </c>
      <c r="AA26" s="73">
        <v>2.4260000000000002</v>
      </c>
      <c r="AB26" s="73">
        <v>0</v>
      </c>
      <c r="AC26" s="73">
        <v>0</v>
      </c>
      <c r="AD26" s="73">
        <v>0</v>
      </c>
      <c r="AE26" s="73">
        <v>0</v>
      </c>
      <c r="AF26" s="73">
        <v>0</v>
      </c>
      <c r="AG26" s="73">
        <v>0</v>
      </c>
      <c r="AH26" s="73">
        <v>0</v>
      </c>
      <c r="AI26" s="73">
        <v>3.153</v>
      </c>
      <c r="AJ26" s="73">
        <v>0</v>
      </c>
      <c r="AK26" s="73">
        <v>188.953</v>
      </c>
      <c r="AL26" s="73">
        <v>0</v>
      </c>
      <c r="AM26" s="73">
        <v>0</v>
      </c>
      <c r="AN26" s="73">
        <v>11.27</v>
      </c>
      <c r="AO26" s="73">
        <v>0</v>
      </c>
      <c r="AP26" s="73">
        <v>0</v>
      </c>
      <c r="AQ26" s="73">
        <v>0</v>
      </c>
      <c r="AR26" s="73">
        <v>0</v>
      </c>
      <c r="AS26" s="73">
        <v>16.651</v>
      </c>
      <c r="AT26" s="73">
        <v>2.423</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14.324999999999999</v>
      </c>
      <c r="BN26" s="73">
        <v>0</v>
      </c>
      <c r="BO26" s="73">
        <v>0</v>
      </c>
      <c r="BP26" s="73">
        <v>0</v>
      </c>
      <c r="BQ26" s="73">
        <v>0</v>
      </c>
      <c r="BR26" s="73">
        <v>0</v>
      </c>
      <c r="BS26" s="73">
        <v>0</v>
      </c>
      <c r="BT26" s="73">
        <v>0</v>
      </c>
      <c r="BU26" s="73">
        <v>0</v>
      </c>
      <c r="BV26" s="73">
        <v>0</v>
      </c>
      <c r="BW26" s="73">
        <v>0</v>
      </c>
      <c r="BX26" s="73">
        <v>0</v>
      </c>
      <c r="BY26" s="73">
        <v>0</v>
      </c>
      <c r="BZ26" s="73">
        <v>5.6040000000000001</v>
      </c>
      <c r="CA26" s="73">
        <v>0</v>
      </c>
      <c r="CB26" s="73">
        <v>0</v>
      </c>
      <c r="CC26" s="73">
        <v>0</v>
      </c>
      <c r="CD26" s="73">
        <v>0</v>
      </c>
      <c r="CE26" s="73">
        <v>0</v>
      </c>
      <c r="CF26" s="73">
        <v>8.74</v>
      </c>
      <c r="CG26" s="73">
        <v>0</v>
      </c>
      <c r="CH26" s="73">
        <v>0</v>
      </c>
      <c r="CI26" s="73">
        <v>4.1580000000000004</v>
      </c>
      <c r="CJ26" s="73">
        <v>0</v>
      </c>
      <c r="CK26" s="73">
        <v>0</v>
      </c>
      <c r="CL26" s="73">
        <v>9.3230000000000004</v>
      </c>
      <c r="CM26" s="73">
        <v>0</v>
      </c>
      <c r="CN26" s="73">
        <v>42.218000000000004</v>
      </c>
      <c r="CO26" s="73">
        <v>0</v>
      </c>
      <c r="CP26" s="73">
        <v>0</v>
      </c>
      <c r="CQ26" s="73">
        <v>0</v>
      </c>
      <c r="CR26" s="73">
        <v>0</v>
      </c>
      <c r="CS26" s="73">
        <v>96.213999999999999</v>
      </c>
      <c r="CT26" s="73">
        <v>0</v>
      </c>
      <c r="CU26" s="73">
        <v>0</v>
      </c>
      <c r="CV26" s="73">
        <v>0</v>
      </c>
      <c r="CW26" s="73">
        <v>0</v>
      </c>
      <c r="CX26" s="73">
        <v>0</v>
      </c>
      <c r="CY26" s="73">
        <v>0</v>
      </c>
      <c r="CZ26" s="73">
        <v>0</v>
      </c>
      <c r="DA26" s="73">
        <v>0</v>
      </c>
      <c r="DB26" s="73">
        <v>4.9340000000000002</v>
      </c>
      <c r="DC26" s="73">
        <v>2.859</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44.915999999999997</v>
      </c>
      <c r="DT26" s="73">
        <v>18.195</v>
      </c>
      <c r="DU26" s="73">
        <v>0</v>
      </c>
      <c r="DV26" s="73">
        <v>0</v>
      </c>
      <c r="DW26" s="73">
        <v>0</v>
      </c>
      <c r="DX26" s="73">
        <v>6.0430000000000001</v>
      </c>
      <c r="DY26" s="73">
        <v>2.9540000000000002</v>
      </c>
      <c r="DZ26" s="73">
        <v>30.684999999999999</v>
      </c>
      <c r="EA26" s="73">
        <v>0</v>
      </c>
      <c r="EB26" s="73">
        <v>2.4260000000000002</v>
      </c>
      <c r="EC26" s="73">
        <v>0</v>
      </c>
      <c r="ED26" s="73">
        <v>0</v>
      </c>
      <c r="EE26" s="73">
        <v>0</v>
      </c>
      <c r="EF26" s="73">
        <v>0</v>
      </c>
      <c r="EG26" s="73">
        <v>0</v>
      </c>
      <c r="EH26" s="73">
        <v>0</v>
      </c>
      <c r="EI26" s="73">
        <v>0</v>
      </c>
      <c r="EJ26" s="73">
        <v>3.153</v>
      </c>
      <c r="EK26" s="73">
        <v>0</v>
      </c>
      <c r="EL26" s="73">
        <v>188.953</v>
      </c>
      <c r="EM26" s="73">
        <v>0</v>
      </c>
      <c r="EN26" s="73">
        <v>0</v>
      </c>
      <c r="EO26" s="73">
        <v>11.27</v>
      </c>
      <c r="EP26" s="73">
        <v>0</v>
      </c>
      <c r="EQ26" s="73">
        <v>0</v>
      </c>
      <c r="ER26" s="73">
        <v>0</v>
      </c>
      <c r="ES26" s="73">
        <v>0</v>
      </c>
      <c r="ET26" s="73">
        <v>16.651</v>
      </c>
      <c r="EU26" s="73">
        <v>2.423</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14.324999999999999</v>
      </c>
      <c r="FO26" s="73">
        <v>0</v>
      </c>
      <c r="FP26" s="73">
        <v>0</v>
      </c>
      <c r="FQ26" s="73">
        <v>0</v>
      </c>
      <c r="FR26" s="73">
        <v>0</v>
      </c>
      <c r="FS26" s="73">
        <v>0</v>
      </c>
      <c r="FT26" s="73">
        <v>0</v>
      </c>
      <c r="FU26" s="73">
        <v>0</v>
      </c>
      <c r="FV26" s="73">
        <v>0</v>
      </c>
      <c r="FW26" s="73">
        <v>0</v>
      </c>
      <c r="FX26" s="73">
        <v>0</v>
      </c>
      <c r="FY26" s="73">
        <v>0</v>
      </c>
      <c r="FZ26" s="73">
        <v>0</v>
      </c>
      <c r="GA26" s="73">
        <v>5.6040000000000001</v>
      </c>
      <c r="GB26" s="73">
        <v>0</v>
      </c>
      <c r="GC26" s="73">
        <v>0</v>
      </c>
      <c r="GD26" s="73">
        <v>0</v>
      </c>
      <c r="GE26" s="73">
        <v>0</v>
      </c>
      <c r="GF26" s="73">
        <v>0</v>
      </c>
      <c r="GG26" s="73">
        <v>8.74</v>
      </c>
      <c r="GH26" s="73">
        <v>0</v>
      </c>
      <c r="GI26" s="73">
        <v>0</v>
      </c>
      <c r="GJ26" s="73">
        <v>4.1580000000000004</v>
      </c>
      <c r="GK26" s="73">
        <v>0</v>
      </c>
      <c r="GL26" s="73">
        <v>0</v>
      </c>
      <c r="GM26" s="73">
        <v>9.3230000000000004</v>
      </c>
      <c r="GN26" s="73">
        <v>0</v>
      </c>
      <c r="GO26" s="73">
        <v>42.218000000000004</v>
      </c>
      <c r="GP26" s="73">
        <v>0</v>
      </c>
      <c r="GQ26" s="73">
        <v>0</v>
      </c>
      <c r="GR26" s="73">
        <v>0</v>
      </c>
      <c r="GS26" s="73">
        <v>0</v>
      </c>
      <c r="GT26" s="73">
        <v>96.213999999999999</v>
      </c>
      <c r="GU26" s="73">
        <v>0</v>
      </c>
      <c r="GV26" s="73">
        <v>0</v>
      </c>
      <c r="GW26" s="73">
        <v>0</v>
      </c>
      <c r="GX26" s="73">
        <v>0</v>
      </c>
      <c r="GY26" s="73">
        <v>0</v>
      </c>
      <c r="GZ26" s="73">
        <v>0</v>
      </c>
      <c r="HA26" s="73">
        <v>0</v>
      </c>
      <c r="HB26" s="73">
        <v>0</v>
      </c>
      <c r="HC26" s="73">
        <v>4.9340000000000002</v>
      </c>
      <c r="HD26" s="73">
        <v>2.859</v>
      </c>
      <c r="HE26" s="73">
        <v>0</v>
      </c>
      <c r="HF26" s="73">
        <v>0</v>
      </c>
      <c r="HG26" s="73">
        <v>0</v>
      </c>
      <c r="HH26" s="73">
        <v>0</v>
      </c>
      <c r="HI26" s="73">
        <v>0</v>
      </c>
      <c r="HJ26" s="73">
        <v>0</v>
      </c>
      <c r="HK26" s="73">
        <v>308.59500000000003</v>
      </c>
      <c r="HL26" s="73">
        <v>16.651</v>
      </c>
      <c r="HM26" s="73">
        <v>2.423</v>
      </c>
      <c r="HN26" s="73">
        <v>0</v>
      </c>
      <c r="HO26" s="73">
        <v>14.324999999999999</v>
      </c>
      <c r="HP26" s="73">
        <v>0</v>
      </c>
      <c r="HQ26" s="73">
        <v>5.6040000000000001</v>
      </c>
      <c r="HR26" s="73">
        <v>0</v>
      </c>
      <c r="HS26" s="73">
        <v>8.74</v>
      </c>
      <c r="HT26" s="73">
        <v>4.1580000000000004</v>
      </c>
      <c r="HU26" s="73">
        <v>9.3230000000000004</v>
      </c>
      <c r="HV26" s="73">
        <v>42.218000000000004</v>
      </c>
      <c r="HW26" s="73">
        <v>0</v>
      </c>
      <c r="HX26" s="73">
        <v>96.213999999999999</v>
      </c>
      <c r="HY26" s="73">
        <v>7.7930000000000001</v>
      </c>
      <c r="HZ26" s="73">
        <v>0</v>
      </c>
      <c r="IA26" s="73">
        <v>0</v>
      </c>
      <c r="IB26" s="73">
        <v>0</v>
      </c>
      <c r="IC26" s="73">
        <v>0</v>
      </c>
      <c r="ID26" s="73">
        <v>0</v>
      </c>
      <c r="IE26" s="73">
        <v>0</v>
      </c>
      <c r="IF26" s="73">
        <v>308.59500000000003</v>
      </c>
      <c r="IG26" s="73">
        <v>16.651</v>
      </c>
      <c r="IH26" s="73">
        <v>2.423</v>
      </c>
      <c r="II26" s="73">
        <v>0</v>
      </c>
      <c r="IJ26" s="73">
        <v>14.324999999999999</v>
      </c>
      <c r="IK26" s="73">
        <v>0</v>
      </c>
      <c r="IL26" s="73">
        <v>5.6040000000000001</v>
      </c>
      <c r="IM26" s="73">
        <v>0</v>
      </c>
      <c r="IN26" s="73">
        <v>8.74</v>
      </c>
      <c r="IO26" s="73">
        <v>4.1580000000000004</v>
      </c>
      <c r="IP26" s="73">
        <v>9.3230000000000004</v>
      </c>
      <c r="IQ26" s="73">
        <v>42.218000000000004</v>
      </c>
      <c r="IR26" s="73">
        <v>0</v>
      </c>
      <c r="IS26" s="73">
        <v>96.213999999999999</v>
      </c>
      <c r="IT26" s="73">
        <v>7.7930000000000001</v>
      </c>
      <c r="IU26" s="73">
        <v>0</v>
      </c>
      <c r="IV26" s="74">
        <v>0</v>
      </c>
      <c r="IW26" s="71">
        <v>0</v>
      </c>
      <c r="IX26" s="71">
        <v>0</v>
      </c>
      <c r="IY26" s="71">
        <v>0</v>
      </c>
      <c r="IZ26" s="71">
        <v>0</v>
      </c>
      <c r="JA26" s="71">
        <v>0</v>
      </c>
      <c r="JB26" s="71">
        <v>0</v>
      </c>
      <c r="JC26" s="71">
        <v>0</v>
      </c>
      <c r="JD26" s="71">
        <v>0</v>
      </c>
      <c r="JE26" s="71">
        <v>9</v>
      </c>
      <c r="JF26" s="71">
        <v>2</v>
      </c>
      <c r="JG26" s="71">
        <v>0</v>
      </c>
      <c r="JH26" s="71">
        <v>0</v>
      </c>
      <c r="JI26" s="71">
        <v>0</v>
      </c>
      <c r="JJ26" s="71">
        <v>2</v>
      </c>
      <c r="JK26" s="71">
        <v>1</v>
      </c>
      <c r="JL26" s="71">
        <v>1</v>
      </c>
      <c r="JM26" s="71">
        <v>0</v>
      </c>
      <c r="JN26" s="71">
        <v>1</v>
      </c>
      <c r="JO26" s="71">
        <v>0</v>
      </c>
      <c r="JP26" s="71">
        <v>0</v>
      </c>
      <c r="JQ26" s="71">
        <v>0</v>
      </c>
      <c r="JR26" s="71">
        <v>0</v>
      </c>
      <c r="JS26" s="71">
        <v>0</v>
      </c>
      <c r="JT26" s="71">
        <v>0</v>
      </c>
      <c r="JU26" s="71">
        <v>0</v>
      </c>
      <c r="JV26" s="71">
        <v>1</v>
      </c>
      <c r="JW26" s="71">
        <v>0</v>
      </c>
      <c r="JX26" s="71">
        <v>1</v>
      </c>
      <c r="JY26" s="71">
        <v>0</v>
      </c>
      <c r="JZ26" s="71">
        <v>0</v>
      </c>
      <c r="KA26" s="71">
        <v>2</v>
      </c>
      <c r="KB26" s="71">
        <v>0</v>
      </c>
      <c r="KC26" s="71">
        <v>0</v>
      </c>
      <c r="KD26" s="71">
        <v>0</v>
      </c>
      <c r="KE26" s="71">
        <v>0</v>
      </c>
      <c r="KF26" s="71">
        <v>6</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4</v>
      </c>
      <c r="LT26" s="71">
        <v>0</v>
      </c>
      <c r="LU26" s="71">
        <v>0</v>
      </c>
      <c r="LV26" s="71">
        <v>1</v>
      </c>
      <c r="LW26" s="71">
        <v>0</v>
      </c>
      <c r="LX26" s="71">
        <v>0</v>
      </c>
      <c r="LY26" s="71">
        <v>3</v>
      </c>
      <c r="LZ26" s="71">
        <v>0</v>
      </c>
      <c r="MA26" s="71">
        <v>7</v>
      </c>
      <c r="MB26" s="71">
        <v>0</v>
      </c>
      <c r="MC26" s="71">
        <v>0</v>
      </c>
      <c r="MD26" s="71">
        <v>0</v>
      </c>
      <c r="ME26" s="71">
        <v>0</v>
      </c>
      <c r="MF26" s="71">
        <v>3</v>
      </c>
      <c r="MG26" s="71">
        <v>0</v>
      </c>
      <c r="MH26" s="71">
        <v>0</v>
      </c>
      <c r="MI26" s="71">
        <v>0</v>
      </c>
      <c r="MJ26" s="71">
        <v>0</v>
      </c>
      <c r="MK26" s="71">
        <v>0</v>
      </c>
      <c r="ML26" s="71">
        <v>0</v>
      </c>
      <c r="MM26" s="71">
        <v>0</v>
      </c>
      <c r="MN26" s="71">
        <v>0</v>
      </c>
      <c r="MO26" s="71">
        <v>2</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9</v>
      </c>
      <c r="NG26" s="71">
        <v>2</v>
      </c>
      <c r="NH26" s="71">
        <v>0</v>
      </c>
      <c r="NI26" s="71">
        <v>0</v>
      </c>
      <c r="NJ26" s="71">
        <v>0</v>
      </c>
      <c r="NK26" s="71">
        <v>2</v>
      </c>
      <c r="NL26" s="71">
        <v>1</v>
      </c>
      <c r="NM26" s="71">
        <v>1</v>
      </c>
      <c r="NN26" s="71">
        <v>0</v>
      </c>
      <c r="NO26" s="71">
        <v>1</v>
      </c>
      <c r="NP26" s="71">
        <v>0</v>
      </c>
      <c r="NQ26" s="71">
        <v>0</v>
      </c>
      <c r="NR26" s="71">
        <v>0</v>
      </c>
      <c r="NS26" s="71">
        <v>0</v>
      </c>
      <c r="NT26" s="71">
        <v>0</v>
      </c>
      <c r="NU26" s="71">
        <v>0</v>
      </c>
      <c r="NV26" s="71">
        <v>0</v>
      </c>
      <c r="NW26" s="71">
        <v>1</v>
      </c>
      <c r="NX26" s="71">
        <v>0</v>
      </c>
      <c r="NY26" s="71">
        <v>1</v>
      </c>
      <c r="NZ26" s="71">
        <v>0</v>
      </c>
      <c r="OA26" s="71">
        <v>0</v>
      </c>
      <c r="OB26" s="71">
        <v>2</v>
      </c>
      <c r="OC26" s="71">
        <v>0</v>
      </c>
      <c r="OD26" s="71">
        <v>0</v>
      </c>
      <c r="OE26" s="71">
        <v>0</v>
      </c>
      <c r="OF26" s="71">
        <v>0</v>
      </c>
      <c r="OG26" s="71">
        <v>6</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4</v>
      </c>
      <c r="PU26" s="71">
        <v>0</v>
      </c>
      <c r="PV26" s="71">
        <v>0</v>
      </c>
      <c r="PW26" s="71">
        <v>1</v>
      </c>
      <c r="PX26" s="71">
        <v>0</v>
      </c>
      <c r="PY26" s="71">
        <v>0</v>
      </c>
      <c r="PZ26" s="71">
        <v>3</v>
      </c>
      <c r="QA26" s="71">
        <v>0</v>
      </c>
      <c r="QB26" s="71">
        <v>7</v>
      </c>
      <c r="QC26" s="71">
        <v>0</v>
      </c>
      <c r="QD26" s="71">
        <v>0</v>
      </c>
      <c r="QE26" s="71">
        <v>0</v>
      </c>
      <c r="QF26" s="71">
        <v>0</v>
      </c>
      <c r="QG26" s="71">
        <v>3</v>
      </c>
      <c r="QH26" s="71">
        <v>0</v>
      </c>
      <c r="QI26" s="71">
        <v>0</v>
      </c>
      <c r="QJ26" s="71">
        <v>0</v>
      </c>
      <c r="QK26" s="71">
        <v>0</v>
      </c>
      <c r="QL26" s="71">
        <v>0</v>
      </c>
      <c r="QM26" s="71">
        <v>0</v>
      </c>
      <c r="QN26" s="71">
        <v>0</v>
      </c>
      <c r="QO26" s="71">
        <v>0</v>
      </c>
      <c r="QP26" s="71">
        <v>2</v>
      </c>
      <c r="QQ26" s="71">
        <v>1</v>
      </c>
      <c r="QR26" s="71">
        <v>0</v>
      </c>
      <c r="QS26" s="71">
        <v>0</v>
      </c>
      <c r="QT26" s="71">
        <v>0</v>
      </c>
      <c r="QU26" s="71">
        <v>0</v>
      </c>
      <c r="QV26" s="71">
        <v>0</v>
      </c>
      <c r="QW26" s="71">
        <v>0</v>
      </c>
      <c r="QX26" s="71">
        <v>20</v>
      </c>
      <c r="QY26" s="71">
        <v>6</v>
      </c>
      <c r="QZ26" s="71">
        <v>1</v>
      </c>
      <c r="RA26" s="71">
        <v>0</v>
      </c>
      <c r="RB26" s="71">
        <v>4</v>
      </c>
      <c r="RC26" s="71">
        <v>0</v>
      </c>
      <c r="RD26" s="71">
        <v>2</v>
      </c>
      <c r="RE26" s="71">
        <v>0</v>
      </c>
      <c r="RF26" s="71">
        <v>4</v>
      </c>
      <c r="RG26" s="71">
        <v>1</v>
      </c>
      <c r="RH26" s="71">
        <v>3</v>
      </c>
      <c r="RI26" s="71">
        <v>7</v>
      </c>
      <c r="RJ26" s="71">
        <v>0</v>
      </c>
      <c r="RK26" s="71">
        <v>3</v>
      </c>
      <c r="RL26" s="71">
        <v>3</v>
      </c>
      <c r="RM26" s="71">
        <v>0</v>
      </c>
      <c r="RN26" s="71">
        <v>0</v>
      </c>
      <c r="RO26" s="71">
        <v>0</v>
      </c>
      <c r="RP26" s="71">
        <v>0</v>
      </c>
      <c r="RQ26" s="71">
        <v>0</v>
      </c>
      <c r="RR26" s="71">
        <v>0</v>
      </c>
      <c r="RS26" s="71">
        <v>20</v>
      </c>
      <c r="RT26" s="71">
        <v>6</v>
      </c>
      <c r="RU26" s="71">
        <v>1</v>
      </c>
      <c r="RV26" s="71">
        <v>0</v>
      </c>
      <c r="RW26" s="71">
        <v>4</v>
      </c>
      <c r="RX26" s="71">
        <v>0</v>
      </c>
      <c r="RY26" s="71">
        <v>2</v>
      </c>
      <c r="RZ26" s="71">
        <v>0</v>
      </c>
      <c r="SA26" s="71">
        <v>4</v>
      </c>
      <c r="SB26" s="71">
        <v>1</v>
      </c>
      <c r="SC26" s="71">
        <v>3</v>
      </c>
      <c r="SD26" s="71">
        <v>7</v>
      </c>
      <c r="SE26" s="71">
        <v>0</v>
      </c>
      <c r="SF26" s="71">
        <v>3</v>
      </c>
      <c r="SG26" s="71">
        <v>3</v>
      </c>
      <c r="SH26" s="71">
        <v>0</v>
      </c>
    </row>
    <row r="27" spans="1:502">
      <c r="A27" s="16" t="s">
        <v>2016</v>
      </c>
      <c r="B27" s="70">
        <v>19</v>
      </c>
      <c r="C27" s="70">
        <v>19</v>
      </c>
      <c r="D27" s="70">
        <v>1</v>
      </c>
      <c r="E27" s="70">
        <v>2022</v>
      </c>
      <c r="F27" s="70" t="s">
        <v>161</v>
      </c>
      <c r="G27" s="1073" t="s">
        <v>1997</v>
      </c>
      <c r="H27" s="70" t="s">
        <v>1998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2017</v>
      </c>
      <c r="B28" s="70">
        <v>20</v>
      </c>
      <c r="C28" s="70">
        <v>20</v>
      </c>
      <c r="D28" s="70">
        <v>1</v>
      </c>
      <c r="E28" s="70">
        <v>2023</v>
      </c>
      <c r="F28" s="70" t="s">
        <v>1539</v>
      </c>
      <c r="G28" s="1073" t="s">
        <v>1997</v>
      </c>
      <c r="H28" s="70" t="s">
        <v>1998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2018</v>
      </c>
      <c r="B29" s="70">
        <v>21</v>
      </c>
      <c r="C29" s="70">
        <v>21</v>
      </c>
      <c r="D29" s="70">
        <v>1</v>
      </c>
      <c r="E29" s="70">
        <v>2024</v>
      </c>
      <c r="F29" s="70" t="s">
        <v>1585</v>
      </c>
      <c r="G29" s="1073" t="s">
        <v>1997</v>
      </c>
      <c r="H29" s="70" t="s">
        <v>1998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2223</v>
      </c>
      <c r="G30" s="1073" t="s">
        <v>1997</v>
      </c>
      <c r="H30" s="70" t="s">
        <v>1998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2224</v>
      </c>
      <c r="G31" s="1073" t="s">
        <v>1997</v>
      </c>
      <c r="H31" s="70" t="s">
        <v>1998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2225</v>
      </c>
      <c r="G32" s="1073" t="s">
        <v>1997</v>
      </c>
      <c r="H32" s="70" t="s">
        <v>1998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2226</v>
      </c>
      <c r="G33" s="1073" t="s">
        <v>1997</v>
      </c>
      <c r="H33" s="70" t="s">
        <v>1998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2227</v>
      </c>
      <c r="G34" s="1073" t="s">
        <v>1997</v>
      </c>
      <c r="H34" s="70" t="s">
        <v>1998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2228</v>
      </c>
      <c r="G35" s="1073" t="s">
        <v>1997</v>
      </c>
      <c r="H35" s="70" t="s">
        <v>1998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1585</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2343</v>
      </c>
      <c r="B11" s="70">
        <v>3</v>
      </c>
      <c r="C11" s="70">
        <v>18</v>
      </c>
      <c r="D11" s="70">
        <v>3</v>
      </c>
      <c r="E11" s="70">
        <v>2024</v>
      </c>
      <c r="F11" s="70" t="s">
        <v>1585</v>
      </c>
      <c r="G11" s="1073" t="s">
        <v>2340</v>
      </c>
      <c r="H11" s="70" t="s">
        <v>2341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1585</v>
      </c>
      <c r="G12" s="1073" t="s">
        <v>2319</v>
      </c>
      <c r="H12" s="70" t="s">
        <v>2320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2298</v>
      </c>
      <c r="B13" s="70">
        <v>5</v>
      </c>
      <c r="C13" s="70">
        <v>18</v>
      </c>
      <c r="D13" s="70">
        <v>5</v>
      </c>
      <c r="E13" s="70">
        <v>2024</v>
      </c>
      <c r="F13" s="70" t="s">
        <v>1585</v>
      </c>
      <c r="G13" s="1073" t="s">
        <v>2295</v>
      </c>
      <c r="H13" s="70" t="s">
        <v>2296</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1585</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1585</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1585</v>
      </c>
      <c r="G16" s="1073" t="s">
        <v>2348</v>
      </c>
      <c r="H16" s="70" t="s">
        <v>2349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2331</v>
      </c>
      <c r="B17" s="70">
        <v>9</v>
      </c>
      <c r="C17" s="70">
        <v>18</v>
      </c>
      <c r="D17" s="70">
        <v>9</v>
      </c>
      <c r="E17" s="70">
        <v>2024</v>
      </c>
      <c r="F17" s="70" t="s">
        <v>1585</v>
      </c>
      <c r="G17" s="1073" t="s">
        <v>2328</v>
      </c>
      <c r="H17" s="70" t="s">
        <v>2329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1585</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2335</v>
      </c>
      <c r="B19" s="70">
        <v>11</v>
      </c>
      <c r="C19" s="70">
        <v>18</v>
      </c>
      <c r="D19" s="70">
        <v>11</v>
      </c>
      <c r="E19" s="70">
        <v>2024</v>
      </c>
      <c r="F19" s="70" t="s">
        <v>1585</v>
      </c>
      <c r="G19" s="1073" t="s">
        <v>2332</v>
      </c>
      <c r="H19" s="70" t="s">
        <v>2333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2302</v>
      </c>
      <c r="B20" s="70">
        <v>12</v>
      </c>
      <c r="C20" s="70">
        <v>18</v>
      </c>
      <c r="D20" s="70">
        <v>12</v>
      </c>
      <c r="E20" s="70">
        <v>2024</v>
      </c>
      <c r="F20" s="70" t="s">
        <v>1585</v>
      </c>
      <c r="G20" s="1073" t="s">
        <v>2300</v>
      </c>
      <c r="H20" s="70" t="s">
        <v>2299</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1585</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1585</v>
      </c>
      <c r="G22" s="1073" t="s">
        <v>2323</v>
      </c>
      <c r="H22" s="70" t="s">
        <v>2324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1585</v>
      </c>
      <c r="G23" s="1073" t="s">
        <v>2344</v>
      </c>
      <c r="H23" s="70" t="s">
        <v>2345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1585</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1585</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1585</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2018</v>
      </c>
      <c r="B27" s="70">
        <v>19</v>
      </c>
      <c r="C27" s="70">
        <v>18</v>
      </c>
      <c r="D27" s="70">
        <v>19</v>
      </c>
      <c r="E27" s="70">
        <v>2024</v>
      </c>
      <c r="F27" s="70" t="s">
        <v>1585</v>
      </c>
      <c r="G27" s="1073" t="s">
        <v>1997</v>
      </c>
      <c r="H27" s="70" t="s">
        <v>1998</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1585</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1585</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1585</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1585</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1585</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2314</v>
      </c>
      <c r="B33" s="70">
        <v>25</v>
      </c>
      <c r="C33" s="70">
        <v>18</v>
      </c>
      <c r="D33" s="70">
        <v>25</v>
      </c>
      <c r="E33" s="70">
        <v>2024</v>
      </c>
      <c r="F33" s="70" t="s">
        <v>1585</v>
      </c>
      <c r="G33" s="1073" t="s">
        <v>2311</v>
      </c>
      <c r="H33" s="70" t="s">
        <v>2312</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1585</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2339</v>
      </c>
      <c r="B35" s="70">
        <v>27</v>
      </c>
      <c r="C35" s="70">
        <v>18</v>
      </c>
      <c r="D35" s="70">
        <v>27</v>
      </c>
      <c r="E35" s="70">
        <v>2024</v>
      </c>
      <c r="F35" s="70" t="s">
        <v>1585</v>
      </c>
      <c r="G35" s="1073" t="s">
        <v>2336</v>
      </c>
      <c r="H35" s="70" t="s">
        <v>2337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1585</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1585</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1585</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1585</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1585</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1585</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1585</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1585</v>
      </c>
      <c r="G43" s="1073" t="s">
        <v>2436</v>
      </c>
      <c r="H43" s="70" t="s">
        <v>2327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1585</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1585</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1585</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1585</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2318</v>
      </c>
      <c r="B48" s="70">
        <v>40</v>
      </c>
      <c r="C48" s="70">
        <v>18</v>
      </c>
      <c r="D48" s="70">
        <v>40</v>
      </c>
      <c r="E48" s="70">
        <v>2024</v>
      </c>
      <c r="F48" s="70" t="s">
        <v>1585</v>
      </c>
      <c r="G48" s="1073" t="s">
        <v>2315</v>
      </c>
      <c r="H48" s="70" t="s">
        <v>2316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2310</v>
      </c>
      <c r="B49" s="70">
        <v>41</v>
      </c>
      <c r="C49" s="70">
        <v>18</v>
      </c>
      <c r="D49" s="70">
        <v>41</v>
      </c>
      <c r="E49" s="70">
        <v>2024</v>
      </c>
      <c r="F49" s="70" t="s">
        <v>1585</v>
      </c>
      <c r="G49" s="1073" t="s">
        <v>2307</v>
      </c>
      <c r="H49" s="70" t="s">
        <v>2308</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1585</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1585</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1585</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1585</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2306</v>
      </c>
      <c r="B54" s="70">
        <v>46</v>
      </c>
      <c r="C54" s="70">
        <v>18</v>
      </c>
      <c r="D54" s="70">
        <v>46</v>
      </c>
      <c r="E54" s="70">
        <v>2024</v>
      </c>
      <c r="F54" s="70" t="s">
        <v>1585</v>
      </c>
      <c r="G54" s="1073" t="s">
        <v>2303</v>
      </c>
      <c r="H54" s="70" t="s">
        <v>2304</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2342</v>
      </c>
      <c r="B191" s="70">
        <v>183</v>
      </c>
      <c r="C191" s="70">
        <v>16</v>
      </c>
      <c r="D191" s="70">
        <v>3</v>
      </c>
      <c r="E191" s="70">
        <v>2022</v>
      </c>
      <c r="F191" s="70" t="s">
        <v>161</v>
      </c>
      <c r="G191" s="1073" t="s">
        <v>2340</v>
      </c>
      <c r="H191" s="70" t="s">
        <v>2341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2297</v>
      </c>
      <c r="B193" s="70">
        <v>185</v>
      </c>
      <c r="C193" s="70">
        <v>16</v>
      </c>
      <c r="D193" s="70">
        <v>5</v>
      </c>
      <c r="E193" s="70">
        <v>2022</v>
      </c>
      <c r="F193" s="70" t="s">
        <v>161</v>
      </c>
      <c r="G193" s="1073" t="s">
        <v>2295</v>
      </c>
      <c r="H193" s="70" t="s">
        <v>2296</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2330</v>
      </c>
      <c r="B197" s="70">
        <v>189</v>
      </c>
      <c r="C197" s="70">
        <v>16</v>
      </c>
      <c r="D197" s="70">
        <v>9</v>
      </c>
      <c r="E197" s="70">
        <v>2022</v>
      </c>
      <c r="F197" s="70" t="s">
        <v>161</v>
      </c>
      <c r="G197" s="1073" t="s">
        <v>2328</v>
      </c>
      <c r="H197" s="70" t="s">
        <v>2329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2334</v>
      </c>
      <c r="B199" s="70">
        <v>191</v>
      </c>
      <c r="C199" s="70">
        <v>16</v>
      </c>
      <c r="D199" s="70">
        <v>11</v>
      </c>
      <c r="E199" s="70">
        <v>2022</v>
      </c>
      <c r="F199" s="70" t="s">
        <v>161</v>
      </c>
      <c r="G199" s="1073" t="s">
        <v>2332</v>
      </c>
      <c r="H199" s="70" t="s">
        <v>2333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2301</v>
      </c>
      <c r="B200" s="70">
        <v>192</v>
      </c>
      <c r="C200" s="70">
        <v>16</v>
      </c>
      <c r="D200" s="70">
        <v>12</v>
      </c>
      <c r="E200" s="70">
        <v>2022</v>
      </c>
      <c r="F200" s="70" t="s">
        <v>161</v>
      </c>
      <c r="G200" s="1073" t="s">
        <v>2300</v>
      </c>
      <c r="H200" s="70" t="s">
        <v>2299</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2016</v>
      </c>
      <c r="B207" s="70">
        <v>199</v>
      </c>
      <c r="C207" s="70">
        <v>16</v>
      </c>
      <c r="D207" s="70">
        <v>19</v>
      </c>
      <c r="E207" s="70">
        <v>2022</v>
      </c>
      <c r="F207" s="70" t="s">
        <v>161</v>
      </c>
      <c r="G207" s="1073" t="s">
        <v>1997</v>
      </c>
      <c r="H207" s="70" t="s">
        <v>1998</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2313</v>
      </c>
      <c r="B213" s="70">
        <v>205</v>
      </c>
      <c r="C213" s="70">
        <v>16</v>
      </c>
      <c r="D213" s="70">
        <v>25</v>
      </c>
      <c r="E213" s="70">
        <v>2022</v>
      </c>
      <c r="F213" s="70" t="s">
        <v>161</v>
      </c>
      <c r="G213" s="1073" t="s">
        <v>2311</v>
      </c>
      <c r="H213" s="70" t="s">
        <v>2312</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2338</v>
      </c>
      <c r="B215" s="70">
        <v>207</v>
      </c>
      <c r="C215" s="70">
        <v>16</v>
      </c>
      <c r="D215" s="70">
        <v>27</v>
      </c>
      <c r="E215" s="70">
        <v>2022</v>
      </c>
      <c r="F215" s="70" t="s">
        <v>161</v>
      </c>
      <c r="G215" s="1073" t="s">
        <v>2336</v>
      </c>
      <c r="H215" s="70" t="s">
        <v>2337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2327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2317</v>
      </c>
      <c r="B228" s="70">
        <v>220</v>
      </c>
      <c r="C228" s="70">
        <v>16</v>
      </c>
      <c r="D228" s="70">
        <v>40</v>
      </c>
      <c r="E228" s="70">
        <v>2022</v>
      </c>
      <c r="F228" s="70" t="s">
        <v>161</v>
      </c>
      <c r="G228" s="1073" t="s">
        <v>2315</v>
      </c>
      <c r="H228" s="70" t="s">
        <v>2316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2309</v>
      </c>
      <c r="B229" s="70">
        <v>221</v>
      </c>
      <c r="C229" s="70">
        <v>16</v>
      </c>
      <c r="D229" s="70">
        <v>41</v>
      </c>
      <c r="E229" s="70">
        <v>2022</v>
      </c>
      <c r="F229" s="70" t="s">
        <v>161</v>
      </c>
      <c r="G229" s="1073" t="s">
        <v>2307</v>
      </c>
      <c r="H229" s="70" t="s">
        <v>2308</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2305</v>
      </c>
      <c r="B234" s="70">
        <v>226</v>
      </c>
      <c r="C234" s="70">
        <v>16</v>
      </c>
      <c r="D234" s="70">
        <v>46</v>
      </c>
      <c r="E234" s="70">
        <v>2022</v>
      </c>
      <c r="F234" s="70" t="s">
        <v>161</v>
      </c>
      <c r="G234" s="1073" t="s">
        <v>2303</v>
      </c>
      <c r="H234" s="70" t="s">
        <v>2304</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1997</v>
      </c>
      <c r="H6" s="77" t="s">
        <v>1998</v>
      </c>
      <c r="I6" s="77" t="s">
        <v>2472</v>
      </c>
      <c r="J6" s="77" t="s">
        <v>2473</v>
      </c>
      <c r="K6" s="1080">
        <v>1</v>
      </c>
      <c r="L6" s="1081">
        <v>46</v>
      </c>
      <c r="M6" s="1044"/>
      <c r="N6" s="988">
        <v>1</v>
      </c>
      <c r="O6" s="77" t="s">
        <v>1563</v>
      </c>
      <c r="P6" s="77" t="s">
        <v>1564</v>
      </c>
      <c r="Q6" s="77" t="s">
        <v>1501</v>
      </c>
      <c r="R6" s="16"/>
      <c r="S6" s="77">
        <v>1</v>
      </c>
      <c r="T6" s="77" t="s">
        <v>1997</v>
      </c>
      <c r="U6" s="77" t="s">
        <v>1998</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2340</v>
      </c>
      <c r="AE8" s="77" t="s">
        <v>2341</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2319</v>
      </c>
      <c r="AE9" s="77" t="s">
        <v>2320</v>
      </c>
      <c r="AF9" s="77" t="s">
        <v>1501</v>
      </c>
    </row>
    <row r="10" spans="1:32" ht="12">
      <c r="A10" s="16"/>
      <c r="B10" s="16"/>
      <c r="C10" s="16"/>
      <c r="D10" s="16"/>
      <c r="F10" s="75" t="s">
        <v>1501</v>
      </c>
      <c r="G10" s="76" t="s">
        <v>1997</v>
      </c>
      <c r="H10" s="77" t="s">
        <v>1998</v>
      </c>
      <c r="I10" s="77" t="s">
        <v>2472</v>
      </c>
      <c r="J10" s="77" t="s">
        <v>2473</v>
      </c>
      <c r="K10" s="1079">
        <v>1</v>
      </c>
      <c r="L10" s="1045">
        <v>46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2295</v>
      </c>
      <c r="AE10" s="77" t="s">
        <v>2296</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2459</v>
      </c>
      <c r="AE11" s="77" t="s">
        <v>2460</v>
      </c>
      <c r="AF11" s="77" t="s">
        <v>1501</v>
      </c>
    </row>
    <row r="12" spans="1:32" ht="12">
      <c r="A12" s="16"/>
      <c r="B12" s="16"/>
      <c r="C12" s="16"/>
      <c r="D12" s="16"/>
      <c r="F12" s="75" t="s">
        <v>1505</v>
      </c>
      <c r="G12" s="76" t="s">
        <v>1997</v>
      </c>
      <c r="H12" s="77"/>
      <c r="I12" s="77" t="s">
        <v>1997</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2328</v>
      </c>
      <c r="AE14" s="77" t="s">
        <v>2329</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2332</v>
      </c>
      <c r="AE16" s="77" t="s">
        <v>2333</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2300</v>
      </c>
      <c r="AE17" s="77" t="s">
        <v>2299</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1997</v>
      </c>
      <c r="AE24" s="77" t="s">
        <v>1998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2311</v>
      </c>
      <c r="AE30" s="77" t="s">
        <v>2312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2336</v>
      </c>
      <c r="AE32" s="77" t="s">
        <v>2337</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2327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2315</v>
      </c>
      <c r="AE45" s="77" t="s">
        <v>2316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2307</v>
      </c>
      <c r="AE46" s="77" t="s">
        <v>2308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2303</v>
      </c>
      <c r="AE51" s="77" t="s">
        <v>2304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熊本市</v>
      </c>
      <c r="K4" s="70" t="str">
        <f>HLOOKUP(K3,比較地域マスタ!$E$5:$L$6,2,0)</f>
        <v>43100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熊本市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543.334395595925</v>
      </c>
      <c r="BB5" s="29"/>
      <c r="BC5" s="17"/>
      <c r="BD5" s="1005">
        <f>SUM(BC6:BC8)</f>
        <v>647.44042344050706</v>
      </c>
      <c r="BE5" s="29"/>
      <c r="BF5" s="17"/>
      <c r="BG5" s="1005">
        <f>AK35</f>
        <v>400.37673988577018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431.9902292733039</v>
      </c>
      <c r="BA6" s="17"/>
      <c r="BB6" s="29"/>
      <c r="BC6" s="1005">
        <f>O32</f>
        <v>530.07520030231728</v>
      </c>
      <c r="BD6" s="17"/>
      <c r="BE6" s="29"/>
      <c r="BF6" s="1005">
        <f>AK36</f>
        <v>311.83256163398079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57.807695406847287</v>
      </c>
      <c r="BA7" s="17"/>
      <c r="BB7" s="29"/>
      <c r="BC7" s="1005">
        <f>O33</f>
        <v>52.325899975618917</v>
      </c>
      <c r="BD7" s="17"/>
      <c r="BE7" s="29"/>
      <c r="BF7" s="1005">
        <f t="shared" ref="BF7:BF8" si="0">AK37</f>
        <v>46.700374009409359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53.536470915773833</v>
      </c>
      <c r="BA8" s="17"/>
      <c r="BB8" s="29"/>
      <c r="BC8" s="1005">
        <f>O34</f>
        <v>65.039323162570852</v>
      </c>
      <c r="BD8" s="17"/>
      <c r="BE8" s="29"/>
      <c r="BF8" s="1005">
        <f t="shared" si="0"/>
        <v>41.843804242380045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3974.7923881456973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1060.7816857061341</v>
      </c>
      <c r="BA9" s="1005">
        <f>AZ9</f>
        <v>1060.7816857061341</v>
      </c>
      <c r="BB9" s="29"/>
      <c r="BC9" s="1005">
        <f>O35</f>
        <v>1538.9268588434941</v>
      </c>
      <c r="BD9" s="1005">
        <f>BC9</f>
        <v>1538.9268588434941</v>
      </c>
      <c r="BE9" s="29"/>
      <c r="BF9" s="1005">
        <f>AK39</f>
        <v>1015.1988860412814</v>
      </c>
      <c r="BG9" s="1005">
        <f>AK39</f>
        <v>1015.1988860412814</v>
      </c>
      <c r="BH9" s="29"/>
    </row>
    <row r="10" spans="1:62" ht="17.100000000000001" customHeight="1" thickBot="1">
      <c r="B10" s="323"/>
      <c r="C10" s="324"/>
      <c r="D10" s="326"/>
      <c r="E10" s="326"/>
      <c r="F10" s="326"/>
      <c r="G10" s="325"/>
      <c r="H10" s="325"/>
      <c r="I10" s="326"/>
      <c r="J10" s="327"/>
      <c r="K10" s="334"/>
      <c r="L10" s="246" t="s">
        <v>114</v>
      </c>
      <c r="M10" s="246"/>
      <c r="N10" s="563"/>
      <c r="O10" s="906">
        <f>SUM(O11:O13)</f>
        <v>543.334395595925</v>
      </c>
      <c r="P10" s="453">
        <f t="shared" ref="P10:P22" si="1">O10/$O$9</f>
        <v>0.13669503776256323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910.7586572176333</v>
      </c>
      <c r="BA10" s="1005">
        <f>AZ10</f>
        <v>910.7586572176333</v>
      </c>
      <c r="BB10" s="29"/>
      <c r="BC10" s="1005">
        <f>O36</f>
        <v>1486.011214809082</v>
      </c>
      <c r="BD10" s="1005">
        <f>BC10</f>
        <v>1486.011214809082</v>
      </c>
      <c r="BE10" s="29"/>
      <c r="BF10" s="1005">
        <f>AK40</f>
        <v>883.29499330416695</v>
      </c>
      <c r="BG10" s="1005">
        <f>AK40</f>
        <v>883.29499330416695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431.9902292733039</v>
      </c>
      <c r="P11" s="454">
        <f t="shared" si="1"/>
        <v>0.10868246365814192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1321.1885008632607</v>
      </c>
      <c r="BB11" s="29"/>
      <c r="BC11" s="1005"/>
      <c r="BD11" s="1005">
        <f>SUM(BC12:BC14)</f>
        <v>1241.6690448629111</v>
      </c>
      <c r="BE11" s="29"/>
      <c r="BF11" s="17"/>
      <c r="BG11" s="1005">
        <f>AK41</f>
        <v>1105.0453929450769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57.807695406847287</v>
      </c>
      <c r="P12" s="454">
        <f t="shared" si="1"/>
        <v>1.4543576056764937E-2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1239.861409606106</v>
      </c>
      <c r="BA12" s="17"/>
      <c r="BB12" s="29"/>
      <c r="BC12" s="1005">
        <f>O38</f>
        <v>1144.2417942180086</v>
      </c>
      <c r="BD12" s="17"/>
      <c r="BE12" s="29"/>
      <c r="BF12" s="1005">
        <f>AK42</f>
        <v>1021.3576514912022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53.536470915773833</v>
      </c>
      <c r="P13" s="454">
        <f t="shared" si="1"/>
        <v>1.346899804765638E-2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42.509919959985801</v>
      </c>
      <c r="BA13" s="17"/>
      <c r="BB13" s="29"/>
      <c r="BC13" s="1005">
        <f>O41</f>
        <v>56.800692902253097</v>
      </c>
      <c r="BD13" s="17"/>
      <c r="BE13" s="29"/>
      <c r="BF13" s="1005">
        <f>AK45</f>
        <v>43.06187691771197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1060.7816857061341</v>
      </c>
      <c r="P14" s="453">
        <f t="shared" si="1"/>
        <v>0.26687725599701206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38.817171297168933</v>
      </c>
      <c r="BA14" s="17"/>
      <c r="BB14" s="29"/>
      <c r="BC14" s="1005">
        <f>O42</f>
        <v>40.626557742649197</v>
      </c>
      <c r="BD14" s="17"/>
      <c r="BE14" s="29"/>
      <c r="BF14" s="1005">
        <f t="shared" ref="BF14" si="2">AK46</f>
        <v>40.625864536162624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910.7586572176333</v>
      </c>
      <c r="P15" s="453">
        <f t="shared" si="1"/>
        <v>0.22913364228377131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138.7291487627439</v>
      </c>
      <c r="BA15" s="1005">
        <f>AZ15</f>
        <v>138.7291487627439</v>
      </c>
      <c r="BB15" s="29"/>
      <c r="BC15" s="1005">
        <f>O43</f>
        <v>93.442792351705393</v>
      </c>
      <c r="BD15" s="1005">
        <f>BC15</f>
        <v>93.442792351705393</v>
      </c>
      <c r="BE15" s="29"/>
      <c r="BF15" s="1005">
        <f>AK47</f>
        <v>92.055533373890015</v>
      </c>
      <c r="BG15" s="1005">
        <f>AK47</f>
        <v>92.055533373890015</v>
      </c>
      <c r="BH15" s="29"/>
    </row>
    <row r="16" spans="1:62" ht="17.100000000000001" customHeight="1" thickBot="1">
      <c r="B16" s="323"/>
      <c r="C16" s="324"/>
      <c r="D16" s="326"/>
      <c r="E16" s="326"/>
      <c r="F16" s="326"/>
      <c r="G16" s="325"/>
      <c r="H16" s="325"/>
      <c r="I16" s="326"/>
      <c r="J16" s="327"/>
      <c r="K16" s="335"/>
      <c r="L16" s="246" t="s">
        <v>128</v>
      </c>
      <c r="M16" s="344"/>
      <c r="N16" s="345"/>
      <c r="O16" s="906">
        <f>SUM(O18:O21)</f>
        <v>1321.1885008632607</v>
      </c>
      <c r="P16" s="453">
        <f t="shared" si="1"/>
        <v>0.33239182625073299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1239.861409606106</v>
      </c>
      <c r="P17" s="454">
        <f t="shared" si="1"/>
        <v>0.31193111200067503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741.1789068413683</v>
      </c>
      <c r="P18" s="454">
        <f t="shared" si="1"/>
        <v>0.18646984155747059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498.68250276473759</v>
      </c>
      <c r="P19" s="454">
        <f t="shared" si="1"/>
        <v>0.1254612704432044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42.509919959985801</v>
      </c>
      <c r="P20" s="454">
        <f t="shared" si="1"/>
        <v>1.0694878073824968E-2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38.817171297168933</v>
      </c>
      <c r="P21" s="454">
        <f t="shared" si="1"/>
        <v>9.7658361762330316E-3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138.7291487627439</v>
      </c>
      <c r="P22" s="612">
        <f t="shared" si="1"/>
        <v>3.4902237705920339E-2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492.90709756665808</v>
      </c>
      <c r="AZ22" s="1005">
        <f t="shared" si="3"/>
        <v>500.34907430109331</v>
      </c>
      <c r="BA22" s="1005">
        <f t="shared" si="3"/>
        <v>578.17175982119261</v>
      </c>
      <c r="BB22" s="1005">
        <f t="shared" si="3"/>
        <v>626.49174954006048</v>
      </c>
      <c r="BC22" s="1005">
        <f t="shared" si="3"/>
        <v>647.44042344050706</v>
      </c>
      <c r="BD22" s="1005">
        <f t="shared" si="3"/>
        <v>624.91448401286993</v>
      </c>
      <c r="BE22" s="1005">
        <f t="shared" si="3"/>
        <v>518.96504667130466</v>
      </c>
      <c r="BF22" s="1005">
        <f t="shared" si="3"/>
        <v>510.93745605606745</v>
      </c>
      <c r="BG22" s="1005">
        <f t="shared" si="3"/>
        <v>524.07308437529332</v>
      </c>
      <c r="BH22" s="1005">
        <f t="shared" si="3"/>
        <v>464.34650564714696</v>
      </c>
      <c r="BI22" s="1005">
        <f t="shared" si="3"/>
        <v>469.39866361356115</v>
      </c>
      <c r="BJ22" s="1005">
        <f t="shared" si="3"/>
        <v>454.29667312997367</v>
      </c>
      <c r="BK22" s="1005">
        <f t="shared" si="3"/>
        <v>386.97575272223168</v>
      </c>
      <c r="BL22" s="1005">
        <f t="shared" si="3"/>
        <v>400.37673988577018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1147.2035858541601</v>
      </c>
      <c r="AZ23" s="1005">
        <f t="shared" ref="AZ23:BL23" si="4">Y39</f>
        <v>1211.828178578382</v>
      </c>
      <c r="BA23" s="1005">
        <f t="shared" si="4"/>
        <v>1391.660481592234</v>
      </c>
      <c r="BB23" s="1005">
        <f t="shared" si="4"/>
        <v>1568.919128357102</v>
      </c>
      <c r="BC23" s="1005">
        <f t="shared" si="4"/>
        <v>1538.9268588434941</v>
      </c>
      <c r="BD23" s="1005">
        <f t="shared" si="4"/>
        <v>1580.4838930196991</v>
      </c>
      <c r="BE23" s="1005">
        <f t="shared" si="4"/>
        <v>1412.5276621345181</v>
      </c>
      <c r="BF23" s="1005">
        <f t="shared" si="4"/>
        <v>1132.714011020528</v>
      </c>
      <c r="BG23" s="1005">
        <f t="shared" si="4"/>
        <v>1030.8583646854113</v>
      </c>
      <c r="BH23" s="1005">
        <f t="shared" si="4"/>
        <v>934.57706499014535</v>
      </c>
      <c r="BI23" s="1005">
        <f t="shared" si="4"/>
        <v>1044.2970668105997</v>
      </c>
      <c r="BJ23" s="1005">
        <f t="shared" si="4"/>
        <v>1013.5180067412944</v>
      </c>
      <c r="BK23" s="1005">
        <f t="shared" si="4"/>
        <v>936.76952176554119</v>
      </c>
      <c r="BL23" s="1005">
        <f t="shared" si="4"/>
        <v>1015.1988860412814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813.51439933166307</v>
      </c>
      <c r="AZ24" s="1005">
        <f t="shared" ref="AZ24:BL24" si="5">Y40</f>
        <v>996.07659550065898</v>
      </c>
      <c r="BA24" s="1005">
        <f t="shared" si="5"/>
        <v>1245.303187503057</v>
      </c>
      <c r="BB24" s="1005">
        <f t="shared" si="5"/>
        <v>1344.1393162550321</v>
      </c>
      <c r="BC24" s="1005">
        <f t="shared" si="5"/>
        <v>1486.011214809082</v>
      </c>
      <c r="BD24" s="1005">
        <f t="shared" si="5"/>
        <v>1179.340242650951</v>
      </c>
      <c r="BE24" s="1005">
        <f t="shared" si="5"/>
        <v>1072.7896171209211</v>
      </c>
      <c r="BF24" s="1005">
        <f t="shared" si="5"/>
        <v>1064.0334039485308</v>
      </c>
      <c r="BG24" s="1005">
        <f t="shared" si="5"/>
        <v>1012.9435428712453</v>
      </c>
      <c r="BH24" s="1005">
        <f t="shared" si="5"/>
        <v>767.07502312079237</v>
      </c>
      <c r="BI24" s="1005">
        <f t="shared" si="5"/>
        <v>735.21255997865887</v>
      </c>
      <c r="BJ24" s="1005">
        <f t="shared" si="5"/>
        <v>779.43608430504696</v>
      </c>
      <c r="BK24" s="1005">
        <f t="shared" si="5"/>
        <v>640.14962441259411</v>
      </c>
      <c r="BL24" s="1005">
        <f t="shared" si="5"/>
        <v>883.29499330416695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1259.3854946238832</v>
      </c>
      <c r="AZ25" s="1005">
        <f t="shared" ref="AZ25:BL25" si="6">Y41</f>
        <v>1268.3108387875254</v>
      </c>
      <c r="BA25" s="1005">
        <f t="shared" si="6"/>
        <v>1252.1254166283286</v>
      </c>
      <c r="BB25" s="1005">
        <f t="shared" si="6"/>
        <v>1259.153045936614</v>
      </c>
      <c r="BC25" s="1005">
        <f t="shared" si="6"/>
        <v>1241.6690448629111</v>
      </c>
      <c r="BD25" s="1005">
        <f t="shared" si="6"/>
        <v>1210.1756052816036</v>
      </c>
      <c r="BE25" s="1005">
        <f t="shared" si="6"/>
        <v>1209.5015282381337</v>
      </c>
      <c r="BF25" s="1005">
        <f t="shared" si="6"/>
        <v>1211.1124104233722</v>
      </c>
      <c r="BG25" s="1005">
        <f t="shared" si="6"/>
        <v>1207.1411632186146</v>
      </c>
      <c r="BH25" s="1005">
        <f t="shared" si="6"/>
        <v>1192.058599508058</v>
      </c>
      <c r="BI25" s="1005">
        <f t="shared" si="6"/>
        <v>1176.9501941736946</v>
      </c>
      <c r="BJ25" s="1005">
        <f t="shared" si="6"/>
        <v>1069.1545573985672</v>
      </c>
      <c r="BK25" s="1005">
        <f t="shared" si="6"/>
        <v>1066.9598826169859</v>
      </c>
      <c r="BL25" s="1005">
        <f t="shared" si="6"/>
        <v>1105.0453929450769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111.8136800946323</v>
      </c>
      <c r="AZ26" s="1005">
        <f t="shared" si="7"/>
        <v>95.216083437045228</v>
      </c>
      <c r="BA26" s="1005">
        <f t="shared" si="7"/>
        <v>102.831130117149</v>
      </c>
      <c r="BB26" s="1005">
        <f t="shared" si="7"/>
        <v>85.217311578720796</v>
      </c>
      <c r="BC26" s="1005">
        <f t="shared" si="7"/>
        <v>93.442792351705393</v>
      </c>
      <c r="BD26" s="1005">
        <f t="shared" si="7"/>
        <v>99.178649012521333</v>
      </c>
      <c r="BE26" s="1005">
        <f t="shared" si="7"/>
        <v>100.9683365722714</v>
      </c>
      <c r="BF26" s="1005">
        <f t="shared" si="7"/>
        <v>115.44467713285691</v>
      </c>
      <c r="BG26" s="1005">
        <f t="shared" si="7"/>
        <v>126.91232390308295</v>
      </c>
      <c r="BH26" s="1005">
        <f t="shared" si="7"/>
        <v>109.02839589133394</v>
      </c>
      <c r="BI26" s="1005">
        <f t="shared" si="7"/>
        <v>99.802517390579993</v>
      </c>
      <c r="BJ26" s="1005">
        <f t="shared" si="7"/>
        <v>80.551892137396806</v>
      </c>
      <c r="BK26" s="1005">
        <f t="shared" si="7"/>
        <v>90.798679676496249</v>
      </c>
      <c r="BL26" s="1005">
        <f t="shared" si="7"/>
        <v>92.055533373890015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3824.8242574709966</v>
      </c>
      <c r="AZ27" s="1005">
        <f t="shared" si="8"/>
        <v>4071.7807706047051</v>
      </c>
      <c r="BA27" s="1005">
        <f t="shared" si="8"/>
        <v>4570.0919756619614</v>
      </c>
      <c r="BB27" s="1005">
        <f t="shared" si="8"/>
        <v>4883.9205516675293</v>
      </c>
      <c r="BC27" s="1005">
        <f t="shared" si="8"/>
        <v>5007.4903343076994</v>
      </c>
      <c r="BD27" s="1005">
        <f t="shared" si="8"/>
        <v>4694.0928739776446</v>
      </c>
      <c r="BE27" s="1005">
        <f t="shared" si="8"/>
        <v>4314.7521907371492</v>
      </c>
      <c r="BF27" s="1005">
        <f t="shared" si="8"/>
        <v>4034.2419585813554</v>
      </c>
      <c r="BG27" s="1005">
        <f t="shared" si="8"/>
        <v>3901.9284790536472</v>
      </c>
      <c r="BH27" s="1005">
        <f t="shared" si="8"/>
        <v>3467.085589157477</v>
      </c>
      <c r="BI27" s="1005">
        <f t="shared" si="8"/>
        <v>3525.6610019670943</v>
      </c>
      <c r="BJ27" s="1005">
        <f t="shared" si="8"/>
        <v>3396.9572137122791</v>
      </c>
      <c r="BK27" s="1005">
        <f t="shared" si="8"/>
        <v>3121.6534611938491</v>
      </c>
      <c r="BL27" s="1005">
        <f t="shared" si="8"/>
        <v>3495.9715455501851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5007.4903343076994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647.44042344050706</v>
      </c>
      <c r="P31" s="453">
        <f t="shared" ref="P31:P43" si="9">O31/$O$30</f>
        <v>0.12929439304250154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530.07520030231728</v>
      </c>
      <c r="P32" s="454">
        <f t="shared" si="9"/>
        <v>0.10585646000564908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52.325899975618917</v>
      </c>
      <c r="P33" s="454">
        <f t="shared" si="9"/>
        <v>1.0449525906644237E-2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65.039323162570852</v>
      </c>
      <c r="P34" s="454">
        <f t="shared" si="9"/>
        <v>1.2988407130208218E-2</v>
      </c>
      <c r="Q34" s="328"/>
      <c r="R34" s="13"/>
      <c r="S34" s="323"/>
      <c r="T34" s="563" t="s">
        <v>112</v>
      </c>
      <c r="U34" s="332"/>
      <c r="V34" s="332"/>
      <c r="W34" s="332"/>
      <c r="X34" s="893">
        <f>X35+X39+X40+X41+X47</f>
        <v>3824.8242574709966</v>
      </c>
      <c r="Y34" s="894">
        <f t="shared" ref="Y34:AK34" si="10">Y35+Y39+Y40+Y41+Y47</f>
        <v>4071.7807706047051</v>
      </c>
      <c r="Z34" s="894">
        <f t="shared" si="10"/>
        <v>4570.0919756619614</v>
      </c>
      <c r="AA34" s="894">
        <f t="shared" si="10"/>
        <v>4883.9205516675293</v>
      </c>
      <c r="AB34" s="894">
        <f t="shared" si="10"/>
        <v>5007.4903343076994</v>
      </c>
      <c r="AC34" s="894">
        <f t="shared" si="10"/>
        <v>4694.0928739776446</v>
      </c>
      <c r="AD34" s="894">
        <f t="shared" si="10"/>
        <v>4314.7521907371492</v>
      </c>
      <c r="AE34" s="894">
        <f t="shared" si="10"/>
        <v>4034.2419585813554</v>
      </c>
      <c r="AF34" s="894">
        <f t="shared" si="10"/>
        <v>3901.9284790536472</v>
      </c>
      <c r="AG34" s="894">
        <f t="shared" si="10"/>
        <v>3467.085589157477</v>
      </c>
      <c r="AH34" s="894">
        <f t="shared" si="10"/>
        <v>3525.6610019670943</v>
      </c>
      <c r="AI34" s="894">
        <f t="shared" si="10"/>
        <v>3396.9572137122791</v>
      </c>
      <c r="AJ34" s="894">
        <f t="shared" si="10"/>
        <v>3121.6534611938491</v>
      </c>
      <c r="AK34" s="895">
        <f t="shared" si="10"/>
        <v>3495.9715455501851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1538.9268588434941</v>
      </c>
      <c r="P35" s="453">
        <f t="shared" si="9"/>
        <v>0.30732497840283007</v>
      </c>
      <c r="Q35" s="328"/>
      <c r="R35" s="13"/>
      <c r="S35" s="323"/>
      <c r="T35" s="334"/>
      <c r="U35" s="246" t="s">
        <v>114</v>
      </c>
      <c r="V35" s="344"/>
      <c r="W35" s="344"/>
      <c r="X35" s="896">
        <f>SUM(X36:X38)</f>
        <v>492.90709756665808</v>
      </c>
      <c r="Y35" s="897">
        <f t="shared" ref="Y35:AK35" si="11">SUM(Y36:Y38)</f>
        <v>500.34907430109331</v>
      </c>
      <c r="Z35" s="897">
        <f t="shared" si="11"/>
        <v>578.17175982119261</v>
      </c>
      <c r="AA35" s="897">
        <f t="shared" si="11"/>
        <v>626.49174954006048</v>
      </c>
      <c r="AB35" s="897">
        <f t="shared" si="11"/>
        <v>647.44042344050706</v>
      </c>
      <c r="AC35" s="897">
        <f t="shared" si="11"/>
        <v>624.91448401286993</v>
      </c>
      <c r="AD35" s="897">
        <f t="shared" si="11"/>
        <v>518.96504667130466</v>
      </c>
      <c r="AE35" s="897">
        <f t="shared" si="11"/>
        <v>510.93745605606745</v>
      </c>
      <c r="AF35" s="897">
        <f t="shared" si="11"/>
        <v>524.07308437529332</v>
      </c>
      <c r="AG35" s="897">
        <f t="shared" si="11"/>
        <v>464.34650564714696</v>
      </c>
      <c r="AH35" s="897">
        <f t="shared" si="11"/>
        <v>469.39866361356115</v>
      </c>
      <c r="AI35" s="897">
        <f t="shared" si="11"/>
        <v>454.29667312997367</v>
      </c>
      <c r="AJ35" s="897">
        <f t="shared" si="11"/>
        <v>386.97575272223168</v>
      </c>
      <c r="AK35" s="898">
        <f t="shared" si="11"/>
        <v>400.37673988577018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1486.011214809082</v>
      </c>
      <c r="P36" s="453">
        <f t="shared" si="9"/>
        <v>0.29675768011532816</v>
      </c>
      <c r="Q36" s="328"/>
      <c r="R36" s="13"/>
      <c r="S36" s="356" t="s">
        <v>184</v>
      </c>
      <c r="T36" s="335"/>
      <c r="U36" s="346"/>
      <c r="V36" s="336" t="s">
        <v>184</v>
      </c>
      <c r="W36" s="357"/>
      <c r="X36" s="899">
        <f>VLOOKUP(年度マスタ!$K$4&amp;"_"&amp;X$33,データシート1!$A:$BT,MATCH("aa_"&amp;$S36,データシート1!$A$1:$BT$1,0),0)</f>
        <v>367.02403175504588</v>
      </c>
      <c r="Y36" s="900">
        <f>VLOOKUP(年度マスタ!$K$4&amp;"_"&amp;Y$33,データシート1!$A:$BT,MATCH("aa_"&amp;$S36,データシート1!$A$1:$BT$1,0),0)</f>
        <v>374.08274585057183</v>
      </c>
      <c r="Z36" s="900">
        <f>VLOOKUP(年度マスタ!$K$4&amp;"_"&amp;Z$33,データシート1!$A:$BT,MATCH("aa_"&amp;$S36,データシート1!$A$1:$BT$1,0),0)</f>
        <v>445.65617961115618</v>
      </c>
      <c r="AA36" s="900">
        <f>VLOOKUP(年度マスタ!$K$4&amp;"_"&amp;AA$33,データシート1!$A:$BT,MATCH("aa_"&amp;$S36,データシート1!$A$1:$BT$1,0),0)</f>
        <v>496.74084754618758</v>
      </c>
      <c r="AB36" s="900">
        <f>VLOOKUP(年度マスタ!$K$4&amp;"_"&amp;AB$33,データシート1!$A:$BT,MATCH("aa_"&amp;$S36,データシート1!$A$1:$BT$1,0),0)</f>
        <v>530.07520030231728</v>
      </c>
      <c r="AC36" s="900">
        <f>VLOOKUP(年度マスタ!$K$4&amp;"_"&amp;AC$33,データシート1!$A:$BT,MATCH("aa_"&amp;$S36,データシート1!$A$1:$BT$1,0),0)</f>
        <v>508.03830347862652</v>
      </c>
      <c r="AD36" s="900">
        <f>VLOOKUP(年度マスタ!$K$4&amp;"_"&amp;AD$33,データシート1!$A:$BT,MATCH("aa_"&amp;$S36,データシート1!$A$1:$BT$1,0),0)</f>
        <v>405.93371607827771</v>
      </c>
      <c r="AE36" s="900">
        <f>VLOOKUP(年度マスタ!$K$4&amp;"_"&amp;AE$33,データシート1!$A:$BT,MATCH("aa_"&amp;$S36,データシート1!$A$1:$BT$1,0),0)</f>
        <v>401.30125781154379</v>
      </c>
      <c r="AF36" s="900">
        <f>VLOOKUP(年度マスタ!$K$4&amp;"_"&amp;AF$33,データシート1!$A:$BT,MATCH("aa_"&amp;$S36,データシート1!$A$1:$BT$1,0),0)</f>
        <v>420.98875466370964</v>
      </c>
      <c r="AG36" s="900">
        <f>VLOOKUP(年度マスタ!$K$4&amp;"_"&amp;AG$33,データシート1!$A:$BT,MATCH("aa_"&amp;$S36,データシート1!$A$1:$BT$1,0),0)</f>
        <v>374.01990839312731</v>
      </c>
      <c r="AH36" s="900">
        <f>VLOOKUP(年度マスタ!$K$4&amp;"_"&amp;AH$33,データシート1!$A:$BT,MATCH("aa_"&amp;$S36,データシート1!$A$1:$BT$1,0),0)</f>
        <v>380.46948729512729</v>
      </c>
      <c r="AI36" s="900">
        <f>VLOOKUP(年度マスタ!$K$4&amp;"_"&amp;AI$33,データシート1!$A:$BT,MATCH("aa_"&amp;$S36,データシート1!$A$1:$BT$1,0),0)</f>
        <v>357.3099608639518</v>
      </c>
      <c r="AJ36" s="900">
        <f>VLOOKUP(年度マスタ!$K$4&amp;"_"&amp;AJ$33,データシート1!$A:$BT,MATCH("aa_"&amp;$S36,データシート1!$A$1:$BT$1,0),0)</f>
        <v>294.51471380651583</v>
      </c>
      <c r="AK36" s="901">
        <f>VLOOKUP(年度マスタ!$K$4&amp;"_"&amp;AK$33,データシート1!$A:$BT,MATCH("aa_"&amp;$S36,データシート1!$A$1:$BT$1,0),0)</f>
        <v>311.83256163398079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1241.6690448629111</v>
      </c>
      <c r="P37" s="453">
        <f t="shared" si="9"/>
        <v>0.24796234480092622</v>
      </c>
      <c r="Q37" s="328"/>
      <c r="R37" s="13"/>
      <c r="S37" s="356" t="s">
        <v>187</v>
      </c>
      <c r="T37" s="335"/>
      <c r="U37" s="346"/>
      <c r="V37" s="336" t="s">
        <v>194</v>
      </c>
      <c r="W37" s="357"/>
      <c r="X37" s="899">
        <f>VLOOKUP(年度マスタ!$K$4&amp;"_"&amp;X$33,データシート1!$A:$BT,MATCH("aa_"&amp;$S37,データシート1!$A$1:$BT$1,0),0)</f>
        <v>44.086745575258718</v>
      </c>
      <c r="Y37" s="900">
        <f>VLOOKUP(年度マスタ!$K$4&amp;"_"&amp;Y$33,データシート1!$A:$BT,MATCH("aa_"&amp;$S37,データシート1!$A$1:$BT$1,0),0)</f>
        <v>47.499224517694742</v>
      </c>
      <c r="Z37" s="900">
        <f>VLOOKUP(年度マスタ!$K$4&amp;"_"&amp;Z$33,データシート1!$A:$BT,MATCH("aa_"&amp;$S37,データシート1!$A$1:$BT$1,0),0)</f>
        <v>62.755969179655359</v>
      </c>
      <c r="AA37" s="900">
        <f>VLOOKUP(年度マスタ!$K$4&amp;"_"&amp;AA$33,データシート1!$A:$BT,MATCH("aa_"&amp;$S37,データシート1!$A$1:$BT$1,0),0)</f>
        <v>60.672858272832372</v>
      </c>
      <c r="AB37" s="900">
        <f>VLOOKUP(年度マスタ!$K$4&amp;"_"&amp;AB$33,データシート1!$A:$BT,MATCH("aa_"&amp;$S37,データシート1!$A$1:$BT$1,0),0)</f>
        <v>52.325899975618917</v>
      </c>
      <c r="AC37" s="900">
        <f>VLOOKUP(年度マスタ!$K$4&amp;"_"&amp;AC$33,データシート1!$A:$BT,MATCH("aa_"&amp;$S37,データシート1!$A$1:$BT$1,0),0)</f>
        <v>52.166501407025549</v>
      </c>
      <c r="AD37" s="900">
        <f>VLOOKUP(年度マスタ!$K$4&amp;"_"&amp;AD$33,データシート1!$A:$BT,MATCH("aa_"&amp;$S37,データシート1!$A$1:$BT$1,0),0)</f>
        <v>49.170351155394933</v>
      </c>
      <c r="AE37" s="900">
        <f>VLOOKUP(年度マスタ!$K$4&amp;"_"&amp;AE$33,データシート1!$A:$BT,MATCH("aa_"&amp;$S37,データシート1!$A$1:$BT$1,0),0)</f>
        <v>47.245906356454867</v>
      </c>
      <c r="AF37" s="900">
        <f>VLOOKUP(年度マスタ!$K$4&amp;"_"&amp;AF$33,データシート1!$A:$BT,MATCH("aa_"&amp;$S37,データシート1!$A$1:$BT$1,0),0)</f>
        <v>45.477241082534142</v>
      </c>
      <c r="AG37" s="900">
        <f>VLOOKUP(年度マスタ!$K$4&amp;"_"&amp;AG$33,データシート1!$A:$BT,MATCH("aa_"&amp;$S37,データシート1!$A$1:$BT$1,0),0)</f>
        <v>39.823728414751045</v>
      </c>
      <c r="AH37" s="900">
        <f>VLOOKUP(年度マスタ!$K$4&amp;"_"&amp;AH$33,データシート1!$A:$BT,MATCH("aa_"&amp;$S37,データシート1!$A$1:$BT$1,0),0)</f>
        <v>37.455876147311791</v>
      </c>
      <c r="AI37" s="900">
        <f>VLOOKUP(年度マスタ!$K$4&amp;"_"&amp;AI$33,データシート1!$A:$BT,MATCH("aa_"&amp;$S37,データシート1!$A$1:$BT$1,0),0)</f>
        <v>44.598272777197991</v>
      </c>
      <c r="AJ37" s="900">
        <f>VLOOKUP(年度マスタ!$K$4&amp;"_"&amp;AJ$33,データシート1!$A:$BT,MATCH("aa_"&amp;$S37,データシート1!$A$1:$BT$1,0),0)</f>
        <v>45.656143635522724</v>
      </c>
      <c r="AK37" s="901">
        <f>VLOOKUP(年度マスタ!$K$4&amp;"_"&amp;AK$33,データシート1!$A:$BT,MATCH("aa_"&amp;$S37,データシート1!$A$1:$BT$1,0),0)</f>
        <v>46.700374009409359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1144.2417942180086</v>
      </c>
      <c r="P38" s="454">
        <f t="shared" si="9"/>
        <v>0.22850604151514622</v>
      </c>
      <c r="Q38" s="328"/>
      <c r="R38" s="13"/>
      <c r="S38" s="356" t="s">
        <v>188</v>
      </c>
      <c r="T38" s="335"/>
      <c r="U38" s="348"/>
      <c r="V38" s="358" t="s">
        <v>197</v>
      </c>
      <c r="W38" s="358"/>
      <c r="X38" s="899">
        <f>VLOOKUP(年度マスタ!$K$4&amp;"_"&amp;X$33,データシート1!$A:$BT,MATCH("aa_"&amp;$S38,データシート1!$A$1:$BT$1,0),0)</f>
        <v>81.796320236353466</v>
      </c>
      <c r="Y38" s="900">
        <f>VLOOKUP(年度マスタ!$K$4&amp;"_"&amp;Y$33,データシート1!$A:$BT,MATCH("aa_"&amp;$S38,データシート1!$A$1:$BT$1,0),0)</f>
        <v>78.767103932826714</v>
      </c>
      <c r="Z38" s="900">
        <f>VLOOKUP(年度マスタ!$K$4&amp;"_"&amp;Z$33,データシート1!$A:$BT,MATCH("aa_"&amp;$S38,データシート1!$A$1:$BT$1,0),0)</f>
        <v>69.759611030381066</v>
      </c>
      <c r="AA38" s="900">
        <f>VLOOKUP(年度マスタ!$K$4&amp;"_"&amp;AA$33,データシート1!$A:$BT,MATCH("aa_"&amp;$S38,データシート1!$A$1:$BT$1,0),0)</f>
        <v>69.078043721040615</v>
      </c>
      <c r="AB38" s="900">
        <f>VLOOKUP(年度マスタ!$K$4&amp;"_"&amp;AB$33,データシート1!$A:$BT,MATCH("aa_"&amp;$S38,データシート1!$A$1:$BT$1,0),0)</f>
        <v>65.039323162570852</v>
      </c>
      <c r="AC38" s="900">
        <f>VLOOKUP(年度マスタ!$K$4&amp;"_"&amp;AC$33,データシート1!$A:$BT,MATCH("aa_"&amp;$S38,データシート1!$A$1:$BT$1,0),0)</f>
        <v>64.709679127217868</v>
      </c>
      <c r="AD38" s="900">
        <f>VLOOKUP(年度マスタ!$K$4&amp;"_"&amp;AD$33,データシート1!$A:$BT,MATCH("aa_"&amp;$S38,データシート1!$A$1:$BT$1,0),0)</f>
        <v>63.860979437631983</v>
      </c>
      <c r="AE38" s="900">
        <f>VLOOKUP(年度マスタ!$K$4&amp;"_"&amp;AE$33,データシート1!$A:$BT,MATCH("aa_"&amp;$S38,データシート1!$A$1:$BT$1,0),0)</f>
        <v>62.39029188806883</v>
      </c>
      <c r="AF38" s="900">
        <f>VLOOKUP(年度マスタ!$K$4&amp;"_"&amp;AF$33,データシート1!$A:$BT,MATCH("aa_"&amp;$S38,データシート1!$A$1:$BT$1,0),0)</f>
        <v>57.607088629049564</v>
      </c>
      <c r="AG38" s="900">
        <f>VLOOKUP(年度マスタ!$K$4&amp;"_"&amp;AG$33,データシート1!$A:$BT,MATCH("aa_"&amp;$S38,データシート1!$A$1:$BT$1,0),0)</f>
        <v>50.502868839268629</v>
      </c>
      <c r="AH38" s="900">
        <f>VLOOKUP(年度マスタ!$K$4&amp;"_"&amp;AH$33,データシート1!$A:$BT,MATCH("aa_"&amp;$S38,データシート1!$A$1:$BT$1,0),0)</f>
        <v>51.473300171122034</v>
      </c>
      <c r="AI38" s="900">
        <f>VLOOKUP(年度マスタ!$K$4&amp;"_"&amp;AI$33,データシート1!$A:$BT,MATCH("aa_"&amp;$S38,データシート1!$A$1:$BT$1,0),0)</f>
        <v>52.388439488823892</v>
      </c>
      <c r="AJ38" s="900">
        <f>VLOOKUP(年度マスタ!$K$4&amp;"_"&amp;AJ$33,データシート1!$A:$BT,MATCH("aa_"&amp;$S38,データシート1!$A$1:$BT$1,0),0)</f>
        <v>46.804895280193136</v>
      </c>
      <c r="AK38" s="901">
        <f>VLOOKUP(年度マスタ!$K$4&amp;"_"&amp;AK$33,データシート1!$A:$BT,MATCH("aa_"&amp;$S38,データシート1!$A$1:$BT$1,0),0)</f>
        <v>41.843804242380045</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714.83531630057382</v>
      </c>
      <c r="P39" s="454">
        <f t="shared" si="9"/>
        <v>0.1427532094077226</v>
      </c>
      <c r="Q39" s="328"/>
      <c r="R39" s="13"/>
      <c r="S39" s="356" t="s">
        <v>189</v>
      </c>
      <c r="T39" s="335"/>
      <c r="U39" s="343" t="s">
        <v>199</v>
      </c>
      <c r="V39" s="344"/>
      <c r="W39" s="344"/>
      <c r="X39" s="896">
        <f>VLOOKUP(年度マスタ!$K$4&amp;"_"&amp;X$33,データシート1!$A:$BT,MATCH("aa_"&amp;$S39,データシート1!$A$1:$BT$1,0),0)</f>
        <v>1147.2035858541601</v>
      </c>
      <c r="Y39" s="897">
        <f>VLOOKUP(年度マスタ!$K$4&amp;"_"&amp;Y$33,データシート1!$A:$BT,MATCH("aa_"&amp;$S39,データシート1!$A$1:$BT$1,0),0)</f>
        <v>1211.828178578382</v>
      </c>
      <c r="Z39" s="897">
        <f>VLOOKUP(年度マスタ!$K$4&amp;"_"&amp;Z$33,データシート1!$A:$BT,MATCH("aa_"&amp;$S39,データシート1!$A$1:$BT$1,0),0)</f>
        <v>1391.660481592234</v>
      </c>
      <c r="AA39" s="897">
        <f>VLOOKUP(年度マスタ!$K$4&amp;"_"&amp;AA$33,データシート1!$A:$BT,MATCH("aa_"&amp;$S39,データシート1!$A$1:$BT$1,0),0)</f>
        <v>1568.919128357102</v>
      </c>
      <c r="AB39" s="897">
        <f>VLOOKUP(年度マスタ!$K$4&amp;"_"&amp;AB$33,データシート1!$A:$BT,MATCH("aa_"&amp;$S39,データシート1!$A$1:$BT$1,0),0)</f>
        <v>1538.9268588434941</v>
      </c>
      <c r="AC39" s="897">
        <f>VLOOKUP(年度マスタ!$K$4&amp;"_"&amp;AC$33,データシート1!$A:$BT,MATCH("aa_"&amp;$S39,データシート1!$A$1:$BT$1,0),0)</f>
        <v>1580.4838930196991</v>
      </c>
      <c r="AD39" s="897">
        <f>VLOOKUP(年度マスタ!$K$4&amp;"_"&amp;AD$33,データシート1!$A:$BT,MATCH("aa_"&amp;$S39,データシート1!$A$1:$BT$1,0),0)</f>
        <v>1412.5276621345181</v>
      </c>
      <c r="AE39" s="897">
        <f>VLOOKUP(年度マスタ!$K$4&amp;"_"&amp;AE$33,データシート1!$A:$BT,MATCH("aa_"&amp;$S39,データシート1!$A$1:$BT$1,0),0)</f>
        <v>1132.714011020528</v>
      </c>
      <c r="AF39" s="897">
        <f>VLOOKUP(年度マスタ!$K$4&amp;"_"&amp;AF$33,データシート1!$A:$BT,MATCH("aa_"&amp;$S39,データシート1!$A$1:$BT$1,0),0)</f>
        <v>1030.8583646854113</v>
      </c>
      <c r="AG39" s="897">
        <f>VLOOKUP(年度マスタ!$K$4&amp;"_"&amp;AG$33,データシート1!$A:$BT,MATCH("aa_"&amp;$S39,データシート1!$A$1:$BT$1,0),0)</f>
        <v>934.57706499014535</v>
      </c>
      <c r="AH39" s="897">
        <f>VLOOKUP(年度マスタ!$K$4&amp;"_"&amp;AH$33,データシート1!$A:$BT,MATCH("aa_"&amp;$S39,データシート1!$A$1:$BT$1,0),0)</f>
        <v>1044.2970668105997</v>
      </c>
      <c r="AI39" s="897">
        <f>VLOOKUP(年度マスタ!$K$4&amp;"_"&amp;AI$33,データシート1!$A:$BT,MATCH("aa_"&amp;$S39,データシート1!$A$1:$BT$1,0),0)</f>
        <v>1013.5180067412944</v>
      </c>
      <c r="AJ39" s="897">
        <f>VLOOKUP(年度マスタ!$K$4&amp;"_"&amp;AJ$33,データシート1!$A:$BT,MATCH("aa_"&amp;$S39,データシート1!$A$1:$BT$1,0),0)</f>
        <v>936.76952176554119</v>
      </c>
      <c r="AK39" s="898">
        <f>VLOOKUP(年度マスタ!$K$4&amp;"_"&amp;AK$33,データシート1!$A:$BT,MATCH("aa_"&amp;$S39,データシート1!$A$1:$BT$1,0),0)</f>
        <v>1015.1988860412814</v>
      </c>
      <c r="AL39" s="330"/>
      <c r="AW39" s="17" t="str">
        <f>年度マスタ!K4</f>
        <v>43100</v>
      </c>
      <c r="AX39" s="17" t="s">
        <v>200</v>
      </c>
      <c r="AY39" s="17">
        <f>VLOOKUP($AW39&amp;"_"&amp;$AY$34,データシート1!$A:$BT,MATCH($AY$31&amp;"_"&amp;AY$36,データシート1!$A$1:$BT$1,0),0)</f>
        <v>311.83256163398079</v>
      </c>
      <c r="AZ39" s="17">
        <f>VLOOKUP($AW39&amp;"_"&amp;$AY$34,データシート1!$A:$BT,MATCH($AY$31&amp;"_"&amp;AZ$36,データシート1!$A$1:$BT$1,0),0)</f>
        <v>46.700374009409359</v>
      </c>
      <c r="BA39" s="17">
        <f>VLOOKUP($AW39&amp;"_"&amp;$AY$34,データシート1!$A:$BT,MATCH($AY$31&amp;"_"&amp;BA$36,データシート1!$A$1:$BT$1,0),0)</f>
        <v>41.843804242380045</v>
      </c>
      <c r="BB39" s="17">
        <f>VLOOKUP($AW39&amp;"_"&amp;$AY$34,データシート1!$A:$BT,MATCH($AY$31&amp;"_"&amp;BB$36,データシート1!$A$1:$BT$1,0),0)</f>
        <v>1015.1988860412814</v>
      </c>
      <c r="BC39" s="17">
        <f>VLOOKUP($AW39&amp;"_"&amp;$AY$34,データシート1!$A:$BT,MATCH($AY$31&amp;"_"&amp;BC$36,データシート1!$A$1:$BT$1,0),0)</f>
        <v>883.29499330416695</v>
      </c>
      <c r="BD39" s="17">
        <f>VLOOKUP($AW39&amp;"_"&amp;$AY$34,データシート1!$A:$BT,MATCH($AY$31&amp;"_"&amp;BD$36,データシート1!$A$1:$BT$1,0),0)</f>
        <v>614.2753150159042</v>
      </c>
      <c r="BE39" s="17">
        <f>VLOOKUP($AW39&amp;"_"&amp;$AY$34,データシート1!$A:$BT,MATCH($AY$31&amp;"_"&amp;BE$36,データシート1!$A$1:$BT$1,0),0)</f>
        <v>407.08233647529795</v>
      </c>
      <c r="BF39" s="17">
        <f>VLOOKUP($AW39&amp;"_"&amp;$AY$34,データシート1!$A:$BT,MATCH($AY$31&amp;"_"&amp;BF$36,データシート1!$A$1:$BT$1,0),0)</f>
        <v>43.06187691771197</v>
      </c>
      <c r="BG39" s="17">
        <f>VLOOKUP($AW39&amp;"_"&amp;$AY$34,データシート1!$A:$BT,MATCH($AY$31&amp;"_"&amp;BG$36,データシート1!$A$1:$BT$1,0),0)</f>
        <v>40.625864536162624</v>
      </c>
      <c r="BH39" s="17">
        <f>VLOOKUP($AW39&amp;"_"&amp;$AY$34,データシート1!$A:$BT,MATCH($AY$31&amp;"_"&amp;BH$36,データシート1!$A$1:$BT$1,0),0)</f>
        <v>92.055533373890015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429.40647791743481</v>
      </c>
      <c r="P40" s="454">
        <f t="shared" si="9"/>
        <v>8.575283210742364E-2</v>
      </c>
      <c r="Q40" s="328"/>
      <c r="R40" s="13"/>
      <c r="S40" s="356" t="s">
        <v>165</v>
      </c>
      <c r="T40" s="335"/>
      <c r="U40" s="343" t="s">
        <v>165</v>
      </c>
      <c r="V40" s="344"/>
      <c r="W40" s="344"/>
      <c r="X40" s="896">
        <f>VLOOKUP(年度マスタ!$K$4&amp;"_"&amp;X$33,データシート1!$A:$BT,MATCH("aa_"&amp;$S40,データシート1!$A$1:$BT$1,0),0)</f>
        <v>813.51439933166307</v>
      </c>
      <c r="Y40" s="897">
        <f>VLOOKUP(年度マスタ!$K$4&amp;"_"&amp;Y$33,データシート1!$A:$BT,MATCH("aa_"&amp;$S40,データシート1!$A$1:$BT$1,0),0)</f>
        <v>996.07659550065898</v>
      </c>
      <c r="Z40" s="897">
        <f>VLOOKUP(年度マスタ!$K$4&amp;"_"&amp;Z$33,データシート1!$A:$BT,MATCH("aa_"&amp;$S40,データシート1!$A$1:$BT$1,0),0)</f>
        <v>1245.303187503057</v>
      </c>
      <c r="AA40" s="897">
        <f>VLOOKUP(年度マスタ!$K$4&amp;"_"&amp;AA$33,データシート1!$A:$BT,MATCH("aa_"&amp;$S40,データシート1!$A$1:$BT$1,0),0)</f>
        <v>1344.1393162550321</v>
      </c>
      <c r="AB40" s="897">
        <f>VLOOKUP(年度マスタ!$K$4&amp;"_"&amp;AB$33,データシート1!$A:$BT,MATCH("aa_"&amp;$S40,データシート1!$A$1:$BT$1,0),0)</f>
        <v>1486.011214809082</v>
      </c>
      <c r="AC40" s="897">
        <f>VLOOKUP(年度マスタ!$K$4&amp;"_"&amp;AC$33,データシート1!$A:$BT,MATCH("aa_"&amp;$S40,データシート1!$A$1:$BT$1,0),0)</f>
        <v>1179.340242650951</v>
      </c>
      <c r="AD40" s="897">
        <f>VLOOKUP(年度マスタ!$K$4&amp;"_"&amp;AD$33,データシート1!$A:$BT,MATCH("aa_"&amp;$S40,データシート1!$A$1:$BT$1,0),0)</f>
        <v>1072.7896171209211</v>
      </c>
      <c r="AE40" s="897">
        <f>VLOOKUP(年度マスタ!$K$4&amp;"_"&amp;AE$33,データシート1!$A:$BT,MATCH("aa_"&amp;$S40,データシート1!$A$1:$BT$1,0),0)</f>
        <v>1064.0334039485308</v>
      </c>
      <c r="AF40" s="897">
        <f>VLOOKUP(年度マスタ!$K$4&amp;"_"&amp;AF$33,データシート1!$A:$BT,MATCH("aa_"&amp;$S40,データシート1!$A$1:$BT$1,0),0)</f>
        <v>1012.9435428712453</v>
      </c>
      <c r="AG40" s="897">
        <f>VLOOKUP(年度マスタ!$K$4&amp;"_"&amp;AG$33,データシート1!$A:$BT,MATCH("aa_"&amp;$S40,データシート1!$A$1:$BT$1,0),0)</f>
        <v>767.07502312079237</v>
      </c>
      <c r="AH40" s="897">
        <f>VLOOKUP(年度マスタ!$K$4&amp;"_"&amp;AH$33,データシート1!$A:$BT,MATCH("aa_"&amp;$S40,データシート1!$A$1:$BT$1,0),0)</f>
        <v>735.21255997865887</v>
      </c>
      <c r="AI40" s="897">
        <f>VLOOKUP(年度マスタ!$K$4&amp;"_"&amp;AI$33,データシート1!$A:$BT,MATCH("aa_"&amp;$S40,データシート1!$A$1:$BT$1,0),0)</f>
        <v>779.43608430504696</v>
      </c>
      <c r="AJ40" s="897">
        <f>VLOOKUP(年度マスタ!$K$4&amp;"_"&amp;AJ$33,データシート1!$A:$BT,MATCH("aa_"&amp;$S40,データシート1!$A$1:$BT$1,0),0)</f>
        <v>640.14962441259411</v>
      </c>
      <c r="AK40" s="898">
        <f>VLOOKUP(年度マスタ!$K$4&amp;"_"&amp;AK$33,データシート1!$A:$BT,MATCH("aa_"&amp;$S40,データシート1!$A$1:$BT$1,0),0)</f>
        <v>883.29499330416695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56.800692902253097</v>
      </c>
      <c r="P41" s="454">
        <f t="shared" si="9"/>
        <v>1.1343145789637547E-2</v>
      </c>
      <c r="Q41" s="328"/>
      <c r="R41" s="13"/>
      <c r="S41" s="356" t="s">
        <v>201</v>
      </c>
      <c r="T41" s="335"/>
      <c r="U41" s="246" t="s">
        <v>128</v>
      </c>
      <c r="V41" s="344"/>
      <c r="W41" s="344"/>
      <c r="X41" s="896">
        <f>X42+X45+X46</f>
        <v>1259.3854946238832</v>
      </c>
      <c r="Y41" s="897">
        <f t="shared" ref="Y41:AH41" si="12">Y42+Y45+Y46</f>
        <v>1268.3108387875254</v>
      </c>
      <c r="Z41" s="897">
        <f t="shared" si="12"/>
        <v>1252.1254166283286</v>
      </c>
      <c r="AA41" s="897">
        <f t="shared" si="12"/>
        <v>1259.153045936614</v>
      </c>
      <c r="AB41" s="897">
        <f t="shared" si="12"/>
        <v>1241.6690448629111</v>
      </c>
      <c r="AC41" s="897">
        <f t="shared" si="12"/>
        <v>1210.1756052816036</v>
      </c>
      <c r="AD41" s="897">
        <f t="shared" si="12"/>
        <v>1209.5015282381337</v>
      </c>
      <c r="AE41" s="897">
        <f t="shared" si="12"/>
        <v>1211.1124104233722</v>
      </c>
      <c r="AF41" s="897">
        <f t="shared" si="12"/>
        <v>1207.1411632186146</v>
      </c>
      <c r="AG41" s="897">
        <f t="shared" si="12"/>
        <v>1192.058599508058</v>
      </c>
      <c r="AH41" s="897">
        <f t="shared" si="12"/>
        <v>1176.9501941736946</v>
      </c>
      <c r="AI41" s="897">
        <f>AI42+AI45+AI46</f>
        <v>1069.1545573985672</v>
      </c>
      <c r="AJ41" s="897">
        <f>AJ42+AJ45+AJ46</f>
        <v>1066.9598826169859</v>
      </c>
      <c r="AK41" s="898">
        <f>AK42+AK45+AK46</f>
        <v>1105.0453929450769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40.626557742649197</v>
      </c>
      <c r="P42" s="454">
        <f t="shared" si="9"/>
        <v>8.1131574961424147E-3</v>
      </c>
      <c r="Q42" s="328"/>
      <c r="R42" s="13"/>
      <c r="S42" s="356"/>
      <c r="T42" s="335"/>
      <c r="U42" s="346"/>
      <c r="V42" s="564" t="s">
        <v>129</v>
      </c>
      <c r="W42" s="336"/>
      <c r="X42" s="899">
        <f>SUM(X43:X44)</f>
        <v>1181.0177754465763</v>
      </c>
      <c r="Y42" s="900">
        <f t="shared" ref="Y42:AK42" si="13">SUM(Y43:Y44)</f>
        <v>1186.1427309724572</v>
      </c>
      <c r="Z42" s="900">
        <f t="shared" si="13"/>
        <v>1163.9223312974357</v>
      </c>
      <c r="AA42" s="900">
        <f t="shared" si="13"/>
        <v>1165.0162835671044</v>
      </c>
      <c r="AB42" s="900">
        <f t="shared" si="13"/>
        <v>1144.2417942180086</v>
      </c>
      <c r="AC42" s="900">
        <f t="shared" si="13"/>
        <v>1115.5435946351258</v>
      </c>
      <c r="AD42" s="900">
        <f t="shared" si="13"/>
        <v>1114.3866191025506</v>
      </c>
      <c r="AE42" s="900">
        <f t="shared" si="13"/>
        <v>1117.3283391933198</v>
      </c>
      <c r="AF42" s="900">
        <f t="shared" si="13"/>
        <v>1114.119048252199</v>
      </c>
      <c r="AG42" s="900">
        <f t="shared" si="13"/>
        <v>1105.369396693201</v>
      </c>
      <c r="AH42" s="900">
        <f t="shared" si="13"/>
        <v>1087.4723001943019</v>
      </c>
      <c r="AI42" s="900">
        <f t="shared" si="13"/>
        <v>986.84460324512543</v>
      </c>
      <c r="AJ42" s="900">
        <f t="shared" si="13"/>
        <v>986.13035473058426</v>
      </c>
      <c r="AK42" s="901">
        <f t="shared" si="13"/>
        <v>1021.3576514912022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93.442792351705393</v>
      </c>
      <c r="P43" s="612">
        <f t="shared" si="9"/>
        <v>1.8660603638414038E-2</v>
      </c>
      <c r="Q43" s="328"/>
      <c r="R43" s="13"/>
      <c r="S43" s="356" t="s">
        <v>190</v>
      </c>
      <c r="T43" s="359"/>
      <c r="U43" s="346"/>
      <c r="V43" s="360"/>
      <c r="W43" s="347" t="s">
        <v>190</v>
      </c>
      <c r="X43" s="899">
        <f>VLOOKUP(年度マスタ!$K$4&amp;"_"&amp;X$33,データシート1!$A:$BT,MATCH("aa_"&amp;$S43,データシート1!$A$1:$BT$1,0),0)</f>
        <v>726.85113219395441</v>
      </c>
      <c r="Y43" s="900">
        <f>VLOOKUP(年度マスタ!$K$4&amp;"_"&amp;Y$33,データシート1!$A:$BT,MATCH("aa_"&amp;$S43,データシート1!$A$1:$BT$1,0),0)</f>
        <v>729.79591145155439</v>
      </c>
      <c r="Z43" s="900">
        <f>VLOOKUP(年度マスタ!$K$4&amp;"_"&amp;Z$33,データシート1!$A:$BT,MATCH("aa_"&amp;$S43,データシート1!$A$1:$BT$1,0),0)</f>
        <v>726.92402843759521</v>
      </c>
      <c r="AA43" s="900">
        <f>VLOOKUP(年度マスタ!$K$4&amp;"_"&amp;AA$33,データシート1!$A:$BT,MATCH("aa_"&amp;$S43,データシート1!$A$1:$BT$1,0),0)</f>
        <v>734.1611222114841</v>
      </c>
      <c r="AB43" s="900">
        <f>VLOOKUP(年度マスタ!$K$4&amp;"_"&amp;AB$33,データシート1!$A:$BT,MATCH("aa_"&amp;$S43,データシート1!$A$1:$BT$1,0),0)</f>
        <v>714.83531630057382</v>
      </c>
      <c r="AC43" s="900">
        <f>VLOOKUP(年度マスタ!$K$4&amp;"_"&amp;AC$33,データシート1!$A:$BT,MATCH("aa_"&amp;$S43,データシート1!$A$1:$BT$1,0),0)</f>
        <v>687.27443922664486</v>
      </c>
      <c r="AD43" s="900">
        <f>VLOOKUP(年度マスタ!$K$4&amp;"_"&amp;AD$33,データシート1!$A:$BT,MATCH("aa_"&amp;$S43,データシート1!$A$1:$BT$1,0),0)</f>
        <v>689.80939358887929</v>
      </c>
      <c r="AE43" s="900">
        <f>VLOOKUP(年度マスタ!$K$4&amp;"_"&amp;AE$33,データシート1!$A:$BT,MATCH("aa_"&amp;$S43,データシート1!$A$1:$BT$1,0),0)</f>
        <v>694.02676685408187</v>
      </c>
      <c r="AF43" s="900">
        <f>VLOOKUP(年度マスタ!$K$4&amp;"_"&amp;AF$33,データシート1!$A:$BT,MATCH("aa_"&amp;$S43,データシート1!$A$1:$BT$1,0),0)</f>
        <v>691.17669931504997</v>
      </c>
      <c r="AG43" s="900">
        <f>VLOOKUP(年度マスタ!$K$4&amp;"_"&amp;AG$33,データシート1!$A:$BT,MATCH("aa_"&amp;$S43,データシート1!$A$1:$BT$1,0),0)</f>
        <v>684.26151335696011</v>
      </c>
      <c r="AH43" s="900">
        <f>VLOOKUP(年度マスタ!$K$4&amp;"_"&amp;AH$33,データシート1!$A:$BT,MATCH("aa_"&amp;$S43,データシート1!$A$1:$BT$1,0),0)</f>
        <v>669.08332550650914</v>
      </c>
      <c r="AI43" s="900">
        <f>VLOOKUP(年度マスタ!$K$4&amp;"_"&amp;AI$33,データシート1!$A:$BT,MATCH("aa_"&amp;$S43,データシート1!$A$1:$BT$1,0),0)</f>
        <v>591.4594791230578</v>
      </c>
      <c r="AJ43" s="900">
        <f>VLOOKUP(年度マスタ!$K$4&amp;"_"&amp;AJ$33,データシート1!$A:$BT,MATCH("aa_"&amp;$S43,データシート1!$A$1:$BT$1,0),0)</f>
        <v>578.27417061519122</v>
      </c>
      <c r="AK43" s="901">
        <f>VLOOKUP(年度マスタ!$K$4&amp;"_"&amp;AK$33,データシート1!$A:$BT,MATCH("aa_"&amp;$S43,データシート1!$A$1:$BT$1,0),0)</f>
        <v>614.2753150159042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454.1666432526219</v>
      </c>
      <c r="Y44" s="900">
        <f>VLOOKUP(年度マスタ!$K$4&amp;"_"&amp;Y$33,データシート1!$A:$BT,MATCH("aa_"&amp;$S44,データシート1!$A$1:$BT$1,0),0)</f>
        <v>456.34681952090273</v>
      </c>
      <c r="Z44" s="900">
        <f>VLOOKUP(年度マスタ!$K$4&amp;"_"&amp;Z$33,データシート1!$A:$BT,MATCH("aa_"&amp;$S44,データシート1!$A$1:$BT$1,0),0)</f>
        <v>436.99830285984046</v>
      </c>
      <c r="AA44" s="900">
        <f>VLOOKUP(年度マスタ!$K$4&amp;"_"&amp;AA$33,データシート1!$A:$BT,MATCH("aa_"&amp;$S44,データシート1!$A$1:$BT$1,0),0)</f>
        <v>430.85516135562034</v>
      </c>
      <c r="AB44" s="900">
        <f>VLOOKUP(年度マスタ!$K$4&amp;"_"&amp;AB$33,データシート1!$A:$BT,MATCH("aa_"&amp;$S44,データシート1!$A$1:$BT$1,0),0)</f>
        <v>429.40647791743481</v>
      </c>
      <c r="AC44" s="900">
        <f>VLOOKUP(年度マスタ!$K$4&amp;"_"&amp;AC$33,データシート1!$A:$BT,MATCH("aa_"&amp;$S44,データシート1!$A$1:$BT$1,0),0)</f>
        <v>428.26915540848108</v>
      </c>
      <c r="AD44" s="900">
        <f>VLOOKUP(年度マスタ!$K$4&amp;"_"&amp;AD$33,データシート1!$A:$BT,MATCH("aa_"&amp;$S44,データシート1!$A$1:$BT$1,0),0)</f>
        <v>424.57722551367141</v>
      </c>
      <c r="AE44" s="900">
        <f>VLOOKUP(年度マスタ!$K$4&amp;"_"&amp;AE$33,データシート1!$A:$BT,MATCH("aa_"&amp;$S44,データシート1!$A$1:$BT$1,0),0)</f>
        <v>423.30157233923796</v>
      </c>
      <c r="AF44" s="900">
        <f>VLOOKUP(年度マスタ!$K$4&amp;"_"&amp;AF$33,データシート1!$A:$BT,MATCH("aa_"&amp;$S44,データシート1!$A$1:$BT$1,0),0)</f>
        <v>422.94234893714912</v>
      </c>
      <c r="AG44" s="900">
        <f>VLOOKUP(年度マスタ!$K$4&amp;"_"&amp;AG$33,データシート1!$A:$BT,MATCH("aa_"&amp;$S44,データシート1!$A$1:$BT$1,0),0)</f>
        <v>421.107883336241</v>
      </c>
      <c r="AH44" s="900">
        <f>VLOOKUP(年度マスタ!$K$4&amp;"_"&amp;AH$33,データシート1!$A:$BT,MATCH("aa_"&amp;$S44,データシート1!$A$1:$BT$1,0),0)</f>
        <v>418.38897468779265</v>
      </c>
      <c r="AI44" s="900">
        <f>VLOOKUP(年度マスタ!$K$4&amp;"_"&amp;AI$33,データシート1!$A:$BT,MATCH("aa_"&amp;$S44,データシート1!$A$1:$BT$1,0),0)</f>
        <v>395.38512412206757</v>
      </c>
      <c r="AJ44" s="900">
        <f>VLOOKUP(年度マスタ!$K$4&amp;"_"&amp;AJ$33,データシート1!$A:$BT,MATCH("aa_"&amp;$S44,データシート1!$A$1:$BT$1,0),0)</f>
        <v>407.85618411539298</v>
      </c>
      <c r="AK44" s="901">
        <f>VLOOKUP(年度マスタ!$K$4&amp;"_"&amp;AK$33,データシート1!$A:$BT,MATCH("aa_"&amp;$S44,データシート1!$A$1:$BT$1,0),0)</f>
        <v>407.08233647529795</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42.190206324175897</v>
      </c>
      <c r="Y45" s="900">
        <f>VLOOKUP(年度マスタ!$K$4&amp;"_"&amp;Y$33,データシート1!$A:$BT,MATCH("aa_"&amp;$S45,データシート1!$A$1:$BT$1,0),0)</f>
        <v>44.094440050425497</v>
      </c>
      <c r="Z45" s="900">
        <f>VLOOKUP(年度マスタ!$K$4&amp;"_"&amp;Z$33,データシート1!$A:$BT,MATCH("aa_"&amp;$S45,データシート1!$A$1:$BT$1,0),0)</f>
        <v>50.878706192851801</v>
      </c>
      <c r="AA45" s="900">
        <f>VLOOKUP(年度マスタ!$K$4&amp;"_"&amp;AA$33,データシート1!$A:$BT,MATCH("aa_"&amp;$S45,データシート1!$A$1:$BT$1,0),0)</f>
        <v>55.7979239371601</v>
      </c>
      <c r="AB45" s="900">
        <f>VLOOKUP(年度マスタ!$K$4&amp;"_"&amp;AB$33,データシート1!$A:$BT,MATCH("aa_"&amp;$S45,データシート1!$A$1:$BT$1,0),0)</f>
        <v>56.800692902253097</v>
      </c>
      <c r="AC45" s="900">
        <f>VLOOKUP(年度マスタ!$K$4&amp;"_"&amp;AC$33,データシート1!$A:$BT,MATCH("aa_"&amp;$S45,データシート1!$A$1:$BT$1,0),0)</f>
        <v>54.543638572988797</v>
      </c>
      <c r="AD45" s="900">
        <f>VLOOKUP(年度マスタ!$K$4&amp;"_"&amp;AD$33,データシート1!$A:$BT,MATCH("aa_"&amp;$S45,データシート1!$A$1:$BT$1,0),0)</f>
        <v>53.417738227866202</v>
      </c>
      <c r="AE45" s="900">
        <f>VLOOKUP(年度マスタ!$K$4&amp;"_"&amp;AE$33,データシート1!$A:$BT,MATCH("aa_"&amp;$S45,データシート1!$A$1:$BT$1,0),0)</f>
        <v>51.832889846513858</v>
      </c>
      <c r="AF45" s="900">
        <f>VLOOKUP(年度マスタ!$K$4&amp;"_"&amp;AF$33,データシート1!$A:$BT,MATCH("aa_"&amp;$S45,データシート1!$A$1:$BT$1,0),0)</f>
        <v>50.155865427156499</v>
      </c>
      <c r="AG45" s="900">
        <f>VLOOKUP(年度マスタ!$K$4&amp;"_"&amp;AG$33,データシート1!$A:$BT,MATCH("aa_"&amp;$S45,データシート1!$A$1:$BT$1,0),0)</f>
        <v>46.528186688571097</v>
      </c>
      <c r="AH45" s="900">
        <f>VLOOKUP(年度マスタ!$K$4&amp;"_"&amp;AH$33,データシート1!$A:$BT,MATCH("aa_"&amp;$S45,データシート1!$A$1:$BT$1,0),0)</f>
        <v>45.278083994024399</v>
      </c>
      <c r="AI45" s="900">
        <f>VLOOKUP(年度マスタ!$K$4&amp;"_"&amp;AI$33,データシート1!$A:$BT,MATCH("aa_"&amp;$S45,データシート1!$A$1:$BT$1,0),0)</f>
        <v>43.200639955835399</v>
      </c>
      <c r="AJ45" s="900">
        <f>VLOOKUP(年度マスタ!$K$4&amp;"_"&amp;AJ$33,データシート1!$A:$BT,MATCH("aa_"&amp;$S45,データシート1!$A$1:$BT$1,0),0)</f>
        <v>42.723130999066697</v>
      </c>
      <c r="AK45" s="901">
        <f>VLOOKUP(年度マスタ!$K$4&amp;"_"&amp;AK$33,データシート1!$A:$BT,MATCH("aa_"&amp;$S45,データシート1!$A$1:$BT$1,0),0)</f>
        <v>43.06187691771197</v>
      </c>
      <c r="AL45" s="330"/>
      <c r="AW45" s="17" t="str">
        <f>AW48</f>
        <v>熊本市</v>
      </c>
      <c r="AX45" s="1010">
        <f t="shared" ref="AX45:BB45" si="15">AX48/$BC48</f>
        <v>0.11452517123469898</v>
      </c>
      <c r="AY45" s="1010">
        <f t="shared" si="15"/>
        <v>0.29039106091508893</v>
      </c>
      <c r="AZ45" s="1010">
        <f t="shared" si="15"/>
        <v>0.25266080738799512</v>
      </c>
      <c r="BA45" s="1010">
        <f t="shared" si="15"/>
        <v>0.31609107183713314</v>
      </c>
      <c r="BB45" s="1010">
        <f t="shared" si="15"/>
        <v>2.6331888625083934E-2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36.177512853131013</v>
      </c>
      <c r="Y46" s="900">
        <f>VLOOKUP(年度マスタ!$K$4&amp;"_"&amp;Y$33,データシート1!$A:$BT,MATCH("aa_"&amp;$S46,データシート1!$A$1:$BT$1,0),0)</f>
        <v>38.073667764642877</v>
      </c>
      <c r="Z46" s="900">
        <f>VLOOKUP(年度マスタ!$K$4&amp;"_"&amp;Z$33,データシート1!$A:$BT,MATCH("aa_"&amp;$S46,データシート1!$A$1:$BT$1,0),0)</f>
        <v>37.324379138041166</v>
      </c>
      <c r="AA46" s="900">
        <f>VLOOKUP(年度マスタ!$K$4&amp;"_"&amp;AA$33,データシート1!$A:$BT,MATCH("aa_"&amp;$S46,データシート1!$A$1:$BT$1,0),0)</f>
        <v>38.338838432349689</v>
      </c>
      <c r="AB46" s="900">
        <f>VLOOKUP(年度マスタ!$K$4&amp;"_"&amp;AB$33,データシート1!$A:$BT,MATCH("aa_"&amp;$S46,データシート1!$A$1:$BT$1,0),0)</f>
        <v>40.626557742649197</v>
      </c>
      <c r="AC46" s="900">
        <f>VLOOKUP(年度マスタ!$K$4&amp;"_"&amp;AC$33,データシート1!$A:$BT,MATCH("aa_"&amp;$S46,データシート1!$A$1:$BT$1,0),0)</f>
        <v>40.088372073488927</v>
      </c>
      <c r="AD46" s="900">
        <f>VLOOKUP(年度マスタ!$K$4&amp;"_"&amp;AD$33,データシート1!$A:$BT,MATCH("aa_"&amp;$S46,データシート1!$A$1:$BT$1,0),0)</f>
        <v>41.69717090771676</v>
      </c>
      <c r="AE46" s="900">
        <f>VLOOKUP(年度マスタ!$K$4&amp;"_"&amp;AE$33,データシート1!$A:$BT,MATCH("aa_"&amp;$S46,データシート1!$A$1:$BT$1,0),0)</f>
        <v>41.951181383538561</v>
      </c>
      <c r="AF46" s="900">
        <f>VLOOKUP(年度マスタ!$K$4&amp;"_"&amp;AF$33,データシート1!$A:$BT,MATCH("aa_"&amp;$S46,データシート1!$A$1:$BT$1,0),0)</f>
        <v>42.866249539259002</v>
      </c>
      <c r="AG46" s="900">
        <f>VLOOKUP(年度マスタ!$K$4&amp;"_"&amp;AG$33,データシート1!$A:$BT,MATCH("aa_"&amp;$S46,データシート1!$A$1:$BT$1,0),0)</f>
        <v>40.161016126285951</v>
      </c>
      <c r="AH46" s="900">
        <f>VLOOKUP(年度マスタ!$K$4&amp;"_"&amp;AH$33,データシート1!$A:$BT,MATCH("aa_"&amp;$S46,データシート1!$A$1:$BT$1,0),0)</f>
        <v>44.199809985368304</v>
      </c>
      <c r="AI46" s="900">
        <f>VLOOKUP(年度マスタ!$K$4&amp;"_"&amp;AI$33,データシート1!$A:$BT,MATCH("aa_"&amp;$S46,データシート1!$A$1:$BT$1,0),0)</f>
        <v>39.109314197606388</v>
      </c>
      <c r="AJ46" s="900">
        <f>VLOOKUP(年度マスタ!$K$4&amp;"_"&amp;AJ$33,データシート1!$A:$BT,MATCH("aa_"&amp;$S46,データシート1!$A$1:$BT$1,0),0)</f>
        <v>38.106396887334959</v>
      </c>
      <c r="AK46" s="901">
        <f>VLOOKUP(年度マスタ!$K$4&amp;"_"&amp;AK$33,データシート1!$A:$BT,MATCH("aa_"&amp;$S46,データシート1!$A$1:$BT$1,0),0)</f>
        <v>40.625864536162624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111.8136800946323</v>
      </c>
      <c r="Y47" s="903">
        <f>VLOOKUP(年度マスタ!$K$4&amp;"_"&amp;Y$33,データシート1!$A:$BT,MATCH("aa_"&amp;$S47,データシート1!$A$1:$BT$1,0),0)</f>
        <v>95.216083437045228</v>
      </c>
      <c r="Z47" s="903">
        <f>VLOOKUP(年度マスタ!$K$4&amp;"_"&amp;Z$33,データシート1!$A:$BT,MATCH("aa_"&amp;$S47,データシート1!$A$1:$BT$1,0),0)</f>
        <v>102.831130117149</v>
      </c>
      <c r="AA47" s="903">
        <f>VLOOKUP(年度マスタ!$K$4&amp;"_"&amp;AA$33,データシート1!$A:$BT,MATCH("aa_"&amp;$S47,データシート1!$A$1:$BT$1,0),0)</f>
        <v>85.217311578720796</v>
      </c>
      <c r="AB47" s="903">
        <f>VLOOKUP(年度マスタ!$K$4&amp;"_"&amp;AB$33,データシート1!$A:$BT,MATCH("aa_"&amp;$S47,データシート1!$A$1:$BT$1,0),0)</f>
        <v>93.442792351705393</v>
      </c>
      <c r="AC47" s="903">
        <f>VLOOKUP(年度マスタ!$K$4&amp;"_"&amp;AC$33,データシート1!$A:$BT,MATCH("aa_"&amp;$S47,データシート1!$A$1:$BT$1,0),0)</f>
        <v>99.178649012521333</v>
      </c>
      <c r="AD47" s="903">
        <f>VLOOKUP(年度マスタ!$K$4&amp;"_"&amp;AD$33,データシート1!$A:$BT,MATCH("aa_"&amp;$S47,データシート1!$A$1:$BT$1,0),0)</f>
        <v>100.9683365722714</v>
      </c>
      <c r="AE47" s="903">
        <f>VLOOKUP(年度マスタ!$K$4&amp;"_"&amp;AE$33,データシート1!$A:$BT,MATCH("aa_"&amp;$S47,データシート1!$A$1:$BT$1,0),0)</f>
        <v>115.44467713285691</v>
      </c>
      <c r="AF47" s="903">
        <f>VLOOKUP(年度マスタ!$K$4&amp;"_"&amp;AF$33,データシート1!$A:$BT,MATCH("aa_"&amp;$S47,データシート1!$A$1:$BT$1,0),0)</f>
        <v>126.91232390308295</v>
      </c>
      <c r="AG47" s="903">
        <f>VLOOKUP(年度マスタ!$K$4&amp;"_"&amp;AG$33,データシート1!$A:$BT,MATCH("aa_"&amp;$S47,データシート1!$A$1:$BT$1,0),0)</f>
        <v>109.02839589133394</v>
      </c>
      <c r="AH47" s="903">
        <f>VLOOKUP(年度マスタ!$K$4&amp;"_"&amp;AH$33,データシート1!$A:$BT,MATCH("aa_"&amp;$S47,データシート1!$A$1:$BT$1,0),0)</f>
        <v>99.802517390579993</v>
      </c>
      <c r="AI47" s="903">
        <f>VLOOKUP(年度マスタ!$K$4&amp;"_"&amp;AI$33,データシート1!$A:$BT,MATCH("aa_"&amp;$S47,データシート1!$A$1:$BT$1,0),0)</f>
        <v>80.551892137396806</v>
      </c>
      <c r="AJ47" s="903">
        <f>VLOOKUP(年度マスタ!$K$4&amp;"_"&amp;AJ$33,データシート1!$A:$BT,MATCH("aa_"&amp;$S47,データシート1!$A$1:$BT$1,0),0)</f>
        <v>90.798679676496249</v>
      </c>
      <c r="AK47" s="904">
        <f>VLOOKUP(年度マスタ!$K$4&amp;"_"&amp;AK$33,データシート1!$A:$BT,MATCH("aa_"&amp;$S47,データシート1!$A$1:$BT$1,0),0)</f>
        <v>92.055533373890015</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熊本市</v>
      </c>
      <c r="AX48" s="1011">
        <f>SUM(AY39:BA39)</f>
        <v>400.37673988577018</v>
      </c>
      <c r="AY48" s="1011">
        <f>BB39</f>
        <v>1015.1988860412814</v>
      </c>
      <c r="AZ48" s="1011">
        <f>BC39</f>
        <v>883.29499330416695</v>
      </c>
      <c r="BA48" s="1011">
        <f>SUM(BD39:BG39)</f>
        <v>1105.0453929450769</v>
      </c>
      <c r="BB48" s="1011">
        <f>BH39</f>
        <v>92.055533373890015</v>
      </c>
      <c r="BC48" s="1011">
        <f>SUM(AX48:BB48)</f>
        <v>3495.9715455501851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3495.9715455501851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400.37673988577018</v>
      </c>
      <c r="P52" s="453">
        <f t="shared" ref="P52:P64" si="18">O52/$O$51</f>
        <v>0.11452517123469898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311.83256163398079</v>
      </c>
      <c r="P53" s="454">
        <f t="shared" si="18"/>
        <v>8.9197682981972198E-2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46.700374009409359</v>
      </c>
      <c r="P54" s="454">
        <f t="shared" si="18"/>
        <v>1.3358339277346663E-2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41.843804242380045</v>
      </c>
      <c r="P55" s="454">
        <f t="shared" si="18"/>
        <v>1.1969148975380118E-2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1015.1988860412814</v>
      </c>
      <c r="P56" s="453">
        <f t="shared" si="18"/>
        <v>0.29039106091508893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883.29499330416695</v>
      </c>
      <c r="P57" s="453">
        <f t="shared" si="18"/>
        <v>0.25266080738799512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1105.0453929450769</v>
      </c>
      <c r="P58" s="453">
        <f t="shared" si="18"/>
        <v>0.31609107183713314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1021.3576514912022</v>
      </c>
      <c r="P59" s="454">
        <f t="shared" si="18"/>
        <v>0.29215273585141954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614.2753150159042</v>
      </c>
      <c r="P60" s="454">
        <f t="shared" si="18"/>
        <v>0.17570947217742056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407.08233647529795</v>
      </c>
      <c r="P61" s="454">
        <f t="shared" si="18"/>
        <v>0.11644326367399899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43.06187691771197</v>
      </c>
      <c r="P62" s="454">
        <f t="shared" si="18"/>
        <v>1.2317570768710312E-2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40.625864536162624</v>
      </c>
      <c r="P63" s="454">
        <f t="shared" si="18"/>
        <v>1.1620765217003233E-2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92.055533373890015</v>
      </c>
      <c r="P64" s="612">
        <f t="shared" si="18"/>
        <v>2.6331888625083934E-2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熊本市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3586.5441000000001</v>
      </c>
      <c r="AI7" s="78">
        <f>VLOOKUP(年度マスタ!$K$4&amp;"_"&amp;$AG7,データシート1!$A:$BT,MATCH("ab_"&amp;AI$2,データシート1!$A$1:$BT$1,0),0)</f>
        <v>23273</v>
      </c>
      <c r="AJ7" s="78">
        <f>VLOOKUP(年度マスタ!$K$4&amp;"_"&amp;$AG7,データシート1!$A:$BT,MATCH("ab_"&amp;AJ$2,データシート1!$A$1:$BT$1,0),0)</f>
        <v>1691</v>
      </c>
      <c r="AK7" s="78">
        <f>VLOOKUP(年度マスタ!$K$4&amp;"_"&amp;$AG7,データシート1!$A:$BT,MATCH("ab_"&amp;AK$2,データシート1!$A$1:$BT$1,0),0)</f>
        <v>299970</v>
      </c>
      <c r="AL7" s="78">
        <f>VLOOKUP(年度マスタ!$K$4&amp;"_"&amp;$AG7,データシート1!$A:$BT,MATCH("ab_"&amp;AL$2,データシート1!$A$1:$BT$1,0),0)</f>
        <v>311225</v>
      </c>
      <c r="AM7" s="78">
        <f>VLOOKUP(年度マスタ!$K$4&amp;"_"&amp;$AG7,データシート1!$A:$BT,MATCH("ab_"&amp;AM$2,データシート1!$A$1:$BT$1,0),0)</f>
        <v>367441</v>
      </c>
      <c r="AN7" s="78">
        <f>VLOOKUP(年度マスタ!$K$4&amp;"_"&amp;$AG7,データシート1!$A:$BT,MATCH("ab_"&amp;AN$2,データシート1!$A$1:$BT$1,0),0)</f>
        <v>91410</v>
      </c>
      <c r="AO7" s="78">
        <f>VLOOKUP(年度マスタ!$K$4&amp;"_"&amp;$AG7,データシート1!$A:$BT,MATCH("ab_"&amp;AO$2,データシート1!$A$1:$BT$1,0),0)</f>
        <v>723707</v>
      </c>
      <c r="AP7" s="78">
        <f>VLOOKUP(年度マスタ!$K$4&amp;"_"&amp;$AG7,データシート1!$A:$BT,MATCH("ab_"&amp;AP$2,データシート1!$A$1:$BT$1,0),0)</f>
        <v>6666563</v>
      </c>
      <c r="AQ7" s="954">
        <f>VLOOKUP(年度マスタ!$K$4&amp;"_"&amp;$AG7,データシート1!$A:$BT,MATCH("ab_"&amp;AQ$2,データシート1!$A$1:$BT$1,0),0)</f>
        <v>111.8136800946323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3631.3823000000002</v>
      </c>
      <c r="AI8" s="78">
        <f>VLOOKUP(年度マスタ!$K$4&amp;"_"&amp;$AG8,データシート1!$A:$BT,MATCH("ab_"&amp;AI$2,データシート1!$A$1:$BT$1,0),0)</f>
        <v>23273</v>
      </c>
      <c r="AJ8" s="78">
        <f>VLOOKUP(年度マスタ!$K$4&amp;"_"&amp;$AG8,データシート1!$A:$BT,MATCH("ab_"&amp;AJ$2,データシート1!$A$1:$BT$1,0),0)</f>
        <v>1691</v>
      </c>
      <c r="AK8" s="78">
        <f>VLOOKUP(年度マスタ!$K$4&amp;"_"&amp;$AG8,データシート1!$A:$BT,MATCH("ab_"&amp;AK$2,データシート1!$A$1:$BT$1,0),0)</f>
        <v>299970</v>
      </c>
      <c r="AL8" s="78">
        <f>VLOOKUP(年度マスタ!$K$4&amp;"_"&amp;$AG8,データシート1!$A:$BT,MATCH("ab_"&amp;AL$2,データシート1!$A$1:$BT$1,0),0)</f>
        <v>314749</v>
      </c>
      <c r="AM8" s="78">
        <f>VLOOKUP(年度マスタ!$K$4&amp;"_"&amp;$AG8,データシート1!$A:$BT,MATCH("ab_"&amp;AM$2,データシート1!$A$1:$BT$1,0),0)</f>
        <v>370644</v>
      </c>
      <c r="AN8" s="78">
        <f>VLOOKUP(年度マスタ!$K$4&amp;"_"&amp;$AG8,データシート1!$A:$BT,MATCH("ab_"&amp;AN$2,データシート1!$A$1:$BT$1,0),0)</f>
        <v>89555</v>
      </c>
      <c r="AO8" s="78">
        <f>VLOOKUP(年度マスタ!$K$4&amp;"_"&amp;$AG8,データシート1!$A:$BT,MATCH("ab_"&amp;AO$2,データシート1!$A$1:$BT$1,0),0)</f>
        <v>724773</v>
      </c>
      <c r="AP8" s="78">
        <f>VLOOKUP(年度マスタ!$K$4&amp;"_"&amp;$AG8,データシート1!$A:$BT,MATCH("ab_"&amp;AP$2,データシート1!$A$1:$BT$1,0),0)</f>
        <v>6648750</v>
      </c>
      <c r="AQ8" s="954">
        <f>VLOOKUP(年度マスタ!$K$4&amp;"_"&amp;$AG8,データシート1!$A:$BT,MATCH("ab_"&amp;AQ$2,データシート1!$A$1:$BT$1,0),0)</f>
        <v>95.216083437045228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3731.7809000000002</v>
      </c>
      <c r="AI9" s="78">
        <f>VLOOKUP(年度マスタ!$K$4&amp;"_"&amp;$AG9,データシート1!$A:$BT,MATCH("ab_"&amp;AI$2,データシート1!$A$1:$BT$1,0),0)</f>
        <v>23273</v>
      </c>
      <c r="AJ9" s="78">
        <f>VLOOKUP(年度マスタ!$K$4&amp;"_"&amp;$AG9,データシート1!$A:$BT,MATCH("ab_"&amp;AJ$2,データシート1!$A$1:$BT$1,0),0)</f>
        <v>1691</v>
      </c>
      <c r="AK9" s="78">
        <f>VLOOKUP(年度マスタ!$K$4&amp;"_"&amp;$AG9,データシート1!$A:$BT,MATCH("ab_"&amp;AK$2,データシート1!$A$1:$BT$1,0),0)</f>
        <v>299970</v>
      </c>
      <c r="AL9" s="78">
        <f>VLOOKUP(年度マスタ!$K$4&amp;"_"&amp;$AG9,データシート1!$A:$BT,MATCH("ab_"&amp;AL$2,データシート1!$A$1:$BT$1,0),0)</f>
        <v>320165</v>
      </c>
      <c r="AM9" s="78">
        <f>VLOOKUP(年度マスタ!$K$4&amp;"_"&amp;$AG9,データシート1!$A:$BT,MATCH("ab_"&amp;AM$2,データシート1!$A$1:$BT$1,0),0)</f>
        <v>377206</v>
      </c>
      <c r="AN9" s="78">
        <f>VLOOKUP(年度マスタ!$K$4&amp;"_"&amp;$AG9,データシート1!$A:$BT,MATCH("ab_"&amp;AN$2,データシート1!$A$1:$BT$1,0),0)</f>
        <v>88310</v>
      </c>
      <c r="AO9" s="78">
        <f>VLOOKUP(年度マスタ!$K$4&amp;"_"&amp;$AG9,データシート1!$A:$BT,MATCH("ab_"&amp;AO$2,データシート1!$A$1:$BT$1,0),0)</f>
        <v>725005</v>
      </c>
      <c r="AP9" s="78">
        <f>VLOOKUP(年度マスタ!$K$4&amp;"_"&amp;$AG9,データシート1!$A:$BT,MATCH("ab_"&amp;AP$2,データシート1!$A$1:$BT$1,0),0)</f>
        <v>6507123</v>
      </c>
      <c r="AQ9" s="954">
        <f>VLOOKUP(年度マスタ!$K$4&amp;"_"&amp;$AG9,データシート1!$A:$BT,MATCH("ab_"&amp;AQ$2,データシート1!$A$1:$BT$1,0),0)</f>
        <v>102.831130117149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3724.1770999999999</v>
      </c>
      <c r="AI10" s="78">
        <f>VLOOKUP(年度マスタ!$K$4&amp;"_"&amp;$AG10,データシート1!$A:$BT,MATCH("ab_"&amp;AI$2,データシート1!$A$1:$BT$1,0),0)</f>
        <v>23273</v>
      </c>
      <c r="AJ10" s="78">
        <f>VLOOKUP(年度マスタ!$K$4&amp;"_"&amp;$AG10,データシート1!$A:$BT,MATCH("ab_"&amp;AJ$2,データシート1!$A$1:$BT$1,0),0)</f>
        <v>1691</v>
      </c>
      <c r="AK10" s="78">
        <f>VLOOKUP(年度マスタ!$K$4&amp;"_"&amp;$AG10,データシート1!$A:$BT,MATCH("ab_"&amp;AK$2,データシート1!$A$1:$BT$1,0),0)</f>
        <v>299970</v>
      </c>
      <c r="AL10" s="78">
        <f>VLOOKUP(年度マスタ!$K$4&amp;"_"&amp;$AG10,データシート1!$A:$BT,MATCH("ab_"&amp;AL$2,データシート1!$A$1:$BT$1,0),0)</f>
        <v>322846</v>
      </c>
      <c r="AM10" s="78">
        <f>VLOOKUP(年度マスタ!$K$4&amp;"_"&amp;$AG10,データシート1!$A:$BT,MATCH("ab_"&amp;AM$2,データシート1!$A$1:$BT$1,0),0)</f>
        <v>383983</v>
      </c>
      <c r="AN10" s="78">
        <f>VLOOKUP(年度マスタ!$K$4&amp;"_"&amp;$AG10,データシート1!$A:$BT,MATCH("ab_"&amp;AN$2,データシート1!$A$1:$BT$1,0),0)</f>
        <v>86576</v>
      </c>
      <c r="AO10" s="78">
        <f>VLOOKUP(年度マスタ!$K$4&amp;"_"&amp;$AG10,データシート1!$A:$BT,MATCH("ab_"&amp;AO$2,データシート1!$A$1:$BT$1,0),0)</f>
        <v>731815</v>
      </c>
      <c r="AP10" s="78">
        <f>VLOOKUP(年度マスタ!$K$4&amp;"_"&amp;$AG10,データシート1!$A:$BT,MATCH("ab_"&amp;AP$2,データシート1!$A$1:$BT$1,0),0)</f>
        <v>6510863</v>
      </c>
      <c r="AQ10" s="954">
        <f>VLOOKUP(年度マスタ!$K$4&amp;"_"&amp;$AG10,データシート1!$A:$BT,MATCH("ab_"&amp;AQ$2,データシート1!$A$1:$BT$1,0),0)</f>
        <v>85.217311578720796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3738.4088000000002</v>
      </c>
      <c r="AI11" s="78">
        <f>VLOOKUP(年度マスタ!$K$4&amp;"_"&amp;$AG11,データシート1!$A:$BT,MATCH("ab_"&amp;AI$2,データシート1!$A$1:$BT$1,0),0)</f>
        <v>23273</v>
      </c>
      <c r="AJ11" s="78">
        <f>VLOOKUP(年度マスタ!$K$4&amp;"_"&amp;$AG11,データシート1!$A:$BT,MATCH("ab_"&amp;AJ$2,データシート1!$A$1:$BT$1,0),0)</f>
        <v>1691</v>
      </c>
      <c r="AK11" s="78">
        <f>VLOOKUP(年度マスタ!$K$4&amp;"_"&amp;$AG11,データシート1!$A:$BT,MATCH("ab_"&amp;AK$2,データシート1!$A$1:$BT$1,0),0)</f>
        <v>299970</v>
      </c>
      <c r="AL11" s="78">
        <f>VLOOKUP(年度マスタ!$K$4&amp;"_"&amp;$AG11,データシート1!$A:$BT,MATCH("ab_"&amp;AL$2,データシート1!$A$1:$BT$1,0),0)</f>
        <v>325789</v>
      </c>
      <c r="AM11" s="78">
        <f>VLOOKUP(年度マスタ!$K$4&amp;"_"&amp;$AG11,データシート1!$A:$BT,MATCH("ab_"&amp;AM$2,データシート1!$A$1:$BT$1,0),0)</f>
        <v>390568</v>
      </c>
      <c r="AN11" s="78">
        <f>VLOOKUP(年度マスタ!$K$4&amp;"_"&amp;$AG11,データシート1!$A:$BT,MATCH("ab_"&amp;AN$2,データシート1!$A$1:$BT$1,0),0)</f>
        <v>85961</v>
      </c>
      <c r="AO11" s="78">
        <f>VLOOKUP(年度マスタ!$K$4&amp;"_"&amp;$AG11,データシート1!$A:$BT,MATCH("ab_"&amp;AO$2,データシート1!$A$1:$BT$1,0),0)</f>
        <v>734287</v>
      </c>
      <c r="AP11" s="78">
        <f>VLOOKUP(年度マスタ!$K$4&amp;"_"&amp;$AG11,データシート1!$A:$BT,MATCH("ab_"&amp;AP$2,データシート1!$A$1:$BT$1,0),0)</f>
        <v>6734738</v>
      </c>
      <c r="AQ11" s="954">
        <f>VLOOKUP(年度マスタ!$K$4&amp;"_"&amp;$AG11,データシート1!$A:$BT,MATCH("ab_"&amp;AQ$2,データシート1!$A$1:$BT$1,0),0)</f>
        <v>93.442792351705393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3913.4854</v>
      </c>
      <c r="AI12" s="78">
        <f>VLOOKUP(年度マスタ!$K$4&amp;"_"&amp;$AG12,データシート1!$A:$BT,MATCH("ab_"&amp;AI$2,データシート1!$A$1:$BT$1,0),0)</f>
        <v>20934</v>
      </c>
      <c r="AJ12" s="78">
        <f>VLOOKUP(年度マスタ!$K$4&amp;"_"&amp;$AG12,データシート1!$A:$BT,MATCH("ab_"&amp;AJ$2,データシート1!$A$1:$BT$1,0),0)</f>
        <v>1476</v>
      </c>
      <c r="AK12" s="78">
        <f>VLOOKUP(年度マスタ!$K$4&amp;"_"&amp;$AG12,データシート1!$A:$BT,MATCH("ab_"&amp;AK$2,データシート1!$A$1:$BT$1,0),0)</f>
        <v>306122</v>
      </c>
      <c r="AL12" s="78">
        <f>VLOOKUP(年度マスタ!$K$4&amp;"_"&amp;$AG12,データシート1!$A:$BT,MATCH("ab_"&amp;AL$2,データシート1!$A$1:$BT$1,0),0)</f>
        <v>328501</v>
      </c>
      <c r="AM12" s="78">
        <f>VLOOKUP(年度マスタ!$K$4&amp;"_"&amp;$AG12,データシート1!$A:$BT,MATCH("ab_"&amp;AM$2,データシート1!$A$1:$BT$1,0),0)</f>
        <v>395495</v>
      </c>
      <c r="AN12" s="78">
        <f>VLOOKUP(年度マスタ!$K$4&amp;"_"&amp;$AG12,データシート1!$A:$BT,MATCH("ab_"&amp;AN$2,データシート1!$A$1:$BT$1,0),0)</f>
        <v>85290</v>
      </c>
      <c r="AO12" s="78">
        <f>VLOOKUP(年度マスタ!$K$4&amp;"_"&amp;$AG12,データシート1!$A:$BT,MATCH("ab_"&amp;AO$2,データシート1!$A$1:$BT$1,0),0)</f>
        <v>734917</v>
      </c>
      <c r="AP12" s="78">
        <f>VLOOKUP(年度マスタ!$K$4&amp;"_"&amp;$AG12,データシート1!$A:$BT,MATCH("ab_"&amp;AP$2,データシート1!$A$1:$BT$1,0),0)</f>
        <v>6666418</v>
      </c>
      <c r="AQ12" s="954">
        <f>VLOOKUP(年度マスタ!$K$4&amp;"_"&amp;$AG12,データシート1!$A:$BT,MATCH("ab_"&amp;AQ$2,データシート1!$A$1:$BT$1,0),0)</f>
        <v>99.178649012521333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3910.6606999999999</v>
      </c>
      <c r="AI13" s="78">
        <f>VLOOKUP(年度マスタ!$K$4&amp;"_"&amp;$AG13,データシート1!$A:$BT,MATCH("ab_"&amp;AI$2,データシート1!$A$1:$BT$1,0),0)</f>
        <v>20934</v>
      </c>
      <c r="AJ13" s="78">
        <f>VLOOKUP(年度マスタ!$K$4&amp;"_"&amp;$AG13,データシート1!$A:$BT,MATCH("ab_"&amp;AJ$2,データシート1!$A$1:$BT$1,0),0)</f>
        <v>1476</v>
      </c>
      <c r="AK13" s="78">
        <f>VLOOKUP(年度マスタ!$K$4&amp;"_"&amp;$AG13,データシート1!$A:$BT,MATCH("ab_"&amp;AK$2,データシート1!$A$1:$BT$1,0),0)</f>
        <v>306122</v>
      </c>
      <c r="AL13" s="78">
        <f>VLOOKUP(年度マスタ!$K$4&amp;"_"&amp;$AG13,データシート1!$A:$BT,MATCH("ab_"&amp;AL$2,データシート1!$A$1:$BT$1,0),0)</f>
        <v>331941</v>
      </c>
      <c r="AM13" s="78">
        <f>VLOOKUP(年度マスタ!$K$4&amp;"_"&amp;$AG13,データシート1!$A:$BT,MATCH("ab_"&amp;AM$2,データシート1!$A$1:$BT$1,0),0)</f>
        <v>400774</v>
      </c>
      <c r="AN13" s="78">
        <f>VLOOKUP(年度マスタ!$K$4&amp;"_"&amp;$AG13,データシート1!$A:$BT,MATCH("ab_"&amp;AN$2,データシート1!$A$1:$BT$1,0),0)</f>
        <v>84488</v>
      </c>
      <c r="AO13" s="78">
        <f>VLOOKUP(年度マスタ!$K$4&amp;"_"&amp;$AG13,データシート1!$A:$BT,MATCH("ab_"&amp;AO$2,データシート1!$A$1:$BT$1,0),0)</f>
        <v>735234</v>
      </c>
      <c r="AP13" s="78">
        <f>VLOOKUP(年度マスタ!$K$4&amp;"_"&amp;$AG13,データシート1!$A:$BT,MATCH("ab_"&amp;AP$2,データシート1!$A$1:$BT$1,0),0)</f>
        <v>7127451</v>
      </c>
      <c r="AQ13" s="954">
        <f>VLOOKUP(年度マスタ!$K$4&amp;"_"&amp;$AG13,データシート1!$A:$BT,MATCH("ab_"&amp;AQ$2,データシート1!$A$1:$BT$1,0),0)</f>
        <v>100.9683365722714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4110.6664000000001</v>
      </c>
      <c r="AI14" s="78">
        <f>VLOOKUP(年度マスタ!$K$4&amp;"_"&amp;$AG14,データシート1!$A:$BT,MATCH("ab_"&amp;AI$2,データシート1!$A$1:$BT$1,0),0)</f>
        <v>20934</v>
      </c>
      <c r="AJ14" s="78">
        <f>VLOOKUP(年度マスタ!$K$4&amp;"_"&amp;$AG14,データシート1!$A:$BT,MATCH("ab_"&amp;AJ$2,データシート1!$A$1:$BT$1,0),0)</f>
        <v>1476</v>
      </c>
      <c r="AK14" s="78">
        <f>VLOOKUP(年度マスタ!$K$4&amp;"_"&amp;$AG14,データシート1!$A:$BT,MATCH("ab_"&amp;AK$2,データシート1!$A$1:$BT$1,0),0)</f>
        <v>306122</v>
      </c>
      <c r="AL14" s="78">
        <f>VLOOKUP(年度マスタ!$K$4&amp;"_"&amp;$AG14,データシート1!$A:$BT,MATCH("ab_"&amp;AL$2,データシート1!$A$1:$BT$1,0),0)</f>
        <v>333691</v>
      </c>
      <c r="AM14" s="78">
        <f>VLOOKUP(年度マスタ!$K$4&amp;"_"&amp;$AG14,データシート1!$A:$BT,MATCH("ab_"&amp;AM$2,データシート1!$A$1:$BT$1,0),0)</f>
        <v>408181</v>
      </c>
      <c r="AN14" s="78">
        <f>VLOOKUP(年度マスタ!$K$4&amp;"_"&amp;$AG14,データシート1!$A:$BT,MATCH("ab_"&amp;AN$2,データシート1!$A$1:$BT$1,0),0)</f>
        <v>87122</v>
      </c>
      <c r="AO14" s="78">
        <f>VLOOKUP(年度マスタ!$K$4&amp;"_"&amp;$AG14,データシート1!$A:$BT,MATCH("ab_"&amp;AO$2,データシート1!$A$1:$BT$1,0),0)</f>
        <v>733844</v>
      </c>
      <c r="AP14" s="78">
        <f>VLOOKUP(年度マスタ!$K$4&amp;"_"&amp;$AG14,データシート1!$A:$BT,MATCH("ab_"&amp;AP$2,データシート1!$A$1:$BT$1,0),0)</f>
        <v>7164848.8346914714</v>
      </c>
      <c r="AQ14" s="954">
        <f>VLOOKUP(年度マスタ!$K$4&amp;"_"&amp;$AG14,データシート1!$A:$BT,MATCH("ab_"&amp;AQ$2,データシート1!$A$1:$BT$1,0),0)</f>
        <v>115.4446771328569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4673.9606000000003</v>
      </c>
      <c r="AI15" s="78">
        <f>VLOOKUP(年度マスタ!$K$4&amp;"_"&amp;$AG15,データシート1!$A:$BT,MATCH("ab_"&amp;AI$2,データシート1!$A$1:$BT$1,0),0)</f>
        <v>20934</v>
      </c>
      <c r="AJ15" s="78">
        <f>VLOOKUP(年度マスタ!$K$4&amp;"_"&amp;$AG15,データシート1!$A:$BT,MATCH("ab_"&amp;AJ$2,データシート1!$A$1:$BT$1,0),0)</f>
        <v>1476</v>
      </c>
      <c r="AK15" s="78">
        <f>VLOOKUP(年度マスタ!$K$4&amp;"_"&amp;$AG15,データシート1!$A:$BT,MATCH("ab_"&amp;AK$2,データシート1!$A$1:$BT$1,0),0)</f>
        <v>306122</v>
      </c>
      <c r="AL15" s="78">
        <f>VLOOKUP(年度マスタ!$K$4&amp;"_"&amp;$AG15,データシート1!$A:$BT,MATCH("ab_"&amp;AL$2,データシート1!$A$1:$BT$1,0),0)</f>
        <v>337260</v>
      </c>
      <c r="AM15" s="78">
        <f>VLOOKUP(年度マスタ!$K$4&amp;"_"&amp;$AG15,データシート1!$A:$BT,MATCH("ab_"&amp;AM$2,データシート1!$A$1:$BT$1,0),0)</f>
        <v>413248</v>
      </c>
      <c r="AN15" s="78">
        <f>VLOOKUP(年度マスタ!$K$4&amp;"_"&amp;$AG15,データシート1!$A:$BT,MATCH("ab_"&amp;AN$2,データシート1!$A$1:$BT$1,0),0)</f>
        <v>87603</v>
      </c>
      <c r="AO15" s="78">
        <f>VLOOKUP(年度マスタ!$K$4&amp;"_"&amp;$AG15,データシート1!$A:$BT,MATCH("ab_"&amp;AO$2,データシート1!$A$1:$BT$1,0),0)</f>
        <v>734317</v>
      </c>
      <c r="AP15" s="78">
        <f>VLOOKUP(年度マスタ!$K$4&amp;"_"&amp;$AG15,データシート1!$A:$BT,MATCH("ab_"&amp;AP$2,データシート1!$A$1:$BT$1,0),0)</f>
        <v>7466399.9999999972</v>
      </c>
      <c r="AQ15" s="954">
        <f>VLOOKUP(年度マスタ!$K$4&amp;"_"&amp;$AG15,データシート1!$A:$BT,MATCH("ab_"&amp;AQ$2,データシート1!$A$1:$BT$1,0),0)</f>
        <v>126.91232390308291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4587.6320999999998</v>
      </c>
      <c r="AI16" s="78">
        <f>VLOOKUP(年度マスタ!$K$4&amp;"_"&amp;$AG16,データシート1!$A:$BT,MATCH("ab_"&amp;AI$2,データシート1!$A$1:$BT$1,0),0)</f>
        <v>20934</v>
      </c>
      <c r="AJ16" s="78">
        <f>VLOOKUP(年度マスタ!$K$4&amp;"_"&amp;$AG16,データシート1!$A:$BT,MATCH("ab_"&amp;AJ$2,データシート1!$A$1:$BT$1,0),0)</f>
        <v>1476</v>
      </c>
      <c r="AK16" s="78">
        <f>VLOOKUP(年度マスタ!$K$4&amp;"_"&amp;$AG16,データシート1!$A:$BT,MATCH("ab_"&amp;AK$2,データシート1!$A$1:$BT$1,0),0)</f>
        <v>306122</v>
      </c>
      <c r="AL16" s="78">
        <f>VLOOKUP(年度マスタ!$K$4&amp;"_"&amp;$AG16,データシート1!$A:$BT,MATCH("ab_"&amp;AL$2,データシート1!$A$1:$BT$1,0),0)</f>
        <v>340360</v>
      </c>
      <c r="AM16" s="78">
        <f>VLOOKUP(年度マスタ!$K$4&amp;"_"&amp;$AG16,データシート1!$A:$BT,MATCH("ab_"&amp;AM$2,データシート1!$A$1:$BT$1,0),0)</f>
        <v>416947</v>
      </c>
      <c r="AN16" s="78">
        <f>VLOOKUP(年度マスタ!$K$4&amp;"_"&amp;$AG16,データシート1!$A:$BT,MATCH("ab_"&amp;AN$2,データシート1!$A$1:$BT$1,0),0)</f>
        <v>88100</v>
      </c>
      <c r="AO16" s="78">
        <f>VLOOKUP(年度マスタ!$K$4&amp;"_"&amp;$AG16,データシート1!$A:$BT,MATCH("ab_"&amp;AO$2,データシート1!$A$1:$BT$1,0),0)</f>
        <v>734105</v>
      </c>
      <c r="AP16" s="78">
        <f>VLOOKUP(年度マスタ!$K$4&amp;"_"&amp;$AG16,データシート1!$A:$BT,MATCH("ab_"&amp;AP$2,データシート1!$A$1:$BT$1,0),0)</f>
        <v>6967790</v>
      </c>
      <c r="AQ16" s="954">
        <f>VLOOKUP(年度マスタ!$K$4&amp;"_"&amp;$AG16,データシート1!$A:$BT,MATCH("ab_"&amp;AQ$2,データシート1!$A$1:$BT$1,0),0)</f>
        <v>109.0283958913339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4580.5436</v>
      </c>
      <c r="AI17" s="151">
        <f>VLOOKUP(年度マスタ!$K$4&amp;"_"&amp;$AG17,データシート1!$A:$BT,MATCH("ab_"&amp;AI$2,データシート1!$A$1:$BT$1,0),0)</f>
        <v>20934</v>
      </c>
      <c r="AJ17" s="151">
        <f>VLOOKUP(年度マスタ!$K$4&amp;"_"&amp;$AG17,データシート1!$A:$BT,MATCH("ab_"&amp;AJ$2,データシート1!$A$1:$BT$1,0),0)</f>
        <v>1476</v>
      </c>
      <c r="AK17" s="151">
        <f>VLOOKUP(年度マスタ!$K$4&amp;"_"&amp;$AG17,データシート1!$A:$BT,MATCH("ab_"&amp;AK$2,データシート1!$A$1:$BT$1,0),0)</f>
        <v>306122</v>
      </c>
      <c r="AL17" s="151">
        <f>VLOOKUP(年度マスタ!$K$4&amp;"_"&amp;$AG17,データシート1!$A:$BT,MATCH("ab_"&amp;AL$2,データシート1!$A$1:$BT$1,0),0)</f>
        <v>343830</v>
      </c>
      <c r="AM17" s="151">
        <f>VLOOKUP(年度マスタ!$K$4&amp;"_"&amp;$AG17,データシート1!$A:$BT,MATCH("ab_"&amp;AM$2,データシート1!$A$1:$BT$1,0),0)</f>
        <v>418891</v>
      </c>
      <c r="AN17" s="151">
        <f>VLOOKUP(年度マスタ!$K$4&amp;"_"&amp;$AG17,データシート1!$A:$BT,MATCH("ab_"&amp;AN$2,データシート1!$A$1:$BT$1,0),0)</f>
        <v>86876</v>
      </c>
      <c r="AO17" s="151">
        <f>VLOOKUP(年度マスタ!$K$4&amp;"_"&amp;$AG17,データシート1!$A:$BT,MATCH("ab_"&amp;AO$2,データシート1!$A$1:$BT$1,0),0)</f>
        <v>733721</v>
      </c>
      <c r="AP17" s="151">
        <f>VLOOKUP(年度マスタ!$K$4&amp;"_"&amp;$AG17,データシート1!$A:$BT,MATCH("ab_"&amp;AP$2,データシート1!$A$1:$BT$1,0),0)</f>
        <v>7794107</v>
      </c>
      <c r="AQ17" s="955">
        <f>VLOOKUP(年度マスタ!$K$4&amp;"_"&amp;$AG17,データシート1!$A:$BT,MATCH("ab_"&amp;AQ$2,データシート1!$A$1:$BT$1,0),0)</f>
        <v>99.802517390579993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4304.0536000000002</v>
      </c>
      <c r="AI18" s="78">
        <f>VLOOKUP(年度マスタ!$K$4&amp;"_"&amp;$AG18,データシート1!$A:$BT,MATCH("ab_"&amp;AI$2,データシート1!$A$1:$BT$1,0),0)</f>
        <v>22871</v>
      </c>
      <c r="AJ18" s="78">
        <f>VLOOKUP(年度マスタ!$K$4&amp;"_"&amp;$AG18,データシート1!$A:$BT,MATCH("ab_"&amp;AJ$2,データシート1!$A$1:$BT$1,0),0)</f>
        <v>1688</v>
      </c>
      <c r="AK18" s="78">
        <f>VLOOKUP(年度マスタ!$K$4&amp;"_"&amp;$AG18,データシート1!$A:$BT,MATCH("ab_"&amp;AK$2,データシート1!$A$1:$BT$1,0),0)</f>
        <v>314011</v>
      </c>
      <c r="AL18" s="78">
        <f>VLOOKUP(年度マスタ!$K$4&amp;"_"&amp;$AG18,データシート1!$A:$BT,MATCH("ab_"&amp;AL$2,データシート1!$A$1:$BT$1,0),0)</f>
        <v>347099</v>
      </c>
      <c r="AM18" s="78">
        <f>VLOOKUP(年度マスタ!$K$4&amp;"_"&amp;$AG18,データシート1!$A:$BT,MATCH("ab_"&amp;AM$2,データシート1!$A$1:$BT$1,0),0)</f>
        <v>422641</v>
      </c>
      <c r="AN18" s="78">
        <f>VLOOKUP(年度マスタ!$K$4&amp;"_"&amp;$AG18,データシート1!$A:$BT,MATCH("ab_"&amp;AN$2,データシート1!$A$1:$BT$1,0),0)</f>
        <v>87263</v>
      </c>
      <c r="AO18" s="78">
        <f>VLOOKUP(年度マスタ!$K$4&amp;"_"&amp;$AG18,データシート1!$A:$BT,MATCH("ab_"&amp;AO$2,データシート1!$A$1:$BT$1,0),0)</f>
        <v>732702</v>
      </c>
      <c r="AP18" s="78">
        <f>VLOOKUP(年度マスタ!$K$4&amp;"_"&amp;$AG18,データシート1!$A:$BT,MATCH("ab_"&amp;AP$2,データシート1!$A$1:$BT$1,0),0)</f>
        <v>6932898.9999999991</v>
      </c>
      <c r="AQ18" s="954">
        <f>VLOOKUP(年度マスタ!$K$4&amp;"_"&amp;$AG18,データシート1!$A:$BT,MATCH("ab_"&amp;AQ$2,データシート1!$A$1:$BT$1,0),0)</f>
        <v>80.551892137396806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4533.3807999999999</v>
      </c>
      <c r="AI19" s="78">
        <f>VLOOKUP(年度マスタ!$K$4&amp;"_"&amp;$AG19,データシート1!$A:$BT,MATCH("ab_"&amp;AI$2,データシート1!$A$1:$BT$1,0),0)</f>
        <v>22871</v>
      </c>
      <c r="AJ19" s="78">
        <f>VLOOKUP(年度マスタ!$K$4&amp;"_"&amp;$AG19,データシート1!$A:$BT,MATCH("ab_"&amp;AJ$2,データシート1!$A$1:$BT$1,0),0)</f>
        <v>1688</v>
      </c>
      <c r="AK19" s="78">
        <f>VLOOKUP(年度マスタ!$K$4&amp;"_"&amp;$AG19,データシート1!$A:$BT,MATCH("ab_"&amp;AK$2,データシート1!$A$1:$BT$1,0),0)</f>
        <v>314011</v>
      </c>
      <c r="AL19" s="78">
        <f>VLOOKUP(年度マスタ!$K$4&amp;"_"&amp;$AG19,データシート1!$A:$BT,MATCH("ab_"&amp;AL$2,データシート1!$A$1:$BT$1,0),0)</f>
        <v>349886</v>
      </c>
      <c r="AM19" s="78">
        <f>VLOOKUP(年度マスタ!$K$4&amp;"_"&amp;$AG19,データシート1!$A:$BT,MATCH("ab_"&amp;AM$2,データシート1!$A$1:$BT$1,0),0)</f>
        <v>425472</v>
      </c>
      <c r="AN19" s="78">
        <f>VLOOKUP(年度マスタ!$K$4&amp;"_"&amp;$AG19,データシート1!$A:$BT,MATCH("ab_"&amp;AN$2,データシート1!$A$1:$BT$1,0),0)</f>
        <v>87775</v>
      </c>
      <c r="AO19" s="78">
        <f>VLOOKUP(年度マスタ!$K$4&amp;"_"&amp;$AG19,データシート1!$A:$BT,MATCH("ab_"&amp;AO$2,データシート1!$A$1:$BT$1,0),0)</f>
        <v>731722</v>
      </c>
      <c r="AP19" s="78">
        <f>VLOOKUP(年度マスタ!$K$4&amp;"_"&amp;$AG19,データシート1!$A:$BT,MATCH("ab_"&amp;AP$2,データシート1!$A$1:$BT$1,0),0)</f>
        <v>6553250.9999999991</v>
      </c>
      <c r="AQ19" s="954">
        <f>VLOOKUP(年度マスタ!$K$4&amp;"_"&amp;$AG19,データシート1!$A:$BT,MATCH("ab_"&amp;AQ$2,データシート1!$A$1:$BT$1,0),0)</f>
        <v>90.798679676496249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4685.9029</v>
      </c>
      <c r="AI20" s="78">
        <f>VLOOKUP(年度マスタ!$K$4&amp;"_"&amp;$AG20,データシート1!$A:$BT,MATCH("ab_"&amp;AI$2,データシート1!$A$1:$BT$1,0),0)</f>
        <v>22871</v>
      </c>
      <c r="AJ20" s="78">
        <f>VLOOKUP(年度マスタ!$K$4&amp;"_"&amp;$AG20,データシート1!$A:$BT,MATCH("ab_"&amp;AJ$2,データシート1!$A$1:$BT$1,0),0)</f>
        <v>1688</v>
      </c>
      <c r="AK20" s="78">
        <f>VLOOKUP(年度マスタ!$K$4&amp;"_"&amp;$AG20,データシート1!$A:$BT,MATCH("ab_"&amp;AK$2,データシート1!$A$1:$BT$1,0),0)</f>
        <v>314011</v>
      </c>
      <c r="AL20" s="78">
        <f>VLOOKUP(年度マスタ!$K$4&amp;"_"&amp;$AG20,データシート1!$A:$BT,MATCH("ab_"&amp;AL$2,データシート1!$A$1:$BT$1,0),0)</f>
        <v>354338</v>
      </c>
      <c r="AM20" s="78">
        <f>VLOOKUP(年度マスタ!$K$4&amp;"_"&amp;$AG20,データシート1!$A:$BT,MATCH("ab_"&amp;AM$2,データシート1!$A$1:$BT$1,0),0)</f>
        <v>429411</v>
      </c>
      <c r="AN20" s="78">
        <f>VLOOKUP(年度マスタ!$K$4&amp;"_"&amp;$AG20,データシート1!$A:$BT,MATCH("ab_"&amp;AN$2,データシート1!$A$1:$BT$1,0),0)</f>
        <v>88944</v>
      </c>
      <c r="AO20" s="78">
        <f>VLOOKUP(年度マスタ!$K$4&amp;"_"&amp;$AG20,データシート1!$A:$BT,MATCH("ab_"&amp;AO$2,データシート1!$A$1:$BT$1,0),0)</f>
        <v>731476</v>
      </c>
      <c r="AP20" s="78">
        <f>VLOOKUP(年度マスタ!$K$4&amp;"_"&amp;$AG20,データシート1!$A:$BT,MATCH("ab_"&amp;AP$2,データシート1!$A$1:$BT$1,0),0)</f>
        <v>7074276.9999999991</v>
      </c>
      <c r="AQ20" s="954">
        <f>VLOOKUP(年度マスタ!$K$4&amp;"_"&amp;$AG20,データシート1!$A:$BT,MATCH("ab_"&amp;AQ$2,データシート1!$A$1:$BT$1,0),0)</f>
        <v>92.055533373890015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熊本市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308.59500000000003</v>
      </c>
      <c r="BE13" s="70" t="str">
        <f>年度マスタ!K4</f>
        <v>43100</v>
      </c>
      <c r="BF13" s="70" t="str">
        <f>年度マスタ!K4</f>
        <v>43100</v>
      </c>
      <c r="BG13" s="70" t="str">
        <f>年度マスタ!K4</f>
        <v>43100</v>
      </c>
      <c r="BH13" s="278" t="s">
        <v>195</v>
      </c>
      <c r="BI13" s="278" t="s">
        <v>195</v>
      </c>
      <c r="BJ13" s="278" t="s">
        <v>195</v>
      </c>
      <c r="BK13" s="278" t="str">
        <f>年度マスタ!K4</f>
        <v>43100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308.59500000000003</v>
      </c>
      <c r="AY14" s="70"/>
      <c r="BE14" s="70" t="str">
        <f>AP2</f>
        <v>熊本市</v>
      </c>
      <c r="BF14" s="70" t="str">
        <f>AP2</f>
        <v>熊本市</v>
      </c>
      <c r="BG14" s="70" t="str">
        <f>AP2</f>
        <v>熊本市</v>
      </c>
      <c r="BH14" s="70" t="s">
        <v>205</v>
      </c>
      <c r="BI14" s="70" t="s">
        <v>205</v>
      </c>
      <c r="BJ14" s="70" t="s">
        <v>205</v>
      </c>
      <c r="BK14" s="70" t="str">
        <f>AP2</f>
        <v>熊本市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6.0430000000000001</v>
      </c>
      <c r="BG16" s="952">
        <f>BF16/BE16</f>
        <v>3.0215000000000001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5.0950202677072912E-2</v>
      </c>
    </row>
    <row r="17" spans="2:63" ht="15.95" customHeight="1">
      <c r="B17" s="272"/>
      <c r="D17" s="13"/>
      <c r="E17" s="166"/>
      <c r="F17" s="166"/>
      <c r="G17" s="13"/>
      <c r="O17" s="280"/>
      <c r="P17" s="280"/>
      <c r="Z17" s="273"/>
      <c r="AB17" s="272"/>
      <c r="AQ17" s="273"/>
      <c r="AV17" s="276"/>
      <c r="AW17" s="277" t="s">
        <v>113</v>
      </c>
      <c r="AX17" s="165">
        <f>P26</f>
        <v>207.44900000000001</v>
      </c>
      <c r="AY17" s="165">
        <f>AX17</f>
        <v>207.44900000000001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30.684999999999999</v>
      </c>
      <c r="BG17" s="952">
        <f t="shared" ref="BG17:BG39" si="2">BF17/BE17</f>
        <v>30.684999999999999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0.53040518721373175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563.19997000000001</v>
      </c>
      <c r="G21" s="877">
        <f t="shared" ref="G21:O21" si="5">SUM(G22,G26,G27,G28)</f>
        <v>649.25</v>
      </c>
      <c r="H21" s="877">
        <f t="shared" si="5"/>
        <v>732.99700000000007</v>
      </c>
      <c r="I21" s="877">
        <f t="shared" si="5"/>
        <v>627.21600000000001</v>
      </c>
      <c r="J21" s="877">
        <f t="shared" si="5"/>
        <v>689.24900000000002</v>
      </c>
      <c r="K21" s="877">
        <f t="shared" si="5"/>
        <v>723.20500000000004</v>
      </c>
      <c r="L21" s="877">
        <f t="shared" si="5"/>
        <v>711.93200000000002</v>
      </c>
      <c r="M21" s="877">
        <f t="shared" si="5"/>
        <v>501.31900000000002</v>
      </c>
      <c r="N21" s="877">
        <f t="shared" si="5"/>
        <v>441.70699999999999</v>
      </c>
      <c r="O21" s="877">
        <f t="shared" si="5"/>
        <v>474.05</v>
      </c>
      <c r="P21" s="878">
        <f>SUM(P22,P26,P27,P28)</f>
        <v>516.0440000000001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9：食料品製造業(N=9)</v>
      </c>
      <c r="BE21" s="845">
        <f>VLOOKUP(BE$13&amp;"_"&amp;$AV$8,データシート2!$A:$SI,MATCH($AV$5&amp;"_"&amp;$BA21&amp;$AV$6,データシート2!$A$1:$SI$1,0),0)</f>
        <v>9</v>
      </c>
      <c r="BF21" s="952">
        <f>VLOOKUP(BF$13&amp;"_"&amp;$AW$8,データシート2!$A:$SI,MATCH($AW$5&amp;"_"&amp;$BA21&amp;$AW$6,データシート2!$A$1:$SI$1,0),0)</f>
        <v>44.915999999999997</v>
      </c>
      <c r="BG21" s="952">
        <f t="shared" si="2"/>
        <v>4.9906666666666659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0.57727580383796151</v>
      </c>
    </row>
    <row r="22" spans="2:63" ht="15.95" customHeight="1" thickBot="1">
      <c r="B22" s="285"/>
      <c r="C22" s="522"/>
      <c r="D22" s="408" t="s">
        <v>114</v>
      </c>
      <c r="E22" s="409"/>
      <c r="F22" s="879">
        <f>SUM(F23:F25)</f>
        <v>314.38299999999998</v>
      </c>
      <c r="G22" s="879">
        <f t="shared" ref="G22:P22" si="6">SUM(G23:G25)</f>
        <v>374.47800000000001</v>
      </c>
      <c r="H22" s="879">
        <f t="shared" si="6"/>
        <v>429.654</v>
      </c>
      <c r="I22" s="879">
        <f t="shared" si="6"/>
        <v>340.05599999999998</v>
      </c>
      <c r="J22" s="879">
        <f t="shared" si="6"/>
        <v>416.56599999999997</v>
      </c>
      <c r="K22" s="879">
        <f t="shared" si="6"/>
        <v>447.87900000000002</v>
      </c>
      <c r="L22" s="879">
        <f t="shared" si="6"/>
        <v>458.10199999999998</v>
      </c>
      <c r="M22" s="879">
        <f t="shared" si="6"/>
        <v>253.36799999999999</v>
      </c>
      <c r="N22" s="879">
        <f t="shared" si="6"/>
        <v>222.03100000000001</v>
      </c>
      <c r="O22" s="879">
        <f t="shared" si="6"/>
        <v>292.928</v>
      </c>
      <c r="P22" s="880">
        <f t="shared" si="6"/>
        <v>308.59500000000003</v>
      </c>
      <c r="Z22" s="273"/>
      <c r="AB22" s="272"/>
      <c r="AC22" s="521" t="s">
        <v>286</v>
      </c>
      <c r="AP22" s="16" t="s">
        <v>287</v>
      </c>
      <c r="AQ22" s="273"/>
      <c r="AV22" s="70" t="str">
        <f>AW22</f>
        <v>エネルギー起源CO2</v>
      </c>
      <c r="AW22" s="70" t="str">
        <f>D56</f>
        <v>エネルギー起源CO2</v>
      </c>
      <c r="AX22" s="165">
        <f>P56</f>
        <v>377.96800000000002</v>
      </c>
      <c r="AY22" s="165">
        <f>AX22</f>
        <v>377.96800000000002</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18.195</v>
      </c>
      <c r="BG22" s="952">
        <f t="shared" si="2"/>
        <v>9.0975000000000001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0.86027029812906908</v>
      </c>
    </row>
    <row r="23" spans="2:63" ht="15.95" customHeight="1" thickBot="1">
      <c r="B23" s="285"/>
      <c r="C23" s="522"/>
      <c r="D23" s="410"/>
      <c r="E23" s="409" t="s">
        <v>184</v>
      </c>
      <c r="F23" s="881">
        <f>IFERROR(VLOOKUP(年度マスタ!$K$4&amp;"_"&amp;F$20,データシート1!$A:$BU,MATCH("ba_"&amp;$E23,データシート1!$A$1:$BU$1,0),0),0)</f>
        <v>314.38299999999998</v>
      </c>
      <c r="G23" s="881">
        <f>IFERROR(VLOOKUP(年度マスタ!$K$4&amp;"_"&amp;G$20,データシート1!$A:$BU,MATCH("ba_"&amp;$E23,データシート1!$A$1:$BU$1,0),0),0)</f>
        <v>374.47800000000001</v>
      </c>
      <c r="H23" s="881">
        <f>IFERROR(VLOOKUP(年度マスタ!$K$4&amp;"_"&amp;H$20,データシート1!$A:$BU,MATCH("ba_"&amp;$E23,データシート1!$A$1:$BU$1,0),0),0)</f>
        <v>429.654</v>
      </c>
      <c r="I23" s="881">
        <f>IFERROR(VLOOKUP(年度マスタ!$K$4&amp;"_"&amp;I$20,データシート1!$A:$BU,MATCH("ba_"&amp;$E23,データシート1!$A$1:$BU$1,0),0),0)</f>
        <v>340.05599999999998</v>
      </c>
      <c r="J23" s="881">
        <f>IFERROR(VLOOKUP(年度マスタ!$K$4&amp;"_"&amp;J$20,データシート1!$A:$BU,MATCH("ba_"&amp;$E23,データシート1!$A$1:$BU$1,0),0),0)</f>
        <v>416.56599999999997</v>
      </c>
      <c r="K23" s="881">
        <f>IFERROR(VLOOKUP(年度マスタ!$K$4&amp;"_"&amp;K$20,データシート1!$A:$BU,MATCH("ba_"&amp;$E23,データシート1!$A$1:$BU$1,0),0),0)</f>
        <v>447.87900000000002</v>
      </c>
      <c r="L23" s="881">
        <f>IFERROR(VLOOKUP(年度マスタ!$K$4&amp;"_"&amp;L$20,データシート1!$A:$BU,MATCH("ba_"&amp;$E23,データシート1!$A$1:$BU$1,0),0),0)</f>
        <v>458.10199999999998</v>
      </c>
      <c r="M23" s="881">
        <f>IFERROR(VLOOKUP(年度マスタ!$K$4&amp;"_"&amp;M$20,データシート1!$A:$BU,MATCH("ba_"&amp;$E23,データシート1!$A$1:$BU$1,0),0),0)</f>
        <v>253.36799999999999</v>
      </c>
      <c r="N23" s="881">
        <f>IFERROR(VLOOKUP(年度マスタ!$K$4&amp;"_"&amp;N$20,データシート1!$A:$BU,MATCH("ba_"&amp;$E23,データシート1!$A$1:$BU$1,0),0),0)</f>
        <v>222.03100000000001</v>
      </c>
      <c r="O23" s="881">
        <f>IFERROR(VLOOKUP(年度マスタ!$K$4&amp;"_"&amp;O$20,データシート1!$A:$BU,MATCH("ba_"&amp;$E23,データシート1!$A$1:$BU$1,0),0),0)</f>
        <v>292.928</v>
      </c>
      <c r="P23" s="882">
        <f>IFERROR(VLOOKUP(年度マスタ!$K$4&amp;"_"&amp;P$20,データシート1!$A:$BU,MATCH("ba_"&amp;$E23,データシート1!$A$1:$BU$1,0),0),0)</f>
        <v>308.59500000000003</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90.918999999999997</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1969.8322414134266</v>
      </c>
      <c r="AG24" s="877">
        <f t="shared" ref="AG24:AP24" si="11">AG25+AG29</f>
        <v>2195.4108778971622</v>
      </c>
      <c r="AH24" s="877">
        <f t="shared" si="11"/>
        <v>2186.3672822840012</v>
      </c>
      <c r="AI24" s="877">
        <f t="shared" si="11"/>
        <v>2205.398377032569</v>
      </c>
      <c r="AJ24" s="877">
        <f t="shared" si="11"/>
        <v>1931.4927088058228</v>
      </c>
      <c r="AK24" s="877">
        <f t="shared" si="11"/>
        <v>1643.6514670765955</v>
      </c>
      <c r="AL24" s="877">
        <f t="shared" si="11"/>
        <v>1554.9314490607046</v>
      </c>
      <c r="AM24" s="877">
        <f t="shared" si="11"/>
        <v>1398.9235706372924</v>
      </c>
      <c r="AN24" s="877">
        <f t="shared" si="11"/>
        <v>1513.695730424161</v>
      </c>
      <c r="AO24" s="877">
        <f t="shared" si="11"/>
        <v>1467.814679871268</v>
      </c>
      <c r="AP24" s="878">
        <f t="shared" si="11"/>
        <v>1323.7452744877728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578.17175982119261</v>
      </c>
      <c r="AG25" s="879">
        <f>①CO2排出量の現状把握!AA35</f>
        <v>626.49174954006048</v>
      </c>
      <c r="AH25" s="879">
        <f>①CO2排出量の現状把握!AB35</f>
        <v>647.44042344050706</v>
      </c>
      <c r="AI25" s="879">
        <f>①CO2排出量の現状把握!AC35</f>
        <v>624.91448401286993</v>
      </c>
      <c r="AJ25" s="879">
        <f>①CO2排出量の現状把握!AD35</f>
        <v>518.96504667130466</v>
      </c>
      <c r="AK25" s="879">
        <f>①CO2排出量の現状把握!AE35</f>
        <v>510.93745605606745</v>
      </c>
      <c r="AL25" s="879">
        <f>①CO2排出量の現状把握!AF35</f>
        <v>524.07308437529332</v>
      </c>
      <c r="AM25" s="879">
        <f>①CO2排出量の現状把握!AG35</f>
        <v>464.34650564714696</v>
      </c>
      <c r="AN25" s="879">
        <f>①CO2排出量の現状把握!AH35</f>
        <v>469.39866361356115</v>
      </c>
      <c r="AO25" s="879">
        <f>①CO2排出量の現状把握!AI35</f>
        <v>454.29667312997367</v>
      </c>
      <c r="AP25" s="880">
        <f>①CO2排出量の現状把握!AJ35</f>
        <v>386.97575272223168</v>
      </c>
      <c r="AQ25" s="273"/>
      <c r="AV25" s="70" t="str">
        <f>AW25</f>
        <v>廃棄物原燃料以外</v>
      </c>
      <c r="AW25" s="70" t="str">
        <f>E59</f>
        <v>廃棄物原燃料以外</v>
      </c>
      <c r="AX25" s="287">
        <f t="shared" si="12"/>
        <v>90.918999999999997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248.81697000000003</v>
      </c>
      <c r="G26" s="879">
        <f>IFERROR(VLOOKUP(年度マスタ!$K$4&amp;"_"&amp;G$20,データシート1!$A:$BU,MATCH("ba_"&amp;$D26,データシート1!$A$1:$BU$1,0),0),0)</f>
        <v>274.77199999999999</v>
      </c>
      <c r="H26" s="879">
        <f>IFERROR(VLOOKUP(年度マスタ!$K$4&amp;"_"&amp;H$20,データシート1!$A:$BU,MATCH("ba_"&amp;$D26,データシート1!$A$1:$BU$1,0),0),0)</f>
        <v>303.34300000000007</v>
      </c>
      <c r="I26" s="879">
        <f>IFERROR(VLOOKUP(年度マスタ!$K$4&amp;"_"&amp;I$20,データシート1!$A:$BU,MATCH("ba_"&amp;$D26,データシート1!$A$1:$BU$1,0),0),0)</f>
        <v>287.16000000000003</v>
      </c>
      <c r="J26" s="879">
        <f>IFERROR(VLOOKUP(年度マスタ!$K$4&amp;"_"&amp;J$20,データシート1!$A:$BU,MATCH("ba_"&amp;$D26,データシート1!$A$1:$BU$1,0),0),0)</f>
        <v>272.68299999999999</v>
      </c>
      <c r="K26" s="879">
        <f>IFERROR(VLOOKUP(年度マスタ!$K$4&amp;"_"&amp;K$20,データシート1!$A:$BU,MATCH("ba_"&amp;$D26,データシート1!$A$1:$BU$1,0),0),0)</f>
        <v>275.32600000000002</v>
      </c>
      <c r="L26" s="879">
        <f>IFERROR(VLOOKUP(年度マスタ!$K$4&amp;"_"&amp;L$20,データシート1!$A:$BU,MATCH("ba_"&amp;$D26,データシート1!$A$1:$BU$1,0),0),0)</f>
        <v>253.82999999999998</v>
      </c>
      <c r="M26" s="879">
        <f>IFERROR(VLOOKUP(年度マスタ!$K$4&amp;"_"&amp;M$20,データシート1!$A:$BU,MATCH("ba_"&amp;$D26,データシート1!$A$1:$BU$1,0),0),0)</f>
        <v>247.95100000000002</v>
      </c>
      <c r="N26" s="879">
        <f>IFERROR(VLOOKUP(年度マスタ!$K$4&amp;"_"&amp;N$20,データシート1!$A:$BU,MATCH("ba_"&amp;$D26,データシート1!$A$1:$BU$1,0),0),0)</f>
        <v>219.67600000000002</v>
      </c>
      <c r="O26" s="879">
        <f>IFERROR(VLOOKUP(年度マスタ!$K$4&amp;"_"&amp;O$20,データシート1!$A:$BU,MATCH("ba_"&amp;$D26,データシート1!$A$1:$BU$1,0),0),0)</f>
        <v>181.12200000000001</v>
      </c>
      <c r="P26" s="880">
        <f>IFERROR(VLOOKUP(年度マスタ!$K$4&amp;"_"&amp;P$20,データシート1!$A:$BU,MATCH("ba_"&amp;$D26,データシート1!$A$1:$BU$1,0),0),0)</f>
        <v>207.44900000000001</v>
      </c>
      <c r="Z26" s="273"/>
      <c r="AB26" s="272"/>
      <c r="AC26" s="522"/>
      <c r="AD26" s="410"/>
      <c r="AE26" s="409" t="s">
        <v>184</v>
      </c>
      <c r="AF26" s="881">
        <f>①CO2排出量の現状把握!Z36</f>
        <v>445.65617961115618</v>
      </c>
      <c r="AG26" s="881">
        <f>①CO2排出量の現状把握!AA36</f>
        <v>496.74084754618758</v>
      </c>
      <c r="AH26" s="881">
        <f>①CO2排出量の現状把握!AB36</f>
        <v>530.07520030231728</v>
      </c>
      <c r="AI26" s="881">
        <f>①CO2排出量の現状把握!AC36</f>
        <v>508.03830347862652</v>
      </c>
      <c r="AJ26" s="881">
        <f>①CO2排出量の現状把握!AD36</f>
        <v>405.93371607827771</v>
      </c>
      <c r="AK26" s="881">
        <f>①CO2排出量の現状把握!AE36</f>
        <v>401.30125781154379</v>
      </c>
      <c r="AL26" s="881">
        <f>①CO2排出量の現状把握!AF36</f>
        <v>420.98875466370964</v>
      </c>
      <c r="AM26" s="881">
        <f>①CO2排出量の現状把握!AG36</f>
        <v>374.01990839312731</v>
      </c>
      <c r="AN26" s="881">
        <f>①CO2排出量の現状把握!AH36</f>
        <v>380.46948729512729</v>
      </c>
      <c r="AO26" s="881">
        <f>①CO2排出量の現状把握!AI36</f>
        <v>357.3099608639518</v>
      </c>
      <c r="AP26" s="882">
        <f>①CO2排出量の現状把握!AJ36</f>
        <v>294.51471380651583</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2.9540000000000002</v>
      </c>
      <c r="BG26" s="952">
        <f t="shared" si="2"/>
        <v>2.9540000000000002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0.3953132202280939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62.755969179655359</v>
      </c>
      <c r="AG27" s="881">
        <f>①CO2排出量の現状把握!AA37</f>
        <v>60.672858272832372</v>
      </c>
      <c r="AH27" s="881">
        <f>①CO2排出量の現状把握!AB37</f>
        <v>52.325899975618917</v>
      </c>
      <c r="AI27" s="881">
        <f>①CO2排出量の現状把握!AC37</f>
        <v>52.166501407025549</v>
      </c>
      <c r="AJ27" s="881">
        <f>①CO2排出量の現状把握!AD37</f>
        <v>49.170351155394933</v>
      </c>
      <c r="AK27" s="881">
        <f>①CO2排出量の現状把握!AE37</f>
        <v>47.245906356454867</v>
      </c>
      <c r="AL27" s="881">
        <f>①CO2排出量の現状把握!AF37</f>
        <v>45.477241082534142</v>
      </c>
      <c r="AM27" s="881">
        <f>①CO2排出量の現状把握!AG37</f>
        <v>39.823728414751045</v>
      </c>
      <c r="AN27" s="881">
        <f>①CO2排出量の現状把握!AH37</f>
        <v>37.455876147311791</v>
      </c>
      <c r="AO27" s="881">
        <f>①CO2排出量の現状把握!AI37</f>
        <v>44.598272777197991</v>
      </c>
      <c r="AP27" s="882">
        <f>①CO2排出量の現状把握!AJ37</f>
        <v>45.656143635522724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2.4260000000000002</v>
      </c>
      <c r="BG27" s="952">
        <f t="shared" si="2"/>
        <v>2.4260000000000002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0.27971560645119675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69.759611030381066</v>
      </c>
      <c r="AG28" s="881">
        <f>①CO2排出量の現状把握!AA38</f>
        <v>69.078043721040615</v>
      </c>
      <c r="AH28" s="881">
        <f>①CO2排出量の現状把握!AB38</f>
        <v>65.039323162570852</v>
      </c>
      <c r="AI28" s="881">
        <f>①CO2排出量の現状把握!AC38</f>
        <v>64.709679127217868</v>
      </c>
      <c r="AJ28" s="881">
        <f>①CO2排出量の現状把握!AD38</f>
        <v>63.860979437631983</v>
      </c>
      <c r="AK28" s="881">
        <f>①CO2排出量の現状把握!AE38</f>
        <v>62.39029188806883</v>
      </c>
      <c r="AL28" s="881">
        <f>①CO2排出量の現状把握!AF38</f>
        <v>57.607088629049564</v>
      </c>
      <c r="AM28" s="881">
        <f>①CO2排出量の現状把握!AG38</f>
        <v>50.502868839268629</v>
      </c>
      <c r="AN28" s="881">
        <f>①CO2排出量の現状把握!AH38</f>
        <v>51.473300171122034</v>
      </c>
      <c r="AO28" s="881">
        <f>①CO2排出量の現状把握!AI38</f>
        <v>52.388439488823892</v>
      </c>
      <c r="AP28" s="882">
        <f>①CO2排出量の現状把握!AJ38</f>
        <v>46.804895280193136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1391.660481592234</v>
      </c>
      <c r="AG29" s="883">
        <f>①CO2排出量の現状把握!AA39</f>
        <v>1568.919128357102</v>
      </c>
      <c r="AH29" s="883">
        <f>①CO2排出量の現状把握!AB39</f>
        <v>1538.9268588434941</v>
      </c>
      <c r="AI29" s="883">
        <f>①CO2排出量の現状把握!AC39</f>
        <v>1580.4838930196991</v>
      </c>
      <c r="AJ29" s="883">
        <f>①CO2排出量の現状把握!AD39</f>
        <v>1412.5276621345181</v>
      </c>
      <c r="AK29" s="883">
        <f>①CO2排出量の現状把握!AE39</f>
        <v>1132.714011020528</v>
      </c>
      <c r="AL29" s="883">
        <f>①CO2排出量の現状把握!AF39</f>
        <v>1030.8583646854113</v>
      </c>
      <c r="AM29" s="883">
        <f>①CO2排出量の現状把握!AG39</f>
        <v>934.57706499014535</v>
      </c>
      <c r="AN29" s="883">
        <f>①CO2排出量の現状把握!AH39</f>
        <v>1044.2970668105997</v>
      </c>
      <c r="AO29" s="883">
        <f>①CO2排出量の現状把握!AI39</f>
        <v>1013.5180067412944</v>
      </c>
      <c r="AP29" s="884">
        <f>①CO2排出量の現状把握!AJ39</f>
        <v>936.76952176554119</v>
      </c>
      <c r="AQ29" s="273"/>
      <c r="AV29" s="70" t="str">
        <f t="shared" si="14"/>
        <v>PFC</v>
      </c>
      <c r="AW29" s="70" t="str">
        <f t="shared" si="13"/>
        <v>PFC</v>
      </c>
      <c r="AX29" s="287">
        <f t="shared" si="12"/>
        <v>47.156999999999996</v>
      </c>
      <c r="AY29" s="287">
        <f t="shared" si="15"/>
        <v>47.156999999999996</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0.28591265700671215</v>
      </c>
      <c r="AG32" s="461">
        <f t="shared" si="16"/>
        <v>0.29573051975668141</v>
      </c>
      <c r="AH32" s="461">
        <f t="shared" si="16"/>
        <v>0.33525794405150011</v>
      </c>
      <c r="AI32" s="461">
        <f t="shared" si="16"/>
        <v>0.28440031811574029</v>
      </c>
      <c r="AJ32" s="461">
        <f t="shared" si="16"/>
        <v>0.35684783942370646</v>
      </c>
      <c r="AK32" s="461">
        <f t="shared" si="16"/>
        <v>0.43999899886701349</v>
      </c>
      <c r="AL32" s="461">
        <f t="shared" si="16"/>
        <v>0.45785426774283872</v>
      </c>
      <c r="AM32" s="461">
        <f t="shared" si="16"/>
        <v>0.35836053557351927</v>
      </c>
      <c r="AN32" s="461">
        <f t="shared" si="16"/>
        <v>0.29180699338844462</v>
      </c>
      <c r="AO32" s="461">
        <f t="shared" si="16"/>
        <v>0.32296311414570106</v>
      </c>
      <c r="AP32" s="461">
        <f t="shared" si="16"/>
        <v>0.38983633025597381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0.54375364181956443</v>
      </c>
      <c r="AG33" s="458">
        <f t="shared" ref="AG33:AP33" si="17">IFERROR(IF(G22/AG25&gt;1,1,G22/AG25),0)</f>
        <v>0.59773811909721619</v>
      </c>
      <c r="AH33" s="458">
        <f t="shared" si="17"/>
        <v>0.66361936086229045</v>
      </c>
      <c r="AI33" s="458">
        <f t="shared" si="17"/>
        <v>0.54416405556219538</v>
      </c>
      <c r="AJ33" s="458">
        <f t="shared" si="17"/>
        <v>0.80268604344723649</v>
      </c>
      <c r="AK33" s="458">
        <f t="shared" si="17"/>
        <v>0.87658282768537577</v>
      </c>
      <c r="AL33" s="458">
        <f t="shared" si="17"/>
        <v>0.8741185412070297</v>
      </c>
      <c r="AM33" s="458">
        <f t="shared" si="17"/>
        <v>0.54564424824708868</v>
      </c>
      <c r="AN33" s="458">
        <f>IFERROR(IF(N22/AN25&gt;1,1,N22/AN25),0)</f>
        <v>0.47301157248881742</v>
      </c>
      <c r="AO33" s="458">
        <f t="shared" si="17"/>
        <v>0.64479450835906449</v>
      </c>
      <c r="AP33" s="458">
        <f t="shared" si="17"/>
        <v>0.79745306476994493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3.153</v>
      </c>
      <c r="BG33" s="952">
        <f t="shared" si="2"/>
        <v>3.153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0.40292059504140204</v>
      </c>
    </row>
    <row r="34" spans="2:63" ht="15.95" customHeight="1" thickBot="1">
      <c r="B34" s="285"/>
      <c r="Z34" s="273"/>
      <c r="AB34" s="272"/>
      <c r="AC34" s="522"/>
      <c r="AD34" s="410"/>
      <c r="AE34" s="409" t="s">
        <v>184</v>
      </c>
      <c r="AF34" s="459">
        <f>IFERROR(IF(F23/AF26&gt;1,1,F23/AF26),0)</f>
        <v>0.70543843972792064</v>
      </c>
      <c r="AG34" s="459">
        <f t="shared" ref="AG34:AP36" si="18">IFERROR(IF(G23/AG26&gt;1,1,G23/AG26),0)</f>
        <v>0.75386995422231828</v>
      </c>
      <c r="AH34" s="459">
        <f t="shared" si="18"/>
        <v>0.81055291731240364</v>
      </c>
      <c r="AI34" s="459">
        <f t="shared" si="18"/>
        <v>0.66935110536268128</v>
      </c>
      <c r="AJ34" s="459">
        <f t="shared" si="18"/>
        <v>1</v>
      </c>
      <c r="AK34" s="459">
        <f t="shared" si="18"/>
        <v>1</v>
      </c>
      <c r="AL34" s="459">
        <f t="shared" si="18"/>
        <v>1</v>
      </c>
      <c r="AM34" s="459">
        <f t="shared" si="18"/>
        <v>0.67741848579270891</v>
      </c>
      <c r="AN34" s="459">
        <f t="shared" si="18"/>
        <v>0.58357110731398087</v>
      </c>
      <c r="AO34" s="459">
        <f t="shared" si="18"/>
        <v>0.8198148165019512</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188.953</v>
      </c>
      <c r="BG35" s="952">
        <f t="shared" si="2"/>
        <v>188.953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5.5623721368943251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0.17879143174010534</v>
      </c>
      <c r="AG37" s="460">
        <f t="shared" ref="AG37:AP37" si="21">IFERROR(IF(G26/AG29&gt;1,1,G26/AG29),0)</f>
        <v>0.17513458471739601</v>
      </c>
      <c r="AH37" s="460">
        <f t="shared" si="21"/>
        <v>0.19711333144705967</v>
      </c>
      <c r="AI37" s="460">
        <f t="shared" si="21"/>
        <v>0.18169119044379967</v>
      </c>
      <c r="AJ37" s="460">
        <f t="shared" si="21"/>
        <v>0.19304613092528011</v>
      </c>
      <c r="AK37" s="460">
        <f t="shared" si="21"/>
        <v>0.24306753277638263</v>
      </c>
      <c r="AL37" s="460">
        <f t="shared" si="21"/>
        <v>0.24623169263166594</v>
      </c>
      <c r="AM37" s="460">
        <f t="shared" si="21"/>
        <v>0.26530824400512604</v>
      </c>
      <c r="AN37" s="460">
        <f t="shared" si="21"/>
        <v>0.21035776790115396</v>
      </c>
      <c r="AO37" s="460">
        <f t="shared" si="21"/>
        <v>0.17870624773836141</v>
      </c>
      <c r="AP37" s="460">
        <f t="shared" si="21"/>
        <v>0.22145148318768773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11.27</v>
      </c>
      <c r="BG38" s="952">
        <f t="shared" si="2"/>
        <v>5.6349999999999998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0.40943311551737094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F：電気・ガス・熱供給・水道業(N=6)</v>
      </c>
      <c r="BE40" s="845">
        <f>VLOOKUP(BE$13&amp;"_"&amp;$AV$8,データシート2!$A:$SI,MATCH($AV$5&amp;"_"&amp;$BA40&amp;$AV$6,データシート2!$A$1:$SI$1,0),0)</f>
        <v>6</v>
      </c>
      <c r="BF40" s="952">
        <f>VLOOKUP(BF$13&amp;"_"&amp;$AW$8,データシート2!$A:$SI,MATCH($AW$5&amp;"_"&amp;$BA40&amp;$AW$6,データシート2!$A$1:$SI$1,0),0)</f>
        <v>16.651</v>
      </c>
      <c r="BG40" s="952">
        <f t="shared" ref="BG40:BG51" si="22">BF40/BE40</f>
        <v>2.7751666666666668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0.2808018177691412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2.423</v>
      </c>
      <c r="BG41" s="952">
        <f t="shared" si="22"/>
        <v>2.423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0.28599211782866163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14.324999999999999</v>
      </c>
      <c r="BG43" s="952">
        <f t="shared" si="22"/>
        <v>3.5812499999999998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0.86918519020028451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5.6040000000000001</v>
      </c>
      <c r="BG45" s="952">
        <f t="shared" si="22"/>
        <v>2.802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0.51952509636983346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M：宿泊業，飲食サービス業(N=4)</v>
      </c>
      <c r="BE47" s="845">
        <f>VLOOKUP(BE$13&amp;"_"&amp;$AV$8,データシート2!$A:$SI,MATCH($AV$5&amp;"_"&amp;$BA47&amp;$AV$6,データシート2!$A$1:$SI$1,0),0)</f>
        <v>4</v>
      </c>
      <c r="BF47" s="952">
        <f>VLOOKUP(BF$13&amp;"_"&amp;$AW$8,データシート2!$A:$SI,MATCH($AW$5&amp;"_"&amp;$BA47&amp;$AW$6,データシート2!$A$1:$SI$1,0),0)</f>
        <v>8.74</v>
      </c>
      <c r="BG47" s="952">
        <f t="shared" si="22"/>
        <v>2.1850000000000001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0.46562803705508632</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4.1580000000000004</v>
      </c>
      <c r="BG48" s="952">
        <f t="shared" si="22"/>
        <v>4.1580000000000004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0.83796438095675185</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9.3230000000000004</v>
      </c>
      <c r="BG49" s="952">
        <f t="shared" si="22"/>
        <v>3.1076666666666668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0.36390688754911188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P：医療，福祉(N=7)</v>
      </c>
      <c r="BE50" s="845">
        <f>VLOOKUP(BE$13&amp;"_"&amp;$AV$8,データシート2!$A:$SI,MATCH($AV$5&amp;"_"&amp;$BA50&amp;$AV$6,データシート2!$A$1:$SI$1,0),0)</f>
        <v>7</v>
      </c>
      <c r="BF50" s="952">
        <f>VLOOKUP(BF$13&amp;"_"&amp;$AW$8,データシート2!$A:$SI,MATCH($AW$5&amp;"_"&amp;$BA50&amp;$AW$6,データシート2!$A$1:$SI$1,0),0)</f>
        <v>42.218000000000004</v>
      </c>
      <c r="BG50" s="952">
        <f t="shared" si="22"/>
        <v>6.031142857142858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1.0879194097566338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96.213999999999999</v>
      </c>
      <c r="BG52" s="952">
        <f t="shared" ref="BG52" si="26">BF52/BE52</f>
        <v>32.071333333333335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1.2025673130050445</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7.7930000000000001</v>
      </c>
      <c r="BG53" s="952">
        <f t="shared" ref="BG53:BG63" si="29">BF53/BE53</f>
        <v>2.5976666666666666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0.56092305856436464</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563.19997000000001</v>
      </c>
      <c r="G55" s="885">
        <f t="shared" ref="G55:P55" si="32">SUM(G56,G57,G60,G61,G62,G63,G64,G65,)</f>
        <v>649.25</v>
      </c>
      <c r="H55" s="885">
        <f t="shared" si="32"/>
        <v>732.99700000000007</v>
      </c>
      <c r="I55" s="885">
        <f t="shared" si="32"/>
        <v>627.21600000000001</v>
      </c>
      <c r="J55" s="885">
        <f t="shared" si="32"/>
        <v>689.24899999999991</v>
      </c>
      <c r="K55" s="885">
        <f t="shared" si="32"/>
        <v>723.20500000000004</v>
      </c>
      <c r="L55" s="885">
        <f t="shared" si="32"/>
        <v>711.93200000000002</v>
      </c>
      <c r="M55" s="885">
        <f t="shared" si="32"/>
        <v>501.31899999999996</v>
      </c>
      <c r="N55" s="885">
        <f t="shared" si="32"/>
        <v>441.70700000000005</v>
      </c>
      <c r="O55" s="885">
        <f t="shared" si="32"/>
        <v>474.05000000000007</v>
      </c>
      <c r="P55" s="886">
        <f t="shared" si="32"/>
        <v>516.04399999999998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439.94596999999999</v>
      </c>
      <c r="G56" s="887">
        <f>IFERROR(VLOOKUP(年度マスタ!$K$4&amp;"_"&amp;G$54,データシート1!$A:$CE,MATCH("bc_"&amp;$C56,データシート1!$A$1:$CE$1,0),0),0)</f>
        <v>537.84799999999996</v>
      </c>
      <c r="H56" s="887">
        <f>IFERROR(VLOOKUP(年度マスタ!$K$4&amp;"_"&amp;H$54,データシート1!$A:$CE,MATCH("bc_"&amp;$C56,データシート1!$A$1:$CE$1,0),0),0)</f>
        <v>601.28200000000004</v>
      </c>
      <c r="I56" s="887">
        <f>IFERROR(VLOOKUP(年度マスタ!$K$4&amp;"_"&amp;I$54,データシート1!$A:$CE,MATCH("bc_"&amp;$C56,データシート1!$A$1:$CE$1,0),0),0)</f>
        <v>487.46100000000001</v>
      </c>
      <c r="J56" s="887">
        <f>IFERROR(VLOOKUP(年度マスタ!$K$4&amp;"_"&amp;J$54,データシート1!$A:$CE,MATCH("bc_"&amp;$C56,データシート1!$A$1:$CE$1,0),0),0)</f>
        <v>547.70600000000002</v>
      </c>
      <c r="K56" s="887">
        <f>IFERROR(VLOOKUP(年度マスタ!$K$4&amp;"_"&amp;K$54,データシート1!$A:$CE,MATCH("bc_"&amp;$C56,データシート1!$A$1:$CE$1,0),0),0)</f>
        <v>564.25400000000002</v>
      </c>
      <c r="L56" s="887">
        <f>IFERROR(VLOOKUP(年度マスタ!$K$4&amp;"_"&amp;L$54,データシート1!$A:$CE,MATCH("bc_"&amp;$C56,データシート1!$A$1:$CE$1,0),0),0)</f>
        <v>521.20799999999997</v>
      </c>
      <c r="M56" s="887">
        <f>IFERROR(VLOOKUP(年度マスタ!$K$4&amp;"_"&amp;M$54,データシート1!$A:$CE,MATCH("bc_"&amp;$C56,データシート1!$A$1:$CE$1,0),0),0)</f>
        <v>386.69099999999997</v>
      </c>
      <c r="N56" s="887">
        <f>IFERROR(VLOOKUP(年度マスタ!$K$4&amp;"_"&amp;N$54,データシート1!$A:$CE,MATCH("bc_"&amp;$C56,データシート1!$A$1:$CE$1,0),0),0)</f>
        <v>332.99700000000001</v>
      </c>
      <c r="O56" s="887">
        <f>IFERROR(VLOOKUP(年度マスタ!$K$4&amp;"_"&amp;O$54,データシート1!$A:$CE,MATCH("bc_"&amp;$C56,データシート1!$A$1:$CE$1,0),0),0)</f>
        <v>367.45100000000002</v>
      </c>
      <c r="P56" s="888">
        <f>IFERROR(VLOOKUP(年度マスタ!$K$4&amp;"_"&amp;P$54,データシート1!$A:$CE,MATCH("bc_"&amp;$C56,データシート1!$A$1:$CE$1,0),0),0)</f>
        <v>377.96800000000002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89.224000000000004</v>
      </c>
      <c r="G57" s="887">
        <f t="shared" ref="G57:J57" si="34">SUM(G58:G59)</f>
        <v>77.882999999999996</v>
      </c>
      <c r="H57" s="887">
        <f t="shared" si="34"/>
        <v>87.751000000000005</v>
      </c>
      <c r="I57" s="887">
        <f t="shared" si="34"/>
        <v>100.82299999999999</v>
      </c>
      <c r="J57" s="887">
        <f t="shared" si="34"/>
        <v>92.882000000000005</v>
      </c>
      <c r="K57" s="887">
        <f t="shared" ref="K57:O57" si="35">SUM(K58:K59)</f>
        <v>117.92100000000001</v>
      </c>
      <c r="L57" s="887">
        <f t="shared" si="35"/>
        <v>129.84800000000001</v>
      </c>
      <c r="M57" s="887">
        <f t="shared" si="35"/>
        <v>105.621</v>
      </c>
      <c r="N57" s="887">
        <f t="shared" si="35"/>
        <v>99.558999999999997</v>
      </c>
      <c r="O57" s="887">
        <f t="shared" si="35"/>
        <v>65.247</v>
      </c>
      <c r="P57" s="888">
        <f>SUM(P58:P59)</f>
        <v>90.918999999999997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89.224000000000004</v>
      </c>
      <c r="G59" s="889">
        <f>IFERROR(VLOOKUP(年度マスタ!$K$4&amp;"_"&amp;G$54,データシート1!$A:$CE,MATCH("bc_"&amp;$C59,データシート1!$A$1:$CE$1,0),0),0)</f>
        <v>77.882999999999996</v>
      </c>
      <c r="H59" s="889">
        <f>IFERROR(VLOOKUP(年度マスタ!$K$4&amp;"_"&amp;H$54,データシート1!$A:$CE,MATCH("bc_"&amp;$C59,データシート1!$A$1:$CE$1,0),0),0)</f>
        <v>87.751000000000005</v>
      </c>
      <c r="I59" s="889">
        <f>IFERROR(VLOOKUP(年度マスタ!$K$4&amp;"_"&amp;I$54,データシート1!$A:$CE,MATCH("bc_"&amp;$C59,データシート1!$A$1:$CE$1,0),0),0)</f>
        <v>100.82299999999999</v>
      </c>
      <c r="J59" s="889">
        <f>IFERROR(VLOOKUP(年度マスタ!$K$4&amp;"_"&amp;J$54,データシート1!$A:$CE,MATCH("bc_"&amp;$C59,データシート1!$A$1:$CE$1,0),0),0)</f>
        <v>92.882000000000005</v>
      </c>
      <c r="K59" s="889">
        <f>IFERROR(VLOOKUP(年度マスタ!$K$4&amp;"_"&amp;K$54,データシート1!$A:$CE,MATCH("bc_"&amp;$C59,データシート1!$A$1:$CE$1,0),0),0)</f>
        <v>117.92100000000001</v>
      </c>
      <c r="L59" s="889">
        <f>IFERROR(VLOOKUP(年度マスタ!$K$4&amp;"_"&amp;L$54,データシート1!$A:$CE,MATCH("bc_"&amp;$C59,データシート1!$A$1:$CE$1,0),0),0)</f>
        <v>129.84800000000001</v>
      </c>
      <c r="M59" s="889">
        <f>IFERROR(VLOOKUP(年度マスタ!$K$4&amp;"_"&amp;M$54,データシート1!$A:$CE,MATCH("bc_"&amp;$C59,データシート1!$A$1:$CE$1,0),0),0)</f>
        <v>105.621</v>
      </c>
      <c r="N59" s="889">
        <f>IFERROR(VLOOKUP(年度マスタ!$K$4&amp;"_"&amp;N$54,データシート1!$A:$CE,MATCH("bc_"&amp;$C59,データシート1!$A$1:$CE$1,0),0),0)</f>
        <v>99.558999999999997</v>
      </c>
      <c r="O59" s="889">
        <f>IFERROR(VLOOKUP(年度マスタ!$K$4&amp;"_"&amp;O$54,データシート1!$A:$CE,MATCH("bc_"&amp;$C59,データシート1!$A$1:$CE$1,0),0),0)</f>
        <v>65.247</v>
      </c>
      <c r="P59" s="890">
        <f>IFERROR(VLOOKUP(年度マスタ!$K$4&amp;"_"&amp;P$54,データシート1!$A:$CE,MATCH("bc_"&amp;$C59,データシート1!$A$1:$CE$1,0),0),0)</f>
        <v>90.918999999999997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1.6120000000000001</v>
      </c>
      <c r="M60" s="887">
        <f>IFERROR(VLOOKUP(年度マスタ!$K$4&amp;"_"&amp;M$54,データシート1!$A:$CE,MATCH("bc_"&amp;$C60,データシート1!$A$1:$CE$1,0),0),0)</f>
        <v>1.5860000000000001</v>
      </c>
      <c r="N60" s="887">
        <f>IFERROR(VLOOKUP(年度マスタ!$K$4&amp;"_"&amp;N$54,データシート1!$A:$CE,MATCH("bc_"&amp;$C60,データシート1!$A$1:$CE$1,0),0),0)</f>
        <v>1.593</v>
      </c>
      <c r="O60" s="887">
        <f>IFERROR(VLOOKUP(年度マスタ!$K$4&amp;"_"&amp;O$54,データシート1!$A:$CE,MATCH("bc_"&amp;$C60,データシート1!$A$1:$CE$1,0),0),0)</f>
        <v>4.0000000000000001E-3</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3.3610000000000002</v>
      </c>
      <c r="K61" s="887">
        <f>IFERROR(VLOOKUP(年度マスタ!$K$4&amp;"_"&amp;K$54,データシート1!$A:$CE,MATCH("bc_"&amp;$C61,データシート1!$A$1:$CE$1,0),0),0)</f>
        <v>3.952</v>
      </c>
      <c r="L61" s="887">
        <f>IFERROR(VLOOKUP(年度マスタ!$K$4&amp;"_"&amp;L$54,データシート1!$A:$CE,MATCH("bc_"&amp;$C61,データシート1!$A$1:$CE$1,0),0),0)</f>
        <v>7.8719999999999999</v>
      </c>
      <c r="M61" s="887">
        <f>IFERROR(VLOOKUP(年度マスタ!$K$4&amp;"_"&amp;M$54,データシート1!$A:$CE,MATCH("bc_"&amp;$C61,データシート1!$A$1:$CE$1,0),0),0)</f>
        <v>7.4210000000000003</v>
      </c>
      <c r="N61" s="887">
        <f>IFERROR(VLOOKUP(年度マスタ!$K$4&amp;"_"&amp;N$54,データシート1!$A:$CE,MATCH("bc_"&amp;$C61,データシート1!$A$1:$CE$1,0),0),0)</f>
        <v>7.5579999999999998</v>
      </c>
      <c r="O61" s="887">
        <f>IFERROR(VLOOKUP(年度マスタ!$K$4&amp;"_"&amp;O$54,データシート1!$A:$CE,MATCH("bc_"&amp;$C61,データシート1!$A$1:$CE$1,0),0),0)</f>
        <v>3.8380000000000001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29.03</v>
      </c>
      <c r="G63" s="887">
        <f>IFERROR(VLOOKUP(年度マスタ!$K$4&amp;"_"&amp;G$54,データシート1!$A:$CE,MATCH("bc_"&amp;$C63,データシート1!$A$1:$CE$1,0),0),0)</f>
        <v>30.021999999999998</v>
      </c>
      <c r="H63" s="887">
        <f>IFERROR(VLOOKUP(年度マスタ!$K$4&amp;"_"&amp;H$54,データシート1!$A:$CE,MATCH("bc_"&amp;$C63,データシート1!$A$1:$CE$1,0),0),0)</f>
        <v>43.963999999999999</v>
      </c>
      <c r="I63" s="887">
        <f>IFERROR(VLOOKUP(年度マスタ!$K$4&amp;"_"&amp;I$54,データシート1!$A:$CE,MATCH("bc_"&amp;$C63,データシート1!$A$1:$CE$1,0),0),0)</f>
        <v>38.932000000000002</v>
      </c>
      <c r="J63" s="887">
        <f>IFERROR(VLOOKUP(年度マスタ!$K$4&amp;"_"&amp;J$54,データシート1!$A:$CE,MATCH("bc_"&amp;$C63,データシート1!$A$1:$CE$1,0),0),0)</f>
        <v>45.3</v>
      </c>
      <c r="K63" s="887">
        <f>IFERROR(VLOOKUP(年度マスタ!$K$4&amp;"_"&amp;K$54,データシート1!$A:$CE,MATCH("bc_"&amp;$C63,データシート1!$A$1:$CE$1,0),0),0)</f>
        <v>37.078000000000003</v>
      </c>
      <c r="L63" s="887">
        <f>IFERROR(VLOOKUP(年度マスタ!$K$4&amp;"_"&amp;L$54,データシート1!$A:$CE,MATCH("bc_"&amp;$C63,データシート1!$A$1:$CE$1,0),0),0)</f>
        <v>48.292999999999999</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37.51</v>
      </c>
      <c r="P63" s="888">
        <f>IFERROR(VLOOKUP(年度マスタ!$K$4&amp;"_"&amp;P$54,データシート1!$A:$CE,MATCH("bc_"&amp;$C63,データシート1!$A$1:$CE$1,0),0),0)</f>
        <v>47.156999999999996</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v>
      </c>
      <c r="G64" s="887">
        <f>IFERROR(VLOOKUP(年度マスタ!$K$4&amp;"_"&amp;G$54,データシート1!$A:$CE,MATCH("bc_"&amp;$C64,データシート1!$A$1:$CE$1,0),0),0)</f>
        <v>3.4969999999999999</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3.0990000000000002</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熊本市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39884.828000000001</v>
      </c>
      <c r="K6" s="619">
        <f>VLOOKUP(年度マスタ!$K$4&amp;"_"&amp;K$5,データシート1!$A:$BT,MATCH("cb_"&amp;$G6,データシート1!$A$1:$BT$1,0),0)</f>
        <v>45700.847999999998</v>
      </c>
      <c r="L6" s="619">
        <f>VLOOKUP(年度マスタ!$K$4&amp;"_"&amp;L$5,データシート1!$A:$BT,MATCH("cb_"&amp;$G6,データシート1!$A$1:$BT$1,0),0)</f>
        <v>52417.54800000001</v>
      </c>
      <c r="M6" s="619">
        <f>VLOOKUP(年度マスタ!$K$4&amp;"_"&amp;M$5,データシート1!$A:$BT,MATCH("cb_"&amp;$G6,データシート1!$A$1:$BT$1,0),0)</f>
        <v>61416.547999999995</v>
      </c>
      <c r="N6" s="619">
        <f>VLOOKUP(年度マスタ!$K$4&amp;"_"&amp;N$5,データシート1!$A:$BT,MATCH("cb_"&amp;$G6,データシート1!$A$1:$BT$1,0),0)</f>
        <v>72424.798000000403</v>
      </c>
      <c r="O6" s="619">
        <f>VLOOKUP(年度マスタ!$K$4&amp;"_"&amp;O$5,データシート1!$A:$BT,MATCH("cb_"&amp;$G6,データシート1!$A$1:$BT$1,0),0)</f>
        <v>81841.178000000538</v>
      </c>
      <c r="P6" s="619">
        <f>VLOOKUP(年度マスタ!$K$4&amp;"_"&amp;P$5,データシート1!$A:$BT,MATCH("cb_"&amp;$G6,データシート1!$A$1:$BT$1,0),0)</f>
        <v>90480.444999999643</v>
      </c>
      <c r="Q6" s="619">
        <f>VLOOKUP(年度マスタ!$K$4&amp;"_"&amp;Q$5,データシート1!$A:$BT,MATCH("cb_"&amp;$G6,データシート1!$A$1:$BT$1,0),0)</f>
        <v>101073.85499999781</v>
      </c>
      <c r="R6" s="633">
        <f>VLOOKUP(年度マスタ!$K$4&amp;"_"&amp;R$5,データシート1!$A:$BT,MATCH("cb_"&amp;$G6,データシート1!$A$1:$BT$1,0),0)</f>
        <v>110618.19499999528</v>
      </c>
      <c r="S6" s="568"/>
      <c r="T6" s="190"/>
      <c r="U6" s="581"/>
      <c r="V6" s="195"/>
      <c r="W6" s="195"/>
      <c r="X6" s="195"/>
      <c r="Y6" s="196" t="s">
        <v>372</v>
      </c>
      <c r="Z6" s="663" t="s">
        <v>373</v>
      </c>
      <c r="AA6" s="663"/>
      <c r="AB6" s="663"/>
      <c r="AC6" s="664">
        <f>SUM(AC7:AC8)</f>
        <v>3920976</v>
      </c>
      <c r="AD6" s="664">
        <f>SUM(AD7:AD8)</f>
        <v>5117009.72</v>
      </c>
      <c r="AE6" s="665">
        <f>$AD6*3600/100000000</f>
        <v>184.21234992000001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97653.01</v>
      </c>
      <c r="K7" s="617">
        <f>VLOOKUP(年度マスタ!$K$4&amp;"_"&amp;K$5,データシート1!$A:$BT,MATCH("cb_"&amp;$G7,データシート1!$A$1:$BT$1,0),0)</f>
        <v>112228.21</v>
      </c>
      <c r="L7" s="617">
        <f>VLOOKUP(年度マスタ!$K$4&amp;"_"&amp;L$5,データシート1!$A:$BT,MATCH("cb_"&amp;$G7,データシート1!$A$1:$BT$1,0),0)</f>
        <v>122938.71000000009</v>
      </c>
      <c r="M7" s="617">
        <f>VLOOKUP(年度マスタ!$K$4&amp;"_"&amp;M$5,データシート1!$A:$BT,MATCH("cb_"&amp;$G7,データシート1!$A$1:$BT$1,0),0)</f>
        <v>129086.61</v>
      </c>
      <c r="N7" s="617">
        <f>VLOOKUP(年度マスタ!$K$4&amp;"_"&amp;N$5,データシート1!$A:$BT,MATCH("cb_"&amp;$G7,データシート1!$A$1:$BT$1,0),0)</f>
        <v>138245.21000000031</v>
      </c>
      <c r="O7" s="617">
        <f>VLOOKUP(年度マスタ!$K$4&amp;"_"&amp;O$5,データシート1!$A:$BT,MATCH("cb_"&amp;$G7,データシート1!$A$1:$BT$1,0),0)</f>
        <v>143821.33000000019</v>
      </c>
      <c r="P7" s="617">
        <f>VLOOKUP(年度マスタ!$K$4&amp;"_"&amp;P$5,データシート1!$A:$BT,MATCH("cb_"&amp;$G7,データシート1!$A$1:$BT$1,0),0)</f>
        <v>149560.93000000011</v>
      </c>
      <c r="Q7" s="617">
        <f>VLOOKUP(年度マスタ!$K$4&amp;"_"&amp;Q$5,データシート1!$A:$BT,MATCH("cb_"&amp;$G7,データシート1!$A$1:$BT$1,0),0)</f>
        <v>151292.83000000005</v>
      </c>
      <c r="R7" s="634">
        <f>VLOOKUP(年度マスタ!$K$4&amp;"_"&amp;R$5,データシート1!$A:$BT,MATCH("cb_"&amp;$G7,データシート1!$A$1:$BT$1,0),0)</f>
        <v>153636.41</v>
      </c>
      <c r="S7" s="568"/>
      <c r="T7" s="190"/>
      <c r="U7" s="581"/>
      <c r="V7" s="195"/>
      <c r="W7" s="195"/>
      <c r="X7" s="195"/>
      <c r="Y7" s="196" t="s">
        <v>375</v>
      </c>
      <c r="Z7" s="212" t="s">
        <v>376</v>
      </c>
      <c r="AA7" s="212"/>
      <c r="AB7" s="212"/>
      <c r="AC7" s="1022">
        <f>VLOOKUP(年度マスタ!$K$4&amp;"_"&amp;年度マスタ!$K$9,データシート3!A:AB,MATCH("ea_"&amp;$Y7&amp;"_設備",データシート3!$A$1:$AB$1,0),0)</f>
        <v>2062882</v>
      </c>
      <c r="AD7" s="1022">
        <f>VLOOKUP(年度マスタ!$K$4&amp;"_"&amp;年度マスタ!$K$9,データシート3!A:AB,MATCH("ea_"&amp;$Y7&amp;"_年間発電",データシート3!$A$1:$AB$1,0),0)/10^3</f>
        <v>2693879.068</v>
      </c>
      <c r="AE7" s="554">
        <f t="shared" ref="AE7:AE16" si="0">$AD7*3600/100000000</f>
        <v>96.979646447999997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1858094</v>
      </c>
      <c r="AD8" s="1022">
        <f>VLOOKUP(年度マスタ!$K$4&amp;"_"&amp;年度マスタ!$K$9,データシート3!A:AB,MATCH("ea_"&amp;$Y8&amp;"_年間発電",データシート3!$A$1:$AB$1,0),0)/10^3</f>
        <v>2423130.6519999998</v>
      </c>
      <c r="AE8" s="554">
        <f t="shared" si="0"/>
        <v>87.232703471999983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65.5</v>
      </c>
      <c r="K9" s="617">
        <f>VLOOKUP(年度マスタ!$K$4&amp;"_"&amp;K$5,データシート1!$A:$BT,MATCH("cb_"&amp;$G9,データシート1!$A$1:$BT$1,0),0)</f>
        <v>65.5</v>
      </c>
      <c r="L9" s="617">
        <f>VLOOKUP(年度マスタ!$K$4&amp;"_"&amp;L$5,データシート1!$A:$BT,MATCH("cb_"&amp;$G9,データシート1!$A$1:$BT$1,0),0)</f>
        <v>65.5</v>
      </c>
      <c r="M9" s="617">
        <f>VLOOKUP(年度マスタ!$K$4&amp;"_"&amp;M$5,データシート1!$A:$BT,MATCH("cb_"&amp;$G9,データシート1!$A$1:$BT$1,0),0)</f>
        <v>66</v>
      </c>
      <c r="N9" s="617">
        <f>VLOOKUP(年度マスタ!$K$4&amp;"_"&amp;N$5,データシート1!$A:$BT,MATCH("cb_"&amp;$G9,データシート1!$A$1:$BT$1,0),0)</f>
        <v>65.5</v>
      </c>
      <c r="O9" s="617">
        <f>VLOOKUP(年度マスタ!$K$4&amp;"_"&amp;O$5,データシート1!$A:$BT,MATCH("cb_"&amp;$G9,データシート1!$A$1:$BT$1,0),0)</f>
        <v>65.5</v>
      </c>
      <c r="P9" s="617">
        <f>VLOOKUP(年度マスタ!$K$4&amp;"_"&amp;P$5,データシート1!$A:$BT,MATCH("cb_"&amp;$G9,データシート1!$A$1:$BT$1,0),0)</f>
        <v>65.5</v>
      </c>
      <c r="Q9" s="617">
        <f>VLOOKUP(年度マスタ!$K$4&amp;"_"&amp;Q$5,データシート1!$A:$BT,MATCH("cb_"&amp;$G9,データシート1!$A$1:$BT$1,0),0)</f>
        <v>65.5</v>
      </c>
      <c r="R9" s="634">
        <f>VLOOKUP(年度マスタ!$K$4&amp;"_"&amp;R$5,データシート1!$A:$BT,MATCH("cb_"&amp;$G9,データシート1!$A$1:$BT$1,0),0)</f>
        <v>65.5</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733.37599999999998</v>
      </c>
      <c r="AE9" s="667">
        <f t="shared" si="0"/>
        <v>2.6401536E-2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1201</v>
      </c>
      <c r="AD10" s="666">
        <f>SUM(AD11:AD12)</f>
        <v>500.40300000000008</v>
      </c>
      <c r="AE10" s="667">
        <f t="shared" si="0"/>
        <v>1.8014508000000002E-2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2850</v>
      </c>
      <c r="K11" s="654">
        <f>VLOOKUP(年度マスタ!$K$4&amp;"_"&amp;K$5,データシート1!$A:$BT,MATCH("cb_"&amp;$G11,データシート1!$A$1:$BT$1,0),0)</f>
        <v>2850</v>
      </c>
      <c r="L11" s="654">
        <f>VLOOKUP(年度マスタ!$K$4&amp;"_"&amp;L$5,データシート1!$A:$BT,MATCH("cb_"&amp;$G11,データシート1!$A$1:$BT$1,0),0)</f>
        <v>2850</v>
      </c>
      <c r="M11" s="654">
        <f>VLOOKUP(年度マスタ!$K$4&amp;"_"&amp;M$5,データシート1!$A:$BT,MATCH("cb_"&amp;$G11,データシート1!$A$1:$BT$1,0),0)</f>
        <v>2850</v>
      </c>
      <c r="N11" s="654">
        <f>VLOOKUP(年度マスタ!$K$4&amp;"_"&amp;N$5,データシート1!$A:$BT,MATCH("cb_"&amp;$G11,データシート1!$A$1:$BT$1,0),0)</f>
        <v>2850</v>
      </c>
      <c r="O11" s="654">
        <f>VLOOKUP(年度マスタ!$K$4&amp;"_"&amp;O$5,データシート1!$A:$BT,MATCH("cb_"&amp;$G11,データシート1!$A$1:$BT$1,0),0)</f>
        <v>2850</v>
      </c>
      <c r="P11" s="654">
        <f>VLOOKUP(年度マスタ!$K$4&amp;"_"&amp;P$5,データシート1!$A:$BT,MATCH("cb_"&amp;$G11,データシート1!$A$1:$BT$1,0),0)</f>
        <v>2850</v>
      </c>
      <c r="Q11" s="654">
        <f>VLOOKUP(年度マスタ!$K$4&amp;"_"&amp;Q$5,データシート1!$A:$BT,MATCH("cb_"&amp;$G11,データシート1!$A$1:$BT$1,0),0)</f>
        <v>3300</v>
      </c>
      <c r="R11" s="655">
        <f>VLOOKUP(年度マスタ!$K$4&amp;"_"&amp;R$5,データシート1!$A:$BT,MATCH("cb_"&amp;$G11,データシート1!$A$1:$BT$1,0),0)</f>
        <v>4721.808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1201</v>
      </c>
      <c r="AD11" s="1022">
        <f>VLOOKUP(年度マスタ!$K$4&amp;"_"&amp;年度マスタ!$K$9,データシート3!A:AB,MATCH("ea_"&amp;$Y11&amp;"_年間発電",データシート3!$A$1:$AB$1,0),0)/10^3</f>
        <v>500.40300000000008</v>
      </c>
      <c r="AE11" s="554">
        <f t="shared" si="0"/>
        <v>1.8014508000000002E-2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140453.33799999999</v>
      </c>
      <c r="K12" s="651">
        <f t="shared" ref="K12:Q12" si="1">SUM(K6:K11)</f>
        <v>160844.55800000002</v>
      </c>
      <c r="L12" s="651">
        <f t="shared" si="1"/>
        <v>178271.75800000009</v>
      </c>
      <c r="M12" s="651">
        <f t="shared" si="1"/>
        <v>193419.158</v>
      </c>
      <c r="N12" s="651">
        <f t="shared" si="1"/>
        <v>213585.50800000073</v>
      </c>
      <c r="O12" s="651">
        <f t="shared" si="1"/>
        <v>228578.00800000073</v>
      </c>
      <c r="P12" s="651">
        <f t="shared" si="1"/>
        <v>242956.87499999977</v>
      </c>
      <c r="Q12" s="651">
        <f t="shared" si="1"/>
        <v>255732.18499999784</v>
      </c>
      <c r="R12" s="652">
        <f t="shared" ref="R12" si="2">SUM(R6:R11)</f>
        <v>269041.91299999529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46.051244869999998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321.26372635000001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47866.57977936</v>
      </c>
      <c r="K19" s="615">
        <f>K6*別紙!$C5/100*別紙!$E5/10^3</f>
        <v>54846.501701760004</v>
      </c>
      <c r="L19" s="615">
        <f>L6*別紙!$C5/100*別紙!$E5/10^3</f>
        <v>62907.347705760018</v>
      </c>
      <c r="M19" s="615">
        <f>M6*別紙!$C5/100*別紙!$E5/10^3</f>
        <v>73707.227585760003</v>
      </c>
      <c r="N19" s="615">
        <f>N6*別紙!$C5/100*別紙!$E5/10^3</f>
        <v>86918.448575760471</v>
      </c>
      <c r="O19" s="615">
        <f>O6*別紙!$C5/100*別紙!$E5/10^3</f>
        <v>98219.234541360653</v>
      </c>
      <c r="P19" s="615">
        <f>P6*別紙!$C5/100*別紙!$E5/10^3</f>
        <v>108587.39165339957</v>
      </c>
      <c r="Q19" s="615">
        <f>Q6*別紙!$C5/100*別紙!$E5/10^3</f>
        <v>121300.75486259736</v>
      </c>
      <c r="R19" s="639">
        <f>R6*別紙!$C5/100*別紙!$E5/10^3</f>
        <v>132755.10818339433</v>
      </c>
      <c r="S19" s="572"/>
      <c r="T19" s="191"/>
      <c r="U19" s="588"/>
      <c r="W19" s="201"/>
      <c r="X19" s="201"/>
      <c r="Y19" s="173"/>
      <c r="Z19" s="628" t="s">
        <v>389</v>
      </c>
      <c r="AA19" s="671"/>
      <c r="AB19" s="672"/>
      <c r="AC19" s="673">
        <f>SUM($AC$6,$AC$9,$AC$10,$AC$13)</f>
        <v>3922577</v>
      </c>
      <c r="AD19" s="673">
        <f>SUM($AD$6,$AD$9,$AD$10,$AD$13)</f>
        <v>5118243.4989999998</v>
      </c>
      <c r="AE19" s="674">
        <f>SUM($AE$6,$AE$9,$AE$10,$AE$13,$AE$17,$AE$18)</f>
        <v>551.57173718400009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129171.49550759999</v>
      </c>
      <c r="K20" s="617">
        <f>K7*別紙!$C6/100*別紙!$E6/10^3</f>
        <v>148450.98705960001</v>
      </c>
      <c r="L20" s="617">
        <f>L7*別紙!$C6/100*別紙!$E6/10^3</f>
        <v>162618.40803960009</v>
      </c>
      <c r="M20" s="617">
        <f>M7*別紙!$C6/100*別紙!$E6/10^3</f>
        <v>170750.60424359998</v>
      </c>
      <c r="N20" s="617">
        <f>N7*別紙!$C6/100*別紙!$E6/10^3</f>
        <v>182865.23397960042</v>
      </c>
      <c r="O20" s="617">
        <f>O7*別紙!$C6/100*別紙!$E6/10^3</f>
        <v>190241.10247080028</v>
      </c>
      <c r="P20" s="617">
        <f>P7*別紙!$C6/100*別紙!$E6/10^3</f>
        <v>197833.21576680013</v>
      </c>
      <c r="Q20" s="617">
        <f>Q7*別紙!$C6/100*別紙!$E6/10^3</f>
        <v>200124.10381080001</v>
      </c>
      <c r="R20" s="634">
        <f>R7*別紙!$C6/100*別紙!$E6/10^3</f>
        <v>203224.09769160001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344.26799999999997</v>
      </c>
      <c r="K22" s="617">
        <f>K9*別紙!$C8/100*別紙!$E8/10^3</f>
        <v>344.26799999999997</v>
      </c>
      <c r="L22" s="617">
        <f>L9*別紙!$C8/100*別紙!$E8/10^3</f>
        <v>344.26799999999997</v>
      </c>
      <c r="M22" s="617">
        <f>M9*別紙!$C8/100*別紙!$E8/10^3</f>
        <v>346.89600000000002</v>
      </c>
      <c r="N22" s="617">
        <f>N9*別紙!$C8/100*別紙!$E8/10^3</f>
        <v>344.26799999999997</v>
      </c>
      <c r="O22" s="617">
        <f>O9*別紙!$C8/100*別紙!$E8/10^3</f>
        <v>344.26799999999997</v>
      </c>
      <c r="P22" s="617">
        <f>P9*別紙!$C8/100*別紙!$E8/10^3</f>
        <v>344.26799999999997</v>
      </c>
      <c r="Q22" s="617">
        <f>Q9*別紙!$C8/100*別紙!$E8/10^3</f>
        <v>344.26799999999997</v>
      </c>
      <c r="R22" s="634">
        <f>R9*別紙!$C8/100*別紙!$E8/10^3</f>
        <v>344.26799999999997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19972.8</v>
      </c>
      <c r="K24" s="654">
        <f>K11*別紙!$C10/100*別紙!$E10/10^3</f>
        <v>19972.8</v>
      </c>
      <c r="L24" s="654">
        <f>L11*別紙!$C10/100*別紙!$E10/10^3</f>
        <v>19972.8</v>
      </c>
      <c r="M24" s="654">
        <f>M11*別紙!$C10/100*別紙!$E10/10^3</f>
        <v>19972.8</v>
      </c>
      <c r="N24" s="654">
        <f>N11*別紙!$C10/100*別紙!$E10/10^3</f>
        <v>19972.8</v>
      </c>
      <c r="O24" s="654">
        <f>O11*別紙!$C10/100*別紙!$E10/10^3</f>
        <v>19972.8</v>
      </c>
      <c r="P24" s="654">
        <f>P11*別紙!$C10/100*別紙!$E10/10^3</f>
        <v>19972.8</v>
      </c>
      <c r="Q24" s="654">
        <f>Q11*別紙!$C10/100*別紙!$E10/10^3</f>
        <v>23126.400000000001</v>
      </c>
      <c r="R24" s="655">
        <f>R11*別紙!$C10/100*別紙!$E10/10^3</f>
        <v>33090.430464000005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197355.14328696</v>
      </c>
      <c r="K25" s="657">
        <f t="shared" si="3"/>
        <v>223614.55676136</v>
      </c>
      <c r="L25" s="657">
        <f t="shared" si="3"/>
        <v>245842.8237453601</v>
      </c>
      <c r="M25" s="657">
        <f t="shared" si="3"/>
        <v>264777.52782935998</v>
      </c>
      <c r="N25" s="657">
        <f t="shared" si="3"/>
        <v>290100.75055536086</v>
      </c>
      <c r="O25" s="657">
        <f t="shared" si="3"/>
        <v>308777.40501216089</v>
      </c>
      <c r="P25" s="657">
        <f t="shared" si="3"/>
        <v>326737.67542019964</v>
      </c>
      <c r="Q25" s="657">
        <f t="shared" si="3"/>
        <v>344895.52667339734</v>
      </c>
      <c r="R25" s="658">
        <f t="shared" ref="R25" si="4">SUM(R19:R24)</f>
        <v>369413.9043389943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4219495.562133247</v>
      </c>
      <c r="K26" s="654">
        <f>(VLOOKUP(年度マスタ!$K$4&amp;"_"&amp;K$18,データシート1!$A:$BT,MATCH("da_合計",データシート1!$A$1:$BT$1,0),0))/10^3</f>
        <v>4177219.7271199571</v>
      </c>
      <c r="L26" s="654">
        <f>(VLOOKUP(年度マスタ!$K$4&amp;"_"&amp;L$18,データシート1!$A:$BT,MATCH("da_合計",データシート1!$A$1:$BT$1,0),0))/10^3</f>
        <v>4279259.6149570299</v>
      </c>
      <c r="M26" s="654">
        <f>(VLOOKUP(年度マスタ!$K$4&amp;"_"&amp;M$18,データシート1!$A:$BT,MATCH("da_合計",データシート1!$A$1:$BT$1,0),0))/10^3</f>
        <v>4045585.5502367802</v>
      </c>
      <c r="N26" s="654">
        <f>(VLOOKUP(年度マスタ!$K$4&amp;"_"&amp;N$18,データシート1!$A:$BT,MATCH("da_合計",データシート1!$A$1:$BT$1,0),0))/10^3</f>
        <v>3956190.223425366</v>
      </c>
      <c r="O26" s="654">
        <f>(VLOOKUP(年度マスタ!$K$4&amp;"_"&amp;O$18,データシート1!$A:$BT,MATCH("da_合計",データシート1!$A$1:$BT$1,0),0))/10^3</f>
        <v>3977862.1396987881</v>
      </c>
      <c r="P26" s="654">
        <f>(VLOOKUP(年度マスタ!$K$4&amp;"_"&amp;P$18,データシート1!$A:$BT,MATCH("da_合計",データシート1!$A$1:$BT$1,0),0))/10^3</f>
        <v>4008805.6288088057</v>
      </c>
      <c r="Q26" s="654">
        <f>(VLOOKUP(年度マスタ!$K$4&amp;"_"&amp;Q$18,データシート1!$A:$BT,MATCH("da_合計",データシート1!$A$1:$BT$1,0),0))/10^3</f>
        <v>3953446.8190384461</v>
      </c>
      <c r="R26" s="655">
        <f>Q26</f>
        <v>3953446.8190384461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4.6772212550256438E-2</v>
      </c>
      <c r="K27" s="839">
        <f t="shared" ref="K27:P27" si="5">K25/K26</f>
        <v>5.3531911503140919E-2</v>
      </c>
      <c r="L27" s="839">
        <f t="shared" si="5"/>
        <v>5.7449850176437292E-2</v>
      </c>
      <c r="M27" s="839">
        <f t="shared" si="5"/>
        <v>6.5448505424353973E-2</v>
      </c>
      <c r="N27" s="839">
        <f t="shared" si="5"/>
        <v>7.3328311878842006E-2</v>
      </c>
      <c r="O27" s="839">
        <f t="shared" si="5"/>
        <v>7.7623958339476828E-2</v>
      </c>
      <c r="P27" s="839">
        <f t="shared" si="5"/>
        <v>8.1504993176056764E-2</v>
      </c>
      <c r="Q27" s="839">
        <f>Q25/Q26</f>
        <v>8.7239197201919749E-2</v>
      </c>
      <c r="R27" s="840">
        <f>R25/R26</f>
        <v>9.3440969677402369E-2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9.3440969677402369E-2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1.2946281392612371</v>
      </c>
      <c r="AA52" s="173"/>
      <c r="AB52" s="678" t="s">
        <v>413</v>
      </c>
      <c r="AC52" s="679">
        <f>$AD6</f>
        <v>5117009.72</v>
      </c>
      <c r="AD52" s="680">
        <f>R19+R20</f>
        <v>335979.20587499434</v>
      </c>
      <c r="AE52" s="681">
        <f t="shared" ref="AE52:AE54" si="6">IFERROR(AD52/AC52,"-")</f>
        <v>6.5659286235437195E-2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1164796.6799615538</v>
      </c>
      <c r="Z53" s="1130"/>
      <c r="AA53" s="173"/>
      <c r="AB53" s="678" t="s">
        <v>377</v>
      </c>
      <c r="AC53" s="679">
        <f>$AD9</f>
        <v>733.37599999999998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500.40300000000008</v>
      </c>
      <c r="AD54" s="679">
        <f>R22</f>
        <v>344.26799999999997</v>
      </c>
      <c r="AE54" s="681">
        <f t="shared" si="6"/>
        <v>0.68798148692154104</v>
      </c>
      <c r="AF54" s="473"/>
      <c r="AG54" s="41"/>
      <c r="AH54" s="420"/>
      <c r="AI54" s="442" t="s">
        <v>440</v>
      </c>
      <c r="AJ54" s="443">
        <f>VLOOKUP(年度マスタ!$K$4&amp;"_"&amp;AJ$53,データシート1!$A$1:$BT$2000,MATCH("ca_太陽光発電（10kW未満）",データシート1!$A$1:$BT$1,0),0)</f>
        <v>8341</v>
      </c>
      <c r="AK54" s="443">
        <f>VLOOKUP(年度マスタ!$K$4&amp;"_"&amp;AK$53,データシート1!$A$1:$BT$2000,MATCH("ca_太陽光発電（10kW未満）",データシート1!$A$1:$BT$1,0),0)</f>
        <v>9432</v>
      </c>
      <c r="AL54" s="443">
        <f>VLOOKUP(年度マスタ!$K$4&amp;"_"&amp;AL$53,データシート1!$A$1:$BT$2000,MATCH("ca_太陽光発電（10kW未満）",データシート1!$A$1:$BT$1,0),0)</f>
        <v>10715</v>
      </c>
      <c r="AM54" s="443">
        <f>VLOOKUP(年度マスタ!$K$4&amp;"_"&amp;AM$53,データシート1!$A$1:$BT$2000,MATCH("ca_太陽光発電（10kW未満）",データシート1!$A$1:$BT$1,0),0)</f>
        <v>12392</v>
      </c>
      <c r="AN54" s="443">
        <f>VLOOKUP(年度マスタ!$K$4&amp;"_"&amp;AN$53,データシート1!$A$1:$BT$2000,MATCH("ca_太陽光発電（10kW未満）",データシート1!$A$1:$BT$1,0),0)</f>
        <v>14523</v>
      </c>
      <c r="AO54" s="443">
        <f>VLOOKUP(年度マスタ!$K$4&amp;"_"&amp;AO$53,データシート1!$A$1:$BT$2000,MATCH("ca_太陽光発電（10kW未満）",データシート1!$A$1:$BT$1,0),0)</f>
        <v>16278</v>
      </c>
      <c r="AP54" s="443">
        <f>VLOOKUP(年度マスタ!$K$4&amp;"_"&amp;AP$53,データシート1!$A$1:$BT$2000,MATCH("ca_太陽光発電（10kW未満）",データシート1!$A$1:$BT$1,0),0)</f>
        <v>17791</v>
      </c>
      <c r="AQ54" s="443">
        <f>VLOOKUP(年度マスタ!$K$4&amp;"_"&amp;AQ$53,データシート1!$A$1:$BT$2000,MATCH("ca_太陽光発電（10kW未満）",データシート1!$A$1:$BT$1,0),0)</f>
        <v>19663</v>
      </c>
      <c r="AR54" s="443">
        <f>VLOOKUP(年度マスタ!$K$4&amp;"_"&amp;AR$53,データシート1!$A$1:$BT$2000,MATCH("ca_太陽光発電（10kW未満）",データシート1!$A$1:$BT$1,0),0)</f>
        <v>21493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熊本市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熊本市</v>
      </c>
      <c r="AZ12" s="1023" t="str">
        <f>年度マスタ!$K4</f>
        <v>43100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熊本市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熊本市</v>
      </c>
      <c r="AZ4" s="1038" t="str">
        <f>年度マスタ!$K4</f>
        <v>43100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熊本市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57</v>
      </c>
      <c r="H7" s="701">
        <f t="shared" si="0"/>
        <v>60</v>
      </c>
      <c r="I7" s="701">
        <f t="shared" si="0"/>
        <v>57</v>
      </c>
      <c r="J7" s="701">
        <f t="shared" si="0"/>
        <v>55</v>
      </c>
      <c r="K7" s="702">
        <f t="shared" si="0"/>
        <v>54</v>
      </c>
      <c r="L7" s="702">
        <f t="shared" si="0"/>
        <v>57</v>
      </c>
      <c r="M7" s="702">
        <f t="shared" si="0"/>
        <v>50</v>
      </c>
      <c r="N7" s="702">
        <f t="shared" si="0"/>
        <v>49</v>
      </c>
      <c r="O7" s="702">
        <f>SUM(O8:O13)</f>
        <v>53</v>
      </c>
      <c r="P7" s="702">
        <f t="shared" si="0"/>
        <v>53</v>
      </c>
      <c r="Q7" s="703">
        <f>SUM(Q8:Q13)</f>
        <v>54</v>
      </c>
      <c r="R7" s="909">
        <f t="shared" si="0"/>
        <v>563.19997000000001</v>
      </c>
      <c r="S7" s="910">
        <f t="shared" si="0"/>
        <v>649.25</v>
      </c>
      <c r="T7" s="910">
        <f t="shared" si="0"/>
        <v>732.99700000000007</v>
      </c>
      <c r="U7" s="910">
        <f t="shared" si="0"/>
        <v>627.21600000000001</v>
      </c>
      <c r="V7" s="910">
        <f t="shared" si="0"/>
        <v>689.24900000000002</v>
      </c>
      <c r="W7" s="910">
        <f t="shared" si="0"/>
        <v>723.20500000000004</v>
      </c>
      <c r="X7" s="910">
        <f t="shared" si="0"/>
        <v>711.93200000000002</v>
      </c>
      <c r="Y7" s="910">
        <f t="shared" si="0"/>
        <v>501.31900000000002</v>
      </c>
      <c r="Z7" s="910">
        <f>SUM(Z8:Z13)</f>
        <v>441.70699999999999</v>
      </c>
      <c r="AA7" s="910">
        <f>SUM(AA8:AA13)</f>
        <v>474.05</v>
      </c>
      <c r="AB7" s="911">
        <f t="shared" si="0"/>
        <v>516.0440000000001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21</v>
      </c>
      <c r="I10" s="714">
        <f>VLOOKUP($D$3&amp;"_"&amp;I$3,データシート1!$A:$BU,MATCH($G$2&amp;"_"&amp;$C10,データシート1!$A$1:$BU$1,0),0)</f>
        <v>20</v>
      </c>
      <c r="J10" s="714">
        <f>VLOOKUP($D$3&amp;"_"&amp;J$3,データシート1!$A:$BU,MATCH($G$2&amp;"_"&amp;$C10,データシート1!$A$1:$BU$1,0),0)</f>
        <v>21</v>
      </c>
      <c r="K10" s="715">
        <f>VLOOKUP($D$3&amp;"_"&amp;K$3,データシート1!$A:$BU,MATCH($G$2&amp;"_"&amp;$C10,データシート1!$A$1:$BU$1,0),0)</f>
        <v>21</v>
      </c>
      <c r="L10" s="715">
        <f>VLOOKUP($D$3&amp;"_"&amp;L$3,データシート1!$A:$BU,MATCH($G$2&amp;"_"&amp;$C10,データシート1!$A$1:$BU$1,0),0)</f>
        <v>23</v>
      </c>
      <c r="M10" s="715">
        <f>VLOOKUP($D$3&amp;"_"&amp;M$3,データシート1!$A:$BU,MATCH($G$2&amp;"_"&amp;$C10,データシート1!$A$1:$BU$1,0),0)</f>
        <v>21</v>
      </c>
      <c r="N10" s="715">
        <f>VLOOKUP($D$3&amp;"_"&amp;N$3,データシート1!$A:$BU,MATCH($G$2&amp;"_"&amp;$C10,データシート1!$A$1:$BU$1,0),0)</f>
        <v>19</v>
      </c>
      <c r="O10" s="715">
        <f>VLOOKUP($D$3&amp;"_"&amp;O$3,データシート1!$A:$BU,MATCH($G$2&amp;"_"&amp;$C10,データシート1!$A$1:$BU$1,0),0)</f>
        <v>21</v>
      </c>
      <c r="P10" s="715">
        <f>VLOOKUP($D$3&amp;"_"&amp;P$3,データシート1!$A:$BU,MATCH($G$2&amp;"_"&amp;$C10,データシート1!$A$1:$BU$1,0),0)</f>
        <v>20</v>
      </c>
      <c r="Q10" s="716">
        <f>VLOOKUP($D$3&amp;"_"&amp;Q$3,データシート1!$A:$BU,MATCH($G$2&amp;"_"&amp;$C10,データシート1!$A$1:$BU$1,0),0)</f>
        <v>20</v>
      </c>
      <c r="R10" s="915">
        <f>VLOOKUP($D$3&amp;"_"&amp;R$3,データシート1!$A:$BU,MATCH($R$2&amp;"_"&amp;$C10,データシート1!$A$1:$BU$1,0),0)</f>
        <v>314.38299999999998</v>
      </c>
      <c r="S10" s="916">
        <f>VLOOKUP($D$3&amp;"_"&amp;S$3,データシート1!$A:$BU,MATCH($R$2&amp;"_"&amp;$C10,データシート1!$A$1:$BU$1,0),0)</f>
        <v>374.47800000000001</v>
      </c>
      <c r="T10" s="916">
        <f>VLOOKUP($D$3&amp;"_"&amp;T$3,データシート1!$A:$BU,MATCH($R$2&amp;"_"&amp;$C10,データシート1!$A$1:$BU$1,0),0)</f>
        <v>429.654</v>
      </c>
      <c r="U10" s="916">
        <f>VLOOKUP($D$3&amp;"_"&amp;U$3,データシート1!$A:$BU,MATCH($R$2&amp;"_"&amp;$C10,データシート1!$A$1:$BU$1,0),0)</f>
        <v>340.05599999999998</v>
      </c>
      <c r="V10" s="916">
        <f>VLOOKUP($D$3&amp;"_"&amp;V$3,データシート1!$A:$BU,MATCH($R$2&amp;"_"&amp;$C10,データシート1!$A$1:$BU$1,0),0)</f>
        <v>416.56599999999997</v>
      </c>
      <c r="W10" s="916">
        <f>VLOOKUP($D$3&amp;"_"&amp;W$3,データシート1!$A:$BU,MATCH($R$2&amp;"_"&amp;$C10,データシート1!$A$1:$BU$1,0),0)</f>
        <v>447.87900000000002</v>
      </c>
      <c r="X10" s="916">
        <f>VLOOKUP($D$3&amp;"_"&amp;X$3,データシート1!$A:$BU,MATCH($R$2&amp;"_"&amp;$C10,データシート1!$A$1:$BU$1,0),0)</f>
        <v>458.10199999999998</v>
      </c>
      <c r="Y10" s="916">
        <f>VLOOKUP($D$3&amp;"_"&amp;Y$3,データシート1!$A:$BU,MATCH($R$2&amp;"_"&amp;$C10,データシート1!$A$1:$BU$1,0),0)</f>
        <v>253.36799999999999</v>
      </c>
      <c r="Z10" s="916">
        <f>VLOOKUP($D$3&amp;"_"&amp;Z$3,データシート1!$A:$BU,MATCH($R$2&amp;"_"&amp;$C10,データシート1!$A$1:$BU$1,0),0)</f>
        <v>222.03100000000001</v>
      </c>
      <c r="AA10" s="916">
        <f>VLOOKUP($D$3&amp;"_"&amp;AA$3,データシート1!$A:$BU,MATCH($R$2&amp;"_"&amp;$C10,データシート1!$A$1:$BU$1,0),0)</f>
        <v>292.928</v>
      </c>
      <c r="AB10" s="917">
        <f>VLOOKUP($D$3&amp;"_"&amp;AB$3,データシート1!$A:$BU,MATCH($R$2&amp;"_"&amp;$C10,データシート1!$A$1:$BU$1,0),0)</f>
        <v>308.59500000000003</v>
      </c>
    </row>
    <row r="11" spans="2:30" s="21" customFormat="1" ht="20.45" customHeight="1">
      <c r="B11" s="704"/>
      <c r="C11" s="711" t="s">
        <v>520</v>
      </c>
      <c r="D11" s="712"/>
      <c r="E11" s="711"/>
      <c r="F11" s="712"/>
      <c r="G11" s="713">
        <f>VLOOKUP($D$3&amp;"_"&amp;G$3,データシート1!$A:$BU,MATCH($G$2&amp;"_"&amp;$C11,データシート1!$A$1:$BU$1,0),0)</f>
        <v>37</v>
      </c>
      <c r="H11" s="714">
        <f>VLOOKUP($D$3&amp;"_"&amp;H$3,データシート1!$A:$BU,MATCH($G$2&amp;"_"&amp;$C11,データシート1!$A$1:$BU$1,0),0)</f>
        <v>39</v>
      </c>
      <c r="I11" s="714">
        <f>VLOOKUP($D$3&amp;"_"&amp;I$3,データシート1!$A:$BU,MATCH($G$2&amp;"_"&amp;$C11,データシート1!$A$1:$BU$1,0),0)</f>
        <v>37</v>
      </c>
      <c r="J11" s="714">
        <f>VLOOKUP($D$3&amp;"_"&amp;J$3,データシート1!$A:$BU,MATCH($G$2&amp;"_"&amp;$C11,データシート1!$A$1:$BU$1,0),0)</f>
        <v>34</v>
      </c>
      <c r="K11" s="715">
        <f>VLOOKUP($D$3&amp;"_"&amp;K$3,データシート1!$A:$BU,MATCH($G$2&amp;"_"&amp;$C11,データシート1!$A$1:$BU$1,0),0)</f>
        <v>33</v>
      </c>
      <c r="L11" s="715">
        <f>VLOOKUP($D$3&amp;"_"&amp;L$3,データシート1!$A:$BU,MATCH($G$2&amp;"_"&amp;$C11,データシート1!$A$1:$BU$1,0),0)</f>
        <v>34</v>
      </c>
      <c r="M11" s="715">
        <f>VLOOKUP($D$3&amp;"_"&amp;M$3,データシート1!$A:$BU,MATCH($G$2&amp;"_"&amp;$C11,データシート1!$A$1:$BU$1,0),0)</f>
        <v>29</v>
      </c>
      <c r="N11" s="715">
        <f>VLOOKUP($D$3&amp;"_"&amp;N$3,データシート1!$A:$BU,MATCH($G$2&amp;"_"&amp;$C11,データシート1!$A$1:$BU$1,0),0)</f>
        <v>30</v>
      </c>
      <c r="O11" s="715">
        <f>VLOOKUP($D$3&amp;"_"&amp;O$3,データシート1!$A:$BU,MATCH($G$2&amp;"_"&amp;$C11,データシート1!$A$1:$BU$1,0),0)</f>
        <v>32</v>
      </c>
      <c r="P11" s="715">
        <f>VLOOKUP($D$3&amp;"_"&amp;P$3,データシート1!$A:$BU,MATCH($G$2&amp;"_"&amp;$C11,データシート1!$A$1:$BU$1,0),0)</f>
        <v>33</v>
      </c>
      <c r="Q11" s="716">
        <f>VLOOKUP($D$3&amp;"_"&amp;Q$3,データシート1!$A:$BU,MATCH($G$2&amp;"_"&amp;$C11,データシート1!$A$1:$BU$1,0),0)</f>
        <v>34</v>
      </c>
      <c r="R11" s="915">
        <f>VLOOKUP($D$3&amp;"_"&amp;R$3,データシート1!$A:$BU,MATCH($R$2&amp;"_"&amp;$C11,データシート1!$A$1:$BU$1,0),0)</f>
        <v>248.81697000000003</v>
      </c>
      <c r="S11" s="916">
        <f>VLOOKUP($D$3&amp;"_"&amp;S$3,データシート1!$A:$BU,MATCH($R$2&amp;"_"&amp;$C11,データシート1!$A$1:$BU$1,0),0)</f>
        <v>274.77199999999999</v>
      </c>
      <c r="T11" s="916">
        <f>VLOOKUP($D$3&amp;"_"&amp;T$3,データシート1!$A:$BU,MATCH($R$2&amp;"_"&amp;$C11,データシート1!$A$1:$BU$1,0),0)</f>
        <v>303.34300000000007</v>
      </c>
      <c r="U11" s="916">
        <f>VLOOKUP($D$3&amp;"_"&amp;U$3,データシート1!$A:$BU,MATCH($R$2&amp;"_"&amp;$C11,データシート1!$A$1:$BU$1,0),0)</f>
        <v>287.16000000000003</v>
      </c>
      <c r="V11" s="916">
        <f>VLOOKUP($D$3&amp;"_"&amp;V$3,データシート1!$A:$BU,MATCH($R$2&amp;"_"&amp;$C11,データシート1!$A$1:$BU$1,0),0)</f>
        <v>272.68299999999999</v>
      </c>
      <c r="W11" s="916">
        <f>VLOOKUP($D$3&amp;"_"&amp;W$3,データシート1!$A:$BU,MATCH($R$2&amp;"_"&amp;$C11,データシート1!$A$1:$BU$1,0),0)</f>
        <v>275.32600000000002</v>
      </c>
      <c r="X11" s="916">
        <f>VLOOKUP($D$3&amp;"_"&amp;X$3,データシート1!$A:$BU,MATCH($R$2&amp;"_"&amp;$C11,データシート1!$A$1:$BU$1,0),0)</f>
        <v>253.82999999999998</v>
      </c>
      <c r="Y11" s="916">
        <f>VLOOKUP($D$3&amp;"_"&amp;Y$3,データシート1!$A:$BU,MATCH($R$2&amp;"_"&amp;$C11,データシート1!$A$1:$BU$1,0),0)</f>
        <v>247.95100000000002</v>
      </c>
      <c r="Z11" s="916">
        <f>VLOOKUP($D$3&amp;"_"&amp;Z$3,データシート1!$A:$BU,MATCH($R$2&amp;"_"&amp;$C11,データシート1!$A$1:$BU$1,0),0)</f>
        <v>219.67600000000002</v>
      </c>
      <c r="AA11" s="916">
        <f>VLOOKUP($D$3&amp;"_"&amp;AA$3,データシート1!$A:$BU,MATCH($R$2&amp;"_"&amp;$C11,データシート1!$A$1:$BU$1,0),0)</f>
        <v>181.12200000000001</v>
      </c>
      <c r="AB11" s="917">
        <f>VLOOKUP($D$3&amp;"_"&amp;AB$3,データシート1!$A:$BU,MATCH($R$2&amp;"_"&amp;$C11,データシート1!$A$1:$BU$1,0),0)</f>
        <v>207.44900000000001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21</v>
      </c>
      <c r="I26" s="734">
        <f>VLOOKUP($D$3&amp;"_"&amp;I$3,データシート2!$A:$SI,MATCH($G$2&amp;"_"&amp;$B26,データシート2!$A$1:$SI$1,0),0)</f>
        <v>20</v>
      </c>
      <c r="J26" s="734">
        <f>VLOOKUP($D$3&amp;"_"&amp;J$3,データシート2!$A:$SI,MATCH($G$2&amp;"_"&amp;$B26,データシート2!$A$1:$SI$1,0),0)</f>
        <v>21</v>
      </c>
      <c r="K26" s="735">
        <f>VLOOKUP($D$3&amp;"_"&amp;K$3,データシート2!$A:$SI,MATCH($G$2&amp;"_"&amp;$B26,データシート2!$A$1:$SI$1,0),0)</f>
        <v>21</v>
      </c>
      <c r="L26" s="735">
        <f>VLOOKUP($D$3&amp;"_"&amp;L$3,データシート2!$A:$SI,MATCH($G$2&amp;"_"&amp;$B26,データシート2!$A$1:$SI$1,0),0)</f>
        <v>23</v>
      </c>
      <c r="M26" s="735">
        <f>VLOOKUP($D$3&amp;"_"&amp;M$3,データシート2!$A:$SI,MATCH($G$2&amp;"_"&amp;$B26,データシート2!$A$1:$SI$1,0),0)</f>
        <v>21</v>
      </c>
      <c r="N26" s="735">
        <f>VLOOKUP($D$3&amp;"_"&amp;N$3,データシート2!$A:$SI,MATCH($G$2&amp;"_"&amp;$B26,データシート2!$A$1:$SI$1,0),0)</f>
        <v>19</v>
      </c>
      <c r="O26" s="735">
        <f>VLOOKUP($D$3&amp;"_"&amp;O$3,データシート2!$A:$SI,MATCH($G$2&amp;"_"&amp;$B26,データシート2!$A$1:$SI$1,0),0)</f>
        <v>21</v>
      </c>
      <c r="P26" s="735">
        <f>VLOOKUP($D$3&amp;"_"&amp;P$3,データシート2!$A:$SI,MATCH($G$2&amp;"_"&amp;$B26,データシート2!$A$1:$SI$1,0),0)</f>
        <v>20</v>
      </c>
      <c r="Q26" s="736">
        <f>VLOOKUP($D$3&amp;"_"&amp;Q$3,データシート2!$A:$SI,MATCH($G$2&amp;"_"&amp;$B26,データシート2!$A$1:$SI$1,0),0)</f>
        <v>20</v>
      </c>
      <c r="R26" s="924">
        <f>VLOOKUP($D$3&amp;"_"&amp;R$3,データシート2!$A:$SI,MATCH($R$2&amp;"_"&amp;$B26,データシート2!$A$1:$SI$1,0),0)</f>
        <v>314.38299999999998</v>
      </c>
      <c r="S26" s="925">
        <f>VLOOKUP($D$3&amp;"_"&amp;S$3,データシート2!$A:$SI,MATCH($R$2&amp;"_"&amp;$B26,データシート2!$A$1:$SI$1,0),0)</f>
        <v>374.47800000000001</v>
      </c>
      <c r="T26" s="925">
        <f>VLOOKUP($D$3&amp;"_"&amp;T$3,データシート2!$A:$SI,MATCH($R$2&amp;"_"&amp;$B26,データシート2!$A$1:$SI$1,0),0)</f>
        <v>429.654</v>
      </c>
      <c r="U26" s="925">
        <f>VLOOKUP($D$3&amp;"_"&amp;U$3,データシート2!$A:$SI,MATCH($R$2&amp;"_"&amp;$B26,データシート2!$A$1:$SI$1,0),0)</f>
        <v>340.05599999999998</v>
      </c>
      <c r="V26" s="925">
        <f>VLOOKUP($D$3&amp;"_"&amp;V$3,データシート2!$A:$SI,MATCH($R$2&amp;"_"&amp;$B26,データシート2!$A$1:$SI$1,0),0)</f>
        <v>416.56599999999997</v>
      </c>
      <c r="W26" s="925">
        <f>VLOOKUP($D$3&amp;"_"&amp;W$3,データシート2!$A:$SI,MATCH($R$2&amp;"_"&amp;$B26,データシート2!$A$1:$SI$1,0),0)</f>
        <v>447.87900000000002</v>
      </c>
      <c r="X26" s="925">
        <f>VLOOKUP($D$3&amp;"_"&amp;X$3,データシート2!$A:$SI,MATCH($R$2&amp;"_"&amp;$B26,データシート2!$A$1:$SI$1,0),0)</f>
        <v>458.10199999999998</v>
      </c>
      <c r="Y26" s="925">
        <f>VLOOKUP($D$3&amp;"_"&amp;Y$3,データシート2!$A:$SI,MATCH($R$2&amp;"_"&amp;$B26,データシート2!$A$1:$SI$1,0),0)</f>
        <v>253.36799999999999</v>
      </c>
      <c r="Z26" s="925">
        <f>VLOOKUP($D$3&amp;"_"&amp;Z$3,データシート2!$A:$SI,MATCH($R$2&amp;"_"&amp;$B26,データシート2!$A$1:$SI$1,0),0)</f>
        <v>222.03100000000001</v>
      </c>
      <c r="AA26" s="925">
        <f>VLOOKUP($D$3&amp;"_"&amp;AA$3,データシート2!$A:$SI,MATCH($R$2&amp;"_"&amp;$B26,データシート2!$A$1:$SI$1,0),0)</f>
        <v>292.928</v>
      </c>
      <c r="AB26" s="926">
        <f>VLOOKUP($D$3&amp;"_"&amp;AB$3,データシート2!$A:$SI,MATCH($R$2&amp;"_"&amp;$B26,データシート2!$A$1:$SI$1,0),0)</f>
        <v>308.59500000000003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9</v>
      </c>
      <c r="H27" s="742">
        <f>VLOOKUP($D$3&amp;"_"&amp;H$3,データシート2!$A:$SI,MATCH($G$2&amp;"_"&amp;$C27,データシート2!$A$1:$SI$1,0),0)</f>
        <v>9</v>
      </c>
      <c r="I27" s="742">
        <f>VLOOKUP($D$3&amp;"_"&amp;I$3,データシート2!$A:$SI,MATCH($G$2&amp;"_"&amp;$C27,データシート2!$A$1:$SI$1,0),0)</f>
        <v>10</v>
      </c>
      <c r="J27" s="742">
        <f>VLOOKUP($D$3&amp;"_"&amp;J$3,データシート2!$A:$SI,MATCH($G$2&amp;"_"&amp;$C27,データシート2!$A$1:$SI$1,0),0)</f>
        <v>10</v>
      </c>
      <c r="K27" s="743">
        <f>VLOOKUP($D$3&amp;"_"&amp;K$3,データシート2!$A:$SI,MATCH($G$2&amp;"_"&amp;$C27,データシート2!$A$1:$SI$1,0),0)</f>
        <v>10</v>
      </c>
      <c r="L27" s="743">
        <f>VLOOKUP($D$3&amp;"_"&amp;L$3,データシート2!$A:$SI,MATCH($G$2&amp;"_"&amp;$C27,データシート2!$A$1:$SI$1,0),0)</f>
        <v>10</v>
      </c>
      <c r="M27" s="743">
        <f>VLOOKUP($D$3&amp;"_"&amp;M$3,データシート2!$A:$SI,MATCH($G$2&amp;"_"&amp;$C27,データシート2!$A$1:$SI$1,0),0)</f>
        <v>8</v>
      </c>
      <c r="N27" s="743">
        <f>VLOOKUP($D$3&amp;"_"&amp;N$3,データシート2!$A:$SI,MATCH($G$2&amp;"_"&amp;$C27,データシート2!$A$1:$SI$1,0),0)</f>
        <v>9</v>
      </c>
      <c r="O27" s="743">
        <f>VLOOKUP($D$3&amp;"_"&amp;O$3,データシート2!$A:$SI,MATCH($G$2&amp;"_"&amp;$C27,データシート2!$A$1:$SI$1,0),0)</f>
        <v>9</v>
      </c>
      <c r="P27" s="743">
        <f>VLOOKUP($D$3&amp;"_"&amp;P$3,データシート2!$A:$SI,MATCH($G$2&amp;"_"&amp;$C27,データシート2!$A$1:$SI$1,0),0)</f>
        <v>9</v>
      </c>
      <c r="Q27" s="744">
        <f>VLOOKUP($D$3&amp;"_"&amp;Q$3,データシート2!$A:$SI,MATCH($G$2&amp;"_"&amp;$C27,データシート2!$A$1:$SI$1,0),0)</f>
        <v>9</v>
      </c>
      <c r="R27" s="933">
        <f>VLOOKUP($D$3&amp;"_"&amp;R$3,データシート2!$A:$SI,MATCH($R$2&amp;"_"&amp;$C27,データシート2!$A$1:$SI$1,0),0)</f>
        <v>59.363999999999997</v>
      </c>
      <c r="S27" s="928">
        <f>VLOOKUP($D$3&amp;"_"&amp;S$3,データシート2!$A:$SI,MATCH($R$2&amp;"_"&amp;$C27,データシート2!$A$1:$SI$1,0),0)</f>
        <v>66.340999999999994</v>
      </c>
      <c r="T27" s="928">
        <f>VLOOKUP($D$3&amp;"_"&amp;T$3,データシート2!$A:$SI,MATCH($R$2&amp;"_"&amp;$C27,データシート2!$A$1:$SI$1,0),0)</f>
        <v>75.548000000000002</v>
      </c>
      <c r="U27" s="928">
        <f>VLOOKUP($D$3&amp;"_"&amp;U$3,データシート2!$A:$SI,MATCH($R$2&amp;"_"&amp;$C27,データシート2!$A$1:$SI$1,0),0)</f>
        <v>72.527000000000001</v>
      </c>
      <c r="V27" s="928">
        <f>VLOOKUP($D$3&amp;"_"&amp;V$3,データシート2!$A:$SI,MATCH($R$2&amp;"_"&amp;$C27,データシート2!$A$1:$SI$1,0),0)</f>
        <v>71.100999999999999</v>
      </c>
      <c r="W27" s="928">
        <f>VLOOKUP($D$3&amp;"_"&amp;W$3,データシート2!$A:$SI,MATCH($R$2&amp;"_"&amp;$C27,データシート2!$A$1:$SI$1,0),0)</f>
        <v>64.873999999999995</v>
      </c>
      <c r="X27" s="928">
        <f>VLOOKUP($D$3&amp;"_"&amp;X$3,データシート2!$A:$SI,MATCH($R$2&amp;"_"&amp;$C27,データシート2!$A$1:$SI$1,0),0)</f>
        <v>46.601999999999997</v>
      </c>
      <c r="Y27" s="928">
        <f>VLOOKUP($D$3&amp;"_"&amp;Y$3,データシート2!$A:$SI,MATCH($R$2&amp;"_"&amp;$C27,データシート2!$A$1:$SI$1,0),0)</f>
        <v>48.539000000000001</v>
      </c>
      <c r="Z27" s="928">
        <f>VLOOKUP($D$3&amp;"_"&amp;Z$3,データシート2!$A:$SI,MATCH($R$2&amp;"_"&amp;$C27,データシート2!$A$1:$SI$1,0),0)</f>
        <v>43.094000000000001</v>
      </c>
      <c r="AA27" s="928">
        <f>VLOOKUP($D$3&amp;"_"&amp;AA$3,データシート2!$A:$SI,MATCH($R$2&amp;"_"&amp;$C27,データシート2!$A$1:$SI$1,0),0)</f>
        <v>43.393999999999998</v>
      </c>
      <c r="AB27" s="929">
        <f>VLOOKUP($D$3&amp;"_"&amp;AB$3,データシート2!$A:$SI,MATCH($R$2&amp;"_"&amp;$C27,データシート2!$A$1:$SI$1,0),0)</f>
        <v>44.915999999999997</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24.777999999999999</v>
      </c>
      <c r="S28" s="938">
        <f>VLOOKUP($D$3&amp;"_"&amp;S$3,データシート2!$A:$SI,MATCH($R$2&amp;"_"&amp;$C28,データシート2!$A$1:$SI$1,0),0)</f>
        <v>23.945</v>
      </c>
      <c r="T28" s="938">
        <f>VLOOKUP($D$3&amp;"_"&amp;T$3,データシート2!$A:$SI,MATCH($R$2&amp;"_"&amp;$C28,データシート2!$A$1:$SI$1,0),0)</f>
        <v>21.695</v>
      </c>
      <c r="U28" s="938">
        <f>VLOOKUP($D$3&amp;"_"&amp;U$3,データシート2!$A:$SI,MATCH($R$2&amp;"_"&amp;$C28,データシート2!$A$1:$SI$1,0),0)</f>
        <v>22.439</v>
      </c>
      <c r="V28" s="938">
        <f>VLOOKUP($D$3&amp;"_"&amp;V$3,データシート2!$A:$SI,MATCH($R$2&amp;"_"&amp;$C28,データシート2!$A$1:$SI$1,0),0)</f>
        <v>27.149000000000001</v>
      </c>
      <c r="W28" s="938">
        <f>VLOOKUP($D$3&amp;"_"&amp;W$3,データシート2!$A:$SI,MATCH($R$2&amp;"_"&amp;$C28,データシート2!$A$1:$SI$1,0),0)</f>
        <v>22.094999999999999</v>
      </c>
      <c r="X28" s="938">
        <f>VLOOKUP($D$3&amp;"_"&amp;X$3,データシート2!$A:$SI,MATCH($R$2&amp;"_"&amp;$C28,データシート2!$A$1:$SI$1,0),0)</f>
        <v>15.988</v>
      </c>
      <c r="Y28" s="938">
        <f>VLOOKUP($D$3&amp;"_"&amp;Y$3,データシート2!$A:$SI,MATCH($R$2&amp;"_"&amp;$C28,データシート2!$A$1:$SI$1,0),0)</f>
        <v>15.207000000000001</v>
      </c>
      <c r="Z28" s="938">
        <f>VLOOKUP($D$3&amp;"_"&amp;Z$3,データシート2!$A:$SI,MATCH($R$2&amp;"_"&amp;$C28,データシート2!$A$1:$SI$1,0),0)</f>
        <v>19.911000000000001</v>
      </c>
      <c r="AA28" s="938">
        <f>VLOOKUP($D$3&amp;"_"&amp;AA$3,データシート2!$A:$SI,MATCH($R$2&amp;"_"&amp;$C28,データシート2!$A$1:$SI$1,0),0)</f>
        <v>18.518999999999998</v>
      </c>
      <c r="AB28" s="939">
        <f>VLOOKUP($D$3&amp;"_"&amp;AB$3,データシート2!$A:$SI,MATCH($R$2&amp;"_"&amp;$C28,データシート2!$A$1:$SI$1,0),0)</f>
        <v>18.195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4.5</v>
      </c>
      <c r="S32" s="938">
        <f>VLOOKUP($D$3&amp;"_"&amp;S$3,データシート2!$A:$SI,MATCH($R$2&amp;"_"&amp;$C32,データシート2!$A$1:$SI$1,0),0)</f>
        <v>4.9489999999999998</v>
      </c>
      <c r="T32" s="938">
        <f>VLOOKUP($D$3&amp;"_"&amp;T$3,データシート2!$A:$SI,MATCH($R$2&amp;"_"&amp;$C32,データシート2!$A$1:$SI$1,0),0)</f>
        <v>4.601</v>
      </c>
      <c r="U32" s="938">
        <f>VLOOKUP($D$3&amp;"_"&amp;U$3,データシート2!$A:$SI,MATCH($R$2&amp;"_"&amp;$C32,データシート2!$A$1:$SI$1,0),0)</f>
        <v>4.5449999999999999</v>
      </c>
      <c r="V32" s="938">
        <f>VLOOKUP($D$3&amp;"_"&amp;V$3,データシート2!$A:$SI,MATCH($R$2&amp;"_"&amp;$C32,データシート2!$A$1:$SI$1,0),0)</f>
        <v>4.0259999999999998</v>
      </c>
      <c r="W32" s="938">
        <f>VLOOKUP($D$3&amp;"_"&amp;W$3,データシート2!$A:$SI,MATCH($R$2&amp;"_"&amp;$C32,データシート2!$A$1:$SI$1,0),0)</f>
        <v>7.4969999999999999</v>
      </c>
      <c r="X32" s="938">
        <f>VLOOKUP($D$3&amp;"_"&amp;X$3,データシート2!$A:$SI,MATCH($R$2&amp;"_"&amp;$C32,データシート2!$A$1:$SI$1,0),0)</f>
        <v>7.3620000000000001</v>
      </c>
      <c r="Y32" s="938">
        <f>VLOOKUP($D$3&amp;"_"&amp;Y$3,データシート2!$A:$SI,MATCH($R$2&amp;"_"&amp;$C32,データシート2!$A$1:$SI$1,0),0)</f>
        <v>6.57</v>
      </c>
      <c r="Z32" s="938">
        <f>VLOOKUP($D$3&amp;"_"&amp;Z$3,データシート2!$A:$SI,MATCH($R$2&amp;"_"&amp;$C32,データシート2!$A$1:$SI$1,0),0)</f>
        <v>6.4379999999999997</v>
      </c>
      <c r="AA32" s="938">
        <f>VLOOKUP($D$3&amp;"_"&amp;AA$3,データシート2!$A:$SI,MATCH($R$2&amp;"_"&amp;$C32,データシート2!$A$1:$SI$1,0),0)</f>
        <v>6.056</v>
      </c>
      <c r="AB32" s="939">
        <f>VLOOKUP($D$3&amp;"_"&amp;AB$3,データシート2!$A:$SI,MATCH($R$2&amp;"_"&amp;$C32,データシート2!$A$1:$SI$1,0),0)</f>
        <v>6.0430000000000001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2</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4.6360000000000001</v>
      </c>
      <c r="T33" s="938">
        <f>VLOOKUP($D$3&amp;"_"&amp;T$3,データシート2!$A:$SI,MATCH($R$2&amp;"_"&amp;$C33,データシート2!$A$1:$SI$1,0),0)</f>
        <v>5.4130000000000003</v>
      </c>
      <c r="U33" s="938">
        <f>VLOOKUP($D$3&amp;"_"&amp;U$3,データシート2!$A:$SI,MATCH($R$2&amp;"_"&amp;$C33,データシート2!$A$1:$SI$1,0),0)</f>
        <v>5.8109999999999999</v>
      </c>
      <c r="V33" s="938">
        <f>VLOOKUP($D$3&amp;"_"&amp;V$3,データシート2!$A:$SI,MATCH($R$2&amp;"_"&amp;$C33,データシート2!$A$1:$SI$1,0),0)</f>
        <v>5.875</v>
      </c>
      <c r="W33" s="938">
        <f>VLOOKUP($D$3&amp;"_"&amp;W$3,データシート2!$A:$SI,MATCH($R$2&amp;"_"&amp;$C33,データシート2!$A$1:$SI$1,0),0)</f>
        <v>5.0739999999999998</v>
      </c>
      <c r="X33" s="938">
        <f>VLOOKUP($D$3&amp;"_"&amp;X$3,データシート2!$A:$SI,MATCH($R$2&amp;"_"&amp;$C33,データシート2!$A$1:$SI$1,0),0)</f>
        <v>4.7110000000000003</v>
      </c>
      <c r="Y33" s="938">
        <f>VLOOKUP($D$3&amp;"_"&amp;Y$3,データシート2!$A:$SI,MATCH($R$2&amp;"_"&amp;$C33,データシート2!$A$1:$SI$1,0),0)</f>
        <v>4.4770000000000003</v>
      </c>
      <c r="Z33" s="938">
        <f>VLOOKUP($D$3&amp;"_"&amp;Z$3,データシート2!$A:$SI,MATCH($R$2&amp;"_"&amp;$C33,データシート2!$A$1:$SI$1,0),0)</f>
        <v>3.2480000000000002</v>
      </c>
      <c r="AA33" s="938">
        <f>VLOOKUP($D$3&amp;"_"&amp;AA$3,データシート2!$A:$SI,MATCH($R$2&amp;"_"&amp;$C33,データシート2!$A$1:$SI$1,0),0)</f>
        <v>2.847</v>
      </c>
      <c r="AB33" s="939">
        <f>VLOOKUP($D$3&amp;"_"&amp;AB$3,データシート2!$A:$SI,MATCH($R$2&amp;"_"&amp;$C33,データシート2!$A$1:$SI$1,0),0)</f>
        <v>2.9540000000000002</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26.7</v>
      </c>
      <c r="S34" s="938">
        <f>VLOOKUP($D$3&amp;"_"&amp;S$3,データシート2!$A:$SI,MATCH($R$2&amp;"_"&amp;$C34,データシート2!$A$1:$SI$1,0),0)</f>
        <v>34.895000000000003</v>
      </c>
      <c r="T34" s="938">
        <f>VLOOKUP($D$3&amp;"_"&amp;T$3,データシート2!$A:$SI,MATCH($R$2&amp;"_"&amp;$C34,データシート2!$A$1:$SI$1,0),0)</f>
        <v>42.326000000000001</v>
      </c>
      <c r="U34" s="938">
        <f>VLOOKUP($D$3&amp;"_"&amp;U$3,データシート2!$A:$SI,MATCH($R$2&amp;"_"&amp;$C34,データシート2!$A$1:$SI$1,0),0)</f>
        <v>42.418999999999997</v>
      </c>
      <c r="V34" s="938">
        <f>VLOOKUP($D$3&amp;"_"&amp;V$3,データシート2!$A:$SI,MATCH($R$2&amp;"_"&amp;$C34,データシート2!$A$1:$SI$1,0),0)</f>
        <v>41.670999999999999</v>
      </c>
      <c r="W34" s="938">
        <f>VLOOKUP($D$3&amp;"_"&amp;W$3,データシート2!$A:$SI,MATCH($R$2&amp;"_"&amp;$C34,データシート2!$A$1:$SI$1,0),0)</f>
        <v>36.877000000000002</v>
      </c>
      <c r="X34" s="938">
        <f>VLOOKUP($D$3&amp;"_"&amp;X$3,データシート2!$A:$SI,MATCH($R$2&amp;"_"&amp;$C34,データシート2!$A$1:$SI$1,0),0)</f>
        <v>35.529000000000003</v>
      </c>
      <c r="Y34" s="938">
        <f>VLOOKUP($D$3&amp;"_"&amp;Y$3,データシート2!$A:$SI,MATCH($R$2&amp;"_"&amp;$C34,データシート2!$A$1:$SI$1,0),0)</f>
        <v>25.649000000000001</v>
      </c>
      <c r="Z34" s="938">
        <f>VLOOKUP($D$3&amp;"_"&amp;Z$3,データシート2!$A:$SI,MATCH($R$2&amp;"_"&amp;$C34,データシート2!$A$1:$SI$1,0),0)</f>
        <v>27.794</v>
      </c>
      <c r="AA34" s="938">
        <f>VLOOKUP($D$3&amp;"_"&amp;AA$3,データシート2!$A:$SI,MATCH($R$2&amp;"_"&amp;$C34,データシート2!$A$1:$SI$1,0),0)</f>
        <v>29.635999999999999</v>
      </c>
      <c r="AB34" s="939">
        <f>VLOOKUP($D$3&amp;"_"&amp;AB$3,データシート2!$A:$SI,MATCH($R$2&amp;"_"&amp;$C34,データシート2!$A$1:$SI$1,0),0)</f>
        <v>30.684999999999999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3.0630000000000002</v>
      </c>
      <c r="S38" s="938">
        <f>VLOOKUP($D$3&amp;"_"&amp;S$3,データシート2!$A:$SI,MATCH($R$2&amp;"_"&amp;$C38,データシート2!$A$1:$SI$1,0),0)</f>
        <v>4.0890000000000004</v>
      </c>
      <c r="T38" s="938">
        <f>VLOOKUP($D$3&amp;"_"&amp;T$3,データシート2!$A:$SI,MATCH($R$2&amp;"_"&amp;$C38,データシート2!$A$1:$SI$1,0),0)</f>
        <v>4.71</v>
      </c>
      <c r="U38" s="938">
        <f>VLOOKUP($D$3&amp;"_"&amp;U$3,データシート2!$A:$SI,MATCH($R$2&amp;"_"&amp;$C38,データシート2!$A$1:$SI$1,0),0)</f>
        <v>4.1509999999999998</v>
      </c>
      <c r="V38" s="938">
        <f>VLOOKUP($D$3&amp;"_"&amp;V$3,データシート2!$A:$SI,MATCH($R$2&amp;"_"&amp;$C38,データシート2!$A$1:$SI$1,0),0)</f>
        <v>4.2530000000000001</v>
      </c>
      <c r="W38" s="938">
        <f>VLOOKUP($D$3&amp;"_"&amp;W$3,データシート2!$A:$SI,MATCH($R$2&amp;"_"&amp;$C38,データシート2!$A$1:$SI$1,0),0)</f>
        <v>3.9279999999999999</v>
      </c>
      <c r="X38" s="938">
        <f>VLOOKUP($D$3&amp;"_"&amp;X$3,データシート2!$A:$SI,MATCH($R$2&amp;"_"&amp;$C38,データシート2!$A$1:$SI$1,0),0)</f>
        <v>3.6779999999999999</v>
      </c>
      <c r="Y38" s="938">
        <f>VLOOKUP($D$3&amp;"_"&amp;Y$3,データシート2!$A:$SI,MATCH($R$2&amp;"_"&amp;$C38,データシート2!$A$1:$SI$1,0),0)</f>
        <v>3.508</v>
      </c>
      <c r="Z38" s="938">
        <f>VLOOKUP($D$3&amp;"_"&amp;Z$3,データシート2!$A:$SI,MATCH($R$2&amp;"_"&amp;$C38,データシート2!$A$1:$SI$1,0),0)</f>
        <v>2.4180000000000001</v>
      </c>
      <c r="AA38" s="938">
        <f>VLOOKUP($D$3&amp;"_"&amp;AA$3,データシート2!$A:$SI,MATCH($R$2&amp;"_"&amp;$C38,データシート2!$A$1:$SI$1,0),0)</f>
        <v>2.399</v>
      </c>
      <c r="AB38" s="939">
        <f>VLOOKUP($D$3&amp;"_"&amp;AB$3,データシート2!$A:$SI,MATCH($R$2&amp;"_"&amp;$C38,データシート2!$A$1:$SI$1,0),0)</f>
        <v>2.4260000000000002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1</v>
      </c>
      <c r="K42" s="767">
        <f>VLOOKUP($D$3&amp;"_"&amp;K$3,データシート2!$A:$SI,MATCH($G$2&amp;"_"&amp;$C42,データシート2!$A$1:$SI$1,0),0)</f>
        <v>0</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124.943</v>
      </c>
      <c r="V42" s="938">
        <f>VLOOKUP($D$3&amp;"_"&amp;V$3,データシート2!$A:$SI,MATCH($R$2&amp;"_"&amp;$C42,データシート2!$A$1:$SI$1,0),0)</f>
        <v>0</v>
      </c>
      <c r="W42" s="938">
        <f>VLOOKUP($D$3&amp;"_"&amp;W$3,データシート2!$A:$SI,MATCH($R$2&amp;"_"&amp;$C42,データシート2!$A$1:$SI$1,0),0)</f>
        <v>81.147000000000006</v>
      </c>
      <c r="X42" s="938">
        <f>VLOOKUP($D$3&amp;"_"&amp;X$3,データシート2!$A:$SI,MATCH($R$2&amp;"_"&amp;$C42,データシート2!$A$1:$SI$1,0),0)</f>
        <v>112.163</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2.3029999999999999</v>
      </c>
      <c r="S44" s="938">
        <f>VLOOKUP($D$3&amp;"_"&amp;S$3,データシート2!$A:$SI,MATCH($R$2&amp;"_"&amp;$C44,データシート2!$A$1:$SI$1,0),0)</f>
        <v>2.7210000000000001</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2.359</v>
      </c>
      <c r="S46" s="938">
        <f>VLOOKUP($D$3&amp;"_"&amp;S$3,データシート2!$A:$SI,MATCH($R$2&amp;"_"&amp;$C46,データシート2!$A$1:$SI$1,0),0)</f>
        <v>2.7469999999999999</v>
      </c>
      <c r="T46" s="938">
        <f>VLOOKUP($D$3&amp;"_"&amp;T$3,データシート2!$A:$SI,MATCH($R$2&amp;"_"&amp;$C46,データシート2!$A$1:$SI$1,0),0)</f>
        <v>3.7280000000000002</v>
      </c>
      <c r="U46" s="938">
        <f>VLOOKUP($D$3&amp;"_"&amp;U$3,データシート2!$A:$SI,MATCH($R$2&amp;"_"&amp;$C46,データシート2!$A$1:$SI$1,0),0)</f>
        <v>3.7970000000000002</v>
      </c>
      <c r="V46" s="938">
        <f>VLOOKUP($D$3&amp;"_"&amp;V$3,データシート2!$A:$SI,MATCH($R$2&amp;"_"&amp;$C46,データシート2!$A$1:$SI$1,0),0)</f>
        <v>3.5840000000000001</v>
      </c>
      <c r="W46" s="938">
        <f>VLOOKUP($D$3&amp;"_"&amp;W$3,データシート2!$A:$SI,MATCH($R$2&amp;"_"&amp;$C46,データシート2!$A$1:$SI$1,0),0)</f>
        <v>3.51</v>
      </c>
      <c r="X46" s="938">
        <f>VLOOKUP($D$3&amp;"_"&amp;X$3,データシート2!$A:$SI,MATCH($R$2&amp;"_"&amp;$C46,データシート2!$A$1:$SI$1,0),0)</f>
        <v>3.1259999999999999</v>
      </c>
      <c r="Y46" s="938">
        <f>VLOOKUP($D$3&amp;"_"&amp;Y$3,データシート2!$A:$SI,MATCH($R$2&amp;"_"&amp;$C46,データシート2!$A$1:$SI$1,0),0)</f>
        <v>2.65</v>
      </c>
      <c r="Z46" s="938">
        <f>VLOOKUP($D$3&amp;"_"&amp;Z$3,データシート2!$A:$SI,MATCH($R$2&amp;"_"&amp;$C46,データシート2!$A$1:$SI$1,0),0)</f>
        <v>1.65</v>
      </c>
      <c r="AA46" s="938">
        <f>VLOOKUP($D$3&amp;"_"&amp;AA$3,データシート2!$A:$SI,MATCH($R$2&amp;"_"&amp;$C46,データシート2!$A$1:$SI$1,0),0)</f>
        <v>2.8039999999999998</v>
      </c>
      <c r="AB46" s="939">
        <f>VLOOKUP($D$3&amp;"_"&amp;AB$3,データシート2!$A:$SI,MATCH($R$2&amp;"_"&amp;$C46,データシート2!$A$1:$SI$1,0),0)</f>
        <v>3.153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182.71199999999999</v>
      </c>
      <c r="S48" s="938">
        <f>VLOOKUP($D$3&amp;"_"&amp;S$3,データシート2!$A:$SI,MATCH($R$2&amp;"_"&amp;$C48,データシート2!$A$1:$SI$1,0),0)</f>
        <v>218.38499999999999</v>
      </c>
      <c r="T48" s="938">
        <f>VLOOKUP($D$3&amp;"_"&amp;T$3,データシート2!$A:$SI,MATCH($R$2&amp;"_"&amp;$C48,データシート2!$A$1:$SI$1,0),0)</f>
        <v>256.08300000000003</v>
      </c>
      <c r="U48" s="938">
        <f>VLOOKUP($D$3&amp;"_"&amp;U$3,データシート2!$A:$SI,MATCH($R$2&amp;"_"&amp;$C48,データシート2!$A$1:$SI$1,0),0)</f>
        <v>43.277000000000001</v>
      </c>
      <c r="V48" s="938">
        <f>VLOOKUP($D$3&amp;"_"&amp;V$3,データシート2!$A:$SI,MATCH($R$2&amp;"_"&amp;$C48,データシート2!$A$1:$SI$1,0),0)</f>
        <v>242.154</v>
      </c>
      <c r="W48" s="938">
        <f>VLOOKUP($D$3&amp;"_"&amp;W$3,データシート2!$A:$SI,MATCH($R$2&amp;"_"&amp;$C48,データシート2!$A$1:$SI$1,0),0)</f>
        <v>209.38800000000001</v>
      </c>
      <c r="X48" s="938">
        <f>VLOOKUP($D$3&amp;"_"&amp;X$3,データシート2!$A:$SI,MATCH($R$2&amp;"_"&amp;$C48,データシート2!$A$1:$SI$1,0),0)</f>
        <v>215.893</v>
      </c>
      <c r="Y48" s="938">
        <f>VLOOKUP($D$3&amp;"_"&amp;Y$3,データシート2!$A:$SI,MATCH($R$2&amp;"_"&amp;$C48,データシート2!$A$1:$SI$1,0),0)</f>
        <v>143.428</v>
      </c>
      <c r="Z48" s="938">
        <f>VLOOKUP($D$3&amp;"_"&amp;Z$3,データシート2!$A:$SI,MATCH($R$2&amp;"_"&amp;$C48,データシート2!$A$1:$SI$1,0),0)</f>
        <v>107.958</v>
      </c>
      <c r="AA48" s="938">
        <f>VLOOKUP($D$3&amp;"_"&amp;AA$3,データシート2!$A:$SI,MATCH($R$2&amp;"_"&amp;$C48,データシート2!$A$1:$SI$1,0),0)</f>
        <v>176.935</v>
      </c>
      <c r="AB48" s="939">
        <f>VLOOKUP($D$3&amp;"_"&amp;AB$3,データシート2!$A:$SI,MATCH($R$2&amp;"_"&amp;$C48,データシート2!$A$1:$SI$1,0),0)</f>
        <v>188.953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8.6039999999999992</v>
      </c>
      <c r="S51" s="938">
        <f>VLOOKUP($D$3&amp;"_"&amp;S$3,データシート2!$A:$SI,MATCH($R$2&amp;"_"&amp;$C51,データシート2!$A$1:$SI$1,0),0)</f>
        <v>11.77</v>
      </c>
      <c r="T51" s="938">
        <f>VLOOKUP($D$3&amp;"_"&amp;T$3,データシート2!$A:$SI,MATCH($R$2&amp;"_"&amp;$C51,データシート2!$A$1:$SI$1,0),0)</f>
        <v>15.55</v>
      </c>
      <c r="U51" s="938">
        <f>VLOOKUP($D$3&amp;"_"&amp;U$3,データシート2!$A:$SI,MATCH($R$2&amp;"_"&amp;$C51,データシート2!$A$1:$SI$1,0),0)</f>
        <v>16.146999999999998</v>
      </c>
      <c r="V51" s="938">
        <f>VLOOKUP($D$3&amp;"_"&amp;V$3,データシート2!$A:$SI,MATCH($R$2&amp;"_"&amp;$C51,データシート2!$A$1:$SI$1,0),0)</f>
        <v>16.753</v>
      </c>
      <c r="W51" s="938">
        <f>VLOOKUP($D$3&amp;"_"&amp;W$3,データシート2!$A:$SI,MATCH($R$2&amp;"_"&amp;$C51,データシート2!$A$1:$SI$1,0),0)</f>
        <v>13.489000000000001</v>
      </c>
      <c r="X51" s="938">
        <f>VLOOKUP($D$3&amp;"_"&amp;X$3,データシート2!$A:$SI,MATCH($R$2&amp;"_"&amp;$C51,データシート2!$A$1:$SI$1,0),0)</f>
        <v>13.05</v>
      </c>
      <c r="Y51" s="938">
        <f>VLOOKUP($D$3&amp;"_"&amp;Y$3,データシート2!$A:$SI,MATCH($R$2&amp;"_"&amp;$C51,データシート2!$A$1:$SI$1,0),0)</f>
        <v>3.34</v>
      </c>
      <c r="Z51" s="938">
        <f>VLOOKUP($D$3&amp;"_"&amp;Z$3,データシート2!$A:$SI,MATCH($R$2&amp;"_"&amp;$C51,データシート2!$A$1:$SI$1,0),0)</f>
        <v>9.52</v>
      </c>
      <c r="AA51" s="938">
        <f>VLOOKUP($D$3&amp;"_"&amp;AA$3,データシート2!$A:$SI,MATCH($R$2&amp;"_"&amp;$C51,データシート2!$A$1:$SI$1,0),0)</f>
        <v>10.337999999999999</v>
      </c>
      <c r="AB51" s="939">
        <f>VLOOKUP($D$3&amp;"_"&amp;AB$3,データシート2!$A:$SI,MATCH($R$2&amp;"_"&amp;$C51,データシート2!$A$1:$SI$1,0),0)</f>
        <v>11.27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6</v>
      </c>
      <c r="I53" s="734">
        <f>VLOOKUP($D$3&amp;"_"&amp;I$3,データシート2!$A:$SI,MATCH($G$2&amp;"_"&amp;$B53,データシート2!$A$1:$SI$1,0),0)</f>
        <v>5</v>
      </c>
      <c r="J53" s="734">
        <f>VLOOKUP($D$3&amp;"_"&amp;J$3,データシート2!$A:$SI,MATCH($G$2&amp;"_"&amp;$B53,データシート2!$A$1:$SI$1,0),0)</f>
        <v>5</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20.091000000000001</v>
      </c>
      <c r="S53" s="925">
        <f>VLOOKUP($D$3&amp;"_"&amp;S$3,データシート2!$A:$SI,MATCH($R$2&amp;"_"&amp;$B53,データシート2!$A$1:$SI$1,0),0)</f>
        <v>26.256</v>
      </c>
      <c r="T53" s="925">
        <f>VLOOKUP($D$3&amp;"_"&amp;T$3,データシート2!$A:$SI,MATCH($R$2&amp;"_"&amp;$B53,データシート2!$A$1:$SI$1,0),0)</f>
        <v>26.163</v>
      </c>
      <c r="U53" s="925">
        <f>VLOOKUP($D$3&amp;"_"&amp;U$3,データシート2!$A:$SI,MATCH($R$2&amp;"_"&amp;$B53,データシート2!$A$1:$SI$1,0),0)</f>
        <v>26.062999999999999</v>
      </c>
      <c r="V53" s="925">
        <f>VLOOKUP($D$3&amp;"_"&amp;V$3,データシート2!$A:$SI,MATCH($R$2&amp;"_"&amp;$B53,データシート2!$A$1:$SI$1,0),0)</f>
        <v>24.866</v>
      </c>
      <c r="W53" s="925">
        <f>VLOOKUP($D$3&amp;"_"&amp;W$3,データシート2!$A:$SI,MATCH($R$2&amp;"_"&amp;$B53,データシート2!$A$1:$SI$1,0),0)</f>
        <v>21.06</v>
      </c>
      <c r="X53" s="925">
        <f>VLOOKUP($D$3&amp;"_"&amp;X$3,データシート2!$A:$SI,MATCH($R$2&amp;"_"&amp;$B53,データシート2!$A$1:$SI$1,0),0)</f>
        <v>23.587</v>
      </c>
      <c r="Y53" s="925">
        <f>VLOOKUP($D$3&amp;"_"&amp;Y$3,データシート2!$A:$SI,MATCH($R$2&amp;"_"&amp;$B53,データシート2!$A$1:$SI$1,0),0)</f>
        <v>25.164000000000001</v>
      </c>
      <c r="Z53" s="925">
        <f>VLOOKUP($D$3&amp;"_"&amp;Z$3,データシート2!$A:$SI,MATCH($R$2&amp;"_"&amp;$B53,データシート2!$A$1:$SI$1,0),0)</f>
        <v>20.34</v>
      </c>
      <c r="AA53" s="925">
        <f>VLOOKUP($D$3&amp;"_"&amp;AA$3,データシート2!$A:$SI,MATCH($R$2&amp;"_"&amp;$B53,データシート2!$A$1:$SI$1,0),0)</f>
        <v>15.595000000000001</v>
      </c>
      <c r="AB53" s="926">
        <f>VLOOKUP($D$3&amp;"_"&amp;AB$3,データシート2!$A:$SI,MATCH($R$2&amp;"_"&amp;$B53,データシート2!$A$1:$SI$1,0),0)</f>
        <v>16.651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1.93</v>
      </c>
      <c r="S54" s="928">
        <f>VLOOKUP($D$3&amp;"_"&amp;S$3,データシート2!$A:$SI,MATCH($R$2&amp;"_"&amp;$C54,データシート2!$A$1:$SI$1,0),0)</f>
        <v>2.44</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5</v>
      </c>
      <c r="H61" s="797">
        <f>VLOOKUP($D$3&amp;"_"&amp;H$3,データシート2!$A:$SI,MATCH($G$2&amp;"_"&amp;$C61,データシート2!$A$1:$SI$1,0),0)</f>
        <v>5</v>
      </c>
      <c r="I61" s="797">
        <f>VLOOKUP($D$3&amp;"_"&amp;I$3,データシート2!$A:$SI,MATCH($G$2&amp;"_"&amp;$C61,データシート2!$A$1:$SI$1,0),0)</f>
        <v>5</v>
      </c>
      <c r="J61" s="797">
        <f>VLOOKUP($D$3&amp;"_"&amp;J$3,データシート2!$A:$SI,MATCH($G$2&amp;"_"&amp;$C61,データシート2!$A$1:$SI$1,0),0)</f>
        <v>5</v>
      </c>
      <c r="K61" s="798">
        <f>VLOOKUP($D$3&amp;"_"&amp;K$3,データシート2!$A:$SI,MATCH($G$2&amp;"_"&amp;$C61,データシート2!$A$1:$SI$1,0),0)</f>
        <v>5</v>
      </c>
      <c r="L61" s="798">
        <f>VLOOKUP($D$3&amp;"_"&amp;L$3,データシート2!$A:$SI,MATCH($G$2&amp;"_"&amp;$C61,データシート2!$A$1:$SI$1,0),0)</f>
        <v>5</v>
      </c>
      <c r="M61" s="798">
        <f>VLOOKUP($D$3&amp;"_"&amp;M$3,データシート2!$A:$SI,MATCH($G$2&amp;"_"&amp;$C61,データシート2!$A$1:$SI$1,0),0)</f>
        <v>5</v>
      </c>
      <c r="N61" s="798">
        <f>VLOOKUP($D$3&amp;"_"&amp;N$3,データシート2!$A:$SI,MATCH($G$2&amp;"_"&amp;$C61,データシート2!$A$1:$SI$1,0),0)</f>
        <v>6</v>
      </c>
      <c r="O61" s="798">
        <f>VLOOKUP($D$3&amp;"_"&amp;O$3,データシート2!$A:$SI,MATCH($G$2&amp;"_"&amp;$C61,データシート2!$A$1:$SI$1,0),0)</f>
        <v>6</v>
      </c>
      <c r="P61" s="798">
        <f>VLOOKUP($D$3&amp;"_"&amp;P$3,データシート2!$A:$SI,MATCH($G$2&amp;"_"&amp;$C61,データシート2!$A$1:$SI$1,0),0)</f>
        <v>6</v>
      </c>
      <c r="Q61" s="799">
        <f>VLOOKUP($D$3&amp;"_"&amp;Q$3,データシート2!$A:$SI,MATCH($G$2&amp;"_"&amp;$C61,データシート2!$A$1:$SI$1,0),0)</f>
        <v>6</v>
      </c>
      <c r="R61" s="943">
        <f>VLOOKUP($D$3&amp;"_"&amp;R$3,データシート2!$A:$SI,MATCH($R$2&amp;"_"&amp;$C61,データシート2!$A$1:$SI$1,0),0)</f>
        <v>18.161000000000001</v>
      </c>
      <c r="S61" s="944">
        <f>VLOOKUP($D$3&amp;"_"&amp;S$3,データシート2!$A:$SI,MATCH($R$2&amp;"_"&amp;$C61,データシート2!$A$1:$SI$1,0),0)</f>
        <v>23.815999999999999</v>
      </c>
      <c r="T61" s="944">
        <f>VLOOKUP($D$3&amp;"_"&amp;T$3,データシート2!$A:$SI,MATCH($R$2&amp;"_"&amp;$C61,データシート2!$A$1:$SI$1,0),0)</f>
        <v>26.163</v>
      </c>
      <c r="U61" s="944">
        <f>VLOOKUP($D$3&amp;"_"&amp;U$3,データシート2!$A:$SI,MATCH($R$2&amp;"_"&amp;$C61,データシート2!$A$1:$SI$1,0),0)</f>
        <v>26.062999999999999</v>
      </c>
      <c r="V61" s="944">
        <f>VLOOKUP($D$3&amp;"_"&amp;V$3,データシート2!$A:$SI,MATCH($R$2&amp;"_"&amp;$C61,データシート2!$A$1:$SI$1,0),0)</f>
        <v>24.866</v>
      </c>
      <c r="W61" s="944">
        <f>VLOOKUP($D$3&amp;"_"&amp;W$3,データシート2!$A:$SI,MATCH($R$2&amp;"_"&amp;$C61,データシート2!$A$1:$SI$1,0),0)</f>
        <v>21.06</v>
      </c>
      <c r="X61" s="944">
        <f>VLOOKUP($D$3&amp;"_"&amp;X$3,データシート2!$A:$SI,MATCH($R$2&amp;"_"&amp;$C61,データシート2!$A$1:$SI$1,0),0)</f>
        <v>23.587</v>
      </c>
      <c r="Y61" s="944">
        <f>VLOOKUP($D$3&amp;"_"&amp;Y$3,データシート2!$A:$SI,MATCH($R$2&amp;"_"&amp;$C61,データシート2!$A$1:$SI$1,0),0)</f>
        <v>25.164000000000001</v>
      </c>
      <c r="Z61" s="944">
        <f>VLOOKUP($D$3&amp;"_"&amp;Z$3,データシート2!$A:$SI,MATCH($R$2&amp;"_"&amp;$C61,データシート2!$A$1:$SI$1,0),0)</f>
        <v>20.34</v>
      </c>
      <c r="AA61" s="944">
        <f>VLOOKUP($D$3&amp;"_"&amp;AA$3,データシート2!$A:$SI,MATCH($R$2&amp;"_"&amp;$C61,データシート2!$A$1:$SI$1,0),0)</f>
        <v>15.595000000000001</v>
      </c>
      <c r="AB61" s="945">
        <f>VLOOKUP($D$3&amp;"_"&amp;AB$3,データシート2!$A:$SI,MATCH($R$2&amp;"_"&amp;$C61,データシート2!$A$1:$SI$1,0),0)</f>
        <v>16.651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8.7449999999999992</v>
      </c>
      <c r="S62" s="925">
        <f>VLOOKUP($D$3&amp;"_"&amp;S$3,データシート2!$A:$SI,MATCH($R$2&amp;"_"&amp;$B62,データシート2!$A$1:$SI$1,0),0)</f>
        <v>8.3740000000000006</v>
      </c>
      <c r="T62" s="925">
        <f>VLOOKUP($D$3&amp;"_"&amp;T$3,データシート2!$A:$SI,MATCH($R$2&amp;"_"&amp;$B62,データシート2!$A$1:$SI$1,0),0)</f>
        <v>9.4499999999999993</v>
      </c>
      <c r="U62" s="925">
        <f>VLOOKUP($D$3&amp;"_"&amp;U$3,データシート2!$A:$SI,MATCH($R$2&amp;"_"&amp;$B62,データシート2!$A$1:$SI$1,0),0)</f>
        <v>9.4459999999999997</v>
      </c>
      <c r="V62" s="925">
        <f>VLOOKUP($D$3&amp;"_"&amp;V$3,データシート2!$A:$SI,MATCH($R$2&amp;"_"&amp;$B62,データシート2!$A$1:$SI$1,0),0)</f>
        <v>8.7430000000000003</v>
      </c>
      <c r="W62" s="925">
        <f>VLOOKUP($D$3&amp;"_"&amp;W$3,データシート2!$A:$SI,MATCH($R$2&amp;"_"&amp;$B62,データシート2!$A$1:$SI$1,0),0)</f>
        <v>7.0229999999999997</v>
      </c>
      <c r="X62" s="925">
        <f>VLOOKUP($D$3&amp;"_"&amp;X$3,データシート2!$A:$SI,MATCH($R$2&amp;"_"&amp;$B62,データシート2!$A$1:$SI$1,0),0)</f>
        <v>3.827</v>
      </c>
      <c r="Y62" s="925">
        <f>VLOOKUP($D$3&amp;"_"&amp;Y$3,データシート2!$A:$SI,MATCH($R$2&amp;"_"&amp;$B62,データシート2!$A$1:$SI$1,0),0)</f>
        <v>3.6509999999999998</v>
      </c>
      <c r="Z62" s="925">
        <f>VLOOKUP($D$3&amp;"_"&amp;Z$3,データシート2!$A:$SI,MATCH($R$2&amp;"_"&amp;$B62,データシート2!$A$1:$SI$1,0),0)</f>
        <v>2.3210000000000002</v>
      </c>
      <c r="AA62" s="925">
        <f>VLOOKUP($D$3&amp;"_"&amp;AA$3,データシート2!$A:$SI,MATCH($R$2&amp;"_"&amp;$B62,データシート2!$A$1:$SI$1,0),0)</f>
        <v>2.3290000000000002</v>
      </c>
      <c r="AB62" s="926">
        <f>VLOOKUP($D$3&amp;"_"&amp;AB$3,データシート2!$A:$SI,MATCH($R$2&amp;"_"&amp;$B62,データシート2!$A$1:$SI$1,0),0)</f>
        <v>2.423</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5.86</v>
      </c>
      <c r="S63" s="928">
        <f>VLOOKUP($D$3&amp;"_"&amp;S$3,データシート2!$A:$SI,MATCH($R$2&amp;"_"&amp;$C63,データシート2!$A$1:$SI$1,0),0)</f>
        <v>4.8680000000000003</v>
      </c>
      <c r="T63" s="928">
        <f>VLOOKUP($D$3&amp;"_"&amp;T$3,データシート2!$A:$SI,MATCH($R$2&amp;"_"&amp;$C63,データシート2!$A$1:$SI$1,0),0)</f>
        <v>5.843</v>
      </c>
      <c r="U63" s="928">
        <f>VLOOKUP($D$3&amp;"_"&amp;U$3,データシート2!$A:$SI,MATCH($R$2&amp;"_"&amp;$C63,データシート2!$A$1:$SI$1,0),0)</f>
        <v>5.86</v>
      </c>
      <c r="V63" s="928">
        <f>VLOOKUP($D$3&amp;"_"&amp;V$3,データシート2!$A:$SI,MATCH($R$2&amp;"_"&amp;$C63,データシート2!$A$1:$SI$1,0),0)</f>
        <v>5.5149999999999997</v>
      </c>
      <c r="W63" s="928">
        <f>VLOOKUP($D$3&amp;"_"&amp;W$3,データシート2!$A:$SI,MATCH($R$2&amp;"_"&amp;$C63,データシート2!$A$1:$SI$1,0),0)</f>
        <v>4.2649999999999997</v>
      </c>
      <c r="X63" s="928">
        <f>VLOOKUP($D$3&amp;"_"&amp;X$3,データシート2!$A:$SI,MATCH($R$2&amp;"_"&amp;$C63,データシート2!$A$1:$SI$1,0),0)</f>
        <v>3.827</v>
      </c>
      <c r="Y63" s="928">
        <f>VLOOKUP($D$3&amp;"_"&amp;Y$3,データシート2!$A:$SI,MATCH($R$2&amp;"_"&amp;$C63,データシート2!$A$1:$SI$1,0),0)</f>
        <v>3.6509999999999998</v>
      </c>
      <c r="Z63" s="928">
        <f>VLOOKUP($D$3&amp;"_"&amp;Z$3,データシート2!$A:$SI,MATCH($R$2&amp;"_"&amp;$C63,データシート2!$A$1:$SI$1,0),0)</f>
        <v>2.3210000000000002</v>
      </c>
      <c r="AA63" s="928">
        <f>VLOOKUP($D$3&amp;"_"&amp;AA$3,データシート2!$A:$SI,MATCH($R$2&amp;"_"&amp;$C63,データシート2!$A$1:$SI$1,0),0)</f>
        <v>2.3290000000000002</v>
      </c>
      <c r="AB63" s="929">
        <f>VLOOKUP($D$3&amp;"_"&amp;AB$3,データシート2!$A:$SI,MATCH($R$2&amp;"_"&amp;$C63,データシート2!$A$1:$SI$1,0),0)</f>
        <v>2.423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2.8849999999999998</v>
      </c>
      <c r="S67" s="931">
        <f>VLOOKUP($D$3&amp;"_"&amp;S$3,データシート2!$A:$SI,MATCH($R$2&amp;"_"&amp;$C67,データシート2!$A$1:$SI$1,0),0)</f>
        <v>3.5059999999999998</v>
      </c>
      <c r="T67" s="931">
        <f>VLOOKUP($D$3&amp;"_"&amp;T$3,データシート2!$A:$SI,MATCH($R$2&amp;"_"&amp;$C67,データシート2!$A$1:$SI$1,0),0)</f>
        <v>3.6070000000000002</v>
      </c>
      <c r="U67" s="931">
        <f>VLOOKUP($D$3&amp;"_"&amp;U$3,データシート2!$A:$SI,MATCH($R$2&amp;"_"&amp;$C67,データシート2!$A$1:$SI$1,0),0)</f>
        <v>3.5859999999999999</v>
      </c>
      <c r="V67" s="931">
        <f>VLOOKUP($D$3&amp;"_"&amp;V$3,データシート2!$A:$SI,MATCH($R$2&amp;"_"&amp;$C67,データシート2!$A$1:$SI$1,0),0)</f>
        <v>3.2280000000000002</v>
      </c>
      <c r="W67" s="931">
        <f>VLOOKUP($D$3&amp;"_"&amp;W$3,データシート2!$A:$SI,MATCH($R$2&amp;"_"&amp;$C67,データシート2!$A$1:$SI$1,0),0)</f>
        <v>2.758</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2.8410000000000002</v>
      </c>
      <c r="S68" s="925">
        <f>VLOOKUP($D$3&amp;"_"&amp;S$3,データシート2!$A:$SI,MATCH($R$2&amp;"_"&amp;$B68,データシート2!$A$1:$SI$1,0),0)</f>
        <v>3.3010000000000002</v>
      </c>
      <c r="T68" s="925">
        <f>VLOOKUP($D$3&amp;"_"&amp;T$3,データシート2!$A:$SI,MATCH($R$2&amp;"_"&amp;$B68,データシート2!$A$1:$SI$1,0),0)</f>
        <v>3.665</v>
      </c>
      <c r="U68" s="925">
        <f>VLOOKUP($D$3&amp;"_"&amp;U$3,データシート2!$A:$SI,MATCH($R$2&amp;"_"&amp;$B68,データシート2!$A$1:$SI$1,0),0)</f>
        <v>2.8519999999999999</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2.8410000000000002</v>
      </c>
      <c r="S75" s="938">
        <f>VLOOKUP($D$3&amp;"_"&amp;S$3,データシート2!$A:$SI,MATCH($R$2&amp;"_"&amp;$C75,データシート2!$A$1:$SI$1,0),0)</f>
        <v>3.3010000000000002</v>
      </c>
      <c r="T75" s="938">
        <f>VLOOKUP($D$3&amp;"_"&amp;T$3,データシート2!$A:$SI,MATCH($R$2&amp;"_"&amp;$C75,データシート2!$A$1:$SI$1,0),0)</f>
        <v>3.665</v>
      </c>
      <c r="U75" s="938">
        <f>VLOOKUP($D$3&amp;"_"&amp;U$3,データシート2!$A:$SI,MATCH($R$2&amp;"_"&amp;$C75,データシート2!$A$1:$SI$1,0),0)</f>
        <v>2.8519999999999999</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7</v>
      </c>
      <c r="I77" s="734">
        <f>VLOOKUP($D$3&amp;"_"&amp;I$3,データシート2!$A:$SI,MATCH($G$2&amp;"_"&amp;$B77,データシート2!$A$1:$SI$1,0),0)</f>
        <v>6</v>
      </c>
      <c r="J77" s="734">
        <f>VLOOKUP($D$3&amp;"_"&amp;J$3,データシート2!$A:$SI,MATCH($G$2&amp;"_"&amp;$B77,データシート2!$A$1:$SI$1,0),0)</f>
        <v>5</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30.646999999999998</v>
      </c>
      <c r="S77" s="925">
        <f>VLOOKUP($D$3&amp;"_"&amp;S$3,データシート2!$A:$SI,MATCH($R$2&amp;"_"&amp;$B77,データシート2!$A$1:$SI$1,0),0)</f>
        <v>38.384999999999998</v>
      </c>
      <c r="T77" s="925">
        <f>VLOOKUP($D$3&amp;"_"&amp;T$3,データシート2!$A:$SI,MATCH($R$2&amp;"_"&amp;$B77,データシート2!$A$1:$SI$1,0),0)</f>
        <v>40.57</v>
      </c>
      <c r="U77" s="925">
        <f>VLOOKUP($D$3&amp;"_"&amp;U$3,データシート2!$A:$SI,MATCH($R$2&amp;"_"&amp;$B77,データシート2!$A$1:$SI$1,0),0)</f>
        <v>30.065000000000001</v>
      </c>
      <c r="V77" s="925">
        <f>VLOOKUP($D$3&amp;"_"&amp;V$3,データシート2!$A:$SI,MATCH($R$2&amp;"_"&amp;$B77,データシート2!$A$1:$SI$1,0),0)</f>
        <v>24.734000000000002</v>
      </c>
      <c r="W77" s="925">
        <f>VLOOKUP($D$3&amp;"_"&amp;W$3,データシート2!$A:$SI,MATCH($R$2&amp;"_"&amp;$B77,データシート2!$A$1:$SI$1,0),0)</f>
        <v>16.477</v>
      </c>
      <c r="X77" s="925">
        <f>VLOOKUP($D$3&amp;"_"&amp;X$3,データシート2!$A:$SI,MATCH($R$2&amp;"_"&amp;$B77,データシート2!$A$1:$SI$1,0),0)</f>
        <v>19.161000000000001</v>
      </c>
      <c r="Y77" s="925">
        <f>VLOOKUP($D$3&amp;"_"&amp;Y$3,データシート2!$A:$SI,MATCH($R$2&amp;"_"&amp;$B77,データシート2!$A$1:$SI$1,0),0)</f>
        <v>17.943000000000001</v>
      </c>
      <c r="Z77" s="925">
        <f>VLOOKUP($D$3&amp;"_"&amp;Z$3,データシート2!$A:$SI,MATCH($R$2&amp;"_"&amp;$B77,データシート2!$A$1:$SI$1,0),0)</f>
        <v>12.91</v>
      </c>
      <c r="AA77" s="925">
        <f>VLOOKUP($D$3&amp;"_"&amp;AA$3,データシート2!$A:$SI,MATCH($R$2&amp;"_"&amp;$B77,データシート2!$A$1:$SI$1,0),0)</f>
        <v>13.081</v>
      </c>
      <c r="AB77" s="926">
        <f>VLOOKUP($D$3&amp;"_"&amp;AB$3,データシート2!$A:$SI,MATCH($R$2&amp;"_"&amp;$B77,データシート2!$A$1:$SI$1,0),0)</f>
        <v>14.324999999999999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7</v>
      </c>
      <c r="H84" s="766">
        <f>VLOOKUP($D$3&amp;"_"&amp;H$3,データシート2!$A:$SI,MATCH($G$2&amp;"_"&amp;$C84,データシート2!$A$1:$SI$1,0),0)</f>
        <v>7</v>
      </c>
      <c r="I84" s="766">
        <f>VLOOKUP($D$3&amp;"_"&amp;I$3,データシート2!$A:$SI,MATCH($G$2&amp;"_"&amp;$C84,データシート2!$A$1:$SI$1,0),0)</f>
        <v>6</v>
      </c>
      <c r="J84" s="766">
        <f>VLOOKUP($D$3&amp;"_"&amp;J$3,データシート2!$A:$SI,MATCH($G$2&amp;"_"&amp;$C84,データシート2!$A$1:$SI$1,0),0)</f>
        <v>5</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30.646999999999998</v>
      </c>
      <c r="S84" s="938">
        <f>VLOOKUP($D$3&amp;"_"&amp;S$3,データシート2!$A:$SI,MATCH($R$2&amp;"_"&amp;$C84,データシート2!$A$1:$SI$1,0),0)</f>
        <v>38.384999999999998</v>
      </c>
      <c r="T84" s="938">
        <f>VLOOKUP($D$3&amp;"_"&amp;T$3,データシート2!$A:$SI,MATCH($R$2&amp;"_"&amp;$C84,データシート2!$A$1:$SI$1,0),0)</f>
        <v>40.57</v>
      </c>
      <c r="U84" s="938">
        <f>VLOOKUP($D$3&amp;"_"&amp;U$3,データシート2!$A:$SI,MATCH($R$2&amp;"_"&amp;$C84,データシート2!$A$1:$SI$1,0),0)</f>
        <v>30.065000000000001</v>
      </c>
      <c r="V84" s="938">
        <f>VLOOKUP($D$3&amp;"_"&amp;V$3,データシート2!$A:$SI,MATCH($R$2&amp;"_"&amp;$C84,データシート2!$A$1:$SI$1,0),0)</f>
        <v>24.734000000000002</v>
      </c>
      <c r="W84" s="938">
        <f>VLOOKUP($D$3&amp;"_"&amp;W$3,データシート2!$A:$SI,MATCH($R$2&amp;"_"&amp;$C84,データシート2!$A$1:$SI$1,0),0)</f>
        <v>16.477</v>
      </c>
      <c r="X84" s="938">
        <f>VLOOKUP($D$3&amp;"_"&amp;X$3,データシート2!$A:$SI,MATCH($R$2&amp;"_"&amp;$C84,データシート2!$A$1:$SI$1,0),0)</f>
        <v>19.161000000000001</v>
      </c>
      <c r="Y84" s="938">
        <f>VLOOKUP($D$3&amp;"_"&amp;Y$3,データシート2!$A:$SI,MATCH($R$2&amp;"_"&amp;$C84,データシート2!$A$1:$SI$1,0),0)</f>
        <v>17.943000000000001</v>
      </c>
      <c r="Z84" s="938">
        <f>VLOOKUP($D$3&amp;"_"&amp;Z$3,データシート2!$A:$SI,MATCH($R$2&amp;"_"&amp;$C84,データシート2!$A$1:$SI$1,0),0)</f>
        <v>12.91</v>
      </c>
      <c r="AA84" s="938">
        <f>VLOOKUP($D$3&amp;"_"&amp;AA$3,データシート2!$A:$SI,MATCH($R$2&amp;"_"&amp;$C84,データシート2!$A$1:$SI$1,0),0)</f>
        <v>13.081</v>
      </c>
      <c r="AB84" s="939">
        <f>VLOOKUP($D$3&amp;"_"&amp;AB$3,データシート2!$A:$SI,MATCH($R$2&amp;"_"&amp;$C84,データシート2!$A$1:$SI$1,0),0)</f>
        <v>14.324999999999999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0</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1</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3.1640000000000001</v>
      </c>
      <c r="S97" s="925">
        <f>VLOOKUP($D$3&amp;"_"&amp;S$3,データシート2!$A:$SI,MATCH($R$2&amp;"_"&amp;$B97,データシート2!$A$1:$SI$1,0),0)</f>
        <v>3.7090000000000001</v>
      </c>
      <c r="T97" s="925">
        <f>VLOOKUP($D$3&amp;"_"&amp;T$3,データシート2!$A:$SI,MATCH($R$2&amp;"_"&amp;$B97,データシート2!$A$1:$SI$1,0),0)</f>
        <v>3.72</v>
      </c>
      <c r="U97" s="925">
        <f>VLOOKUP($D$3&amp;"_"&amp;U$3,データシート2!$A:$SI,MATCH($R$2&amp;"_"&amp;$B97,データシート2!$A$1:$SI$1,0),0)</f>
        <v>0</v>
      </c>
      <c r="V97" s="925">
        <f>VLOOKUP($D$3&amp;"_"&amp;V$3,データシート2!$A:$SI,MATCH($R$2&amp;"_"&amp;$B97,データシート2!$A$1:$SI$1,0),0)</f>
        <v>3.2330000000000001</v>
      </c>
      <c r="W97" s="925">
        <f>VLOOKUP($D$3&amp;"_"&amp;W$3,データシート2!$A:$SI,MATCH($R$2&amp;"_"&amp;$B97,データシート2!$A$1:$SI$1,0),0)</f>
        <v>3.3929999999999998</v>
      </c>
      <c r="X97" s="925">
        <f>VLOOKUP($D$3&amp;"_"&amp;X$3,データシート2!$A:$SI,MATCH($R$2&amp;"_"&amp;$B97,データシート2!$A$1:$SI$1,0),0)</f>
        <v>3.1579999999999999</v>
      </c>
      <c r="Y97" s="925">
        <f>VLOOKUP($D$3&amp;"_"&amp;Y$3,データシート2!$A:$SI,MATCH($R$2&amp;"_"&amp;$B97,データシート2!$A$1:$SI$1,0),0)</f>
        <v>0</v>
      </c>
      <c r="Z97" s="925">
        <f>VLOOKUP($D$3&amp;"_"&amp;Z$3,データシート2!$A:$SI,MATCH($R$2&amp;"_"&amp;$B97,データシート2!$A$1:$SI$1,0),0)</f>
        <v>2.4780000000000002</v>
      </c>
      <c r="AA97" s="925">
        <f>VLOOKUP($D$3&amp;"_"&amp;AA$3,データシート2!$A:$SI,MATCH($R$2&amp;"_"&amp;$B97,データシート2!$A$1:$SI$1,0),0)</f>
        <v>5.4109999999999996</v>
      </c>
      <c r="AB97" s="926">
        <f>VLOOKUP($D$3&amp;"_"&amp;AB$3,データシート2!$A:$SI,MATCH($R$2&amp;"_"&amp;$B97,データシート2!$A$1:$SI$1,0),0)</f>
        <v>5.6040000000000001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0</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1</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3.1640000000000001</v>
      </c>
      <c r="S99" s="938">
        <f>VLOOKUP($D$3&amp;"_"&amp;S$3,データシート2!$A:$SI,MATCH($R$2&amp;"_"&amp;$C99,データシート2!$A$1:$SI$1,0),0)</f>
        <v>3.7090000000000001</v>
      </c>
      <c r="T99" s="938">
        <f>VLOOKUP($D$3&amp;"_"&amp;T$3,データシート2!$A:$SI,MATCH($R$2&amp;"_"&amp;$C99,データシート2!$A$1:$SI$1,0),0)</f>
        <v>3.72</v>
      </c>
      <c r="U99" s="938">
        <f>VLOOKUP($D$3&amp;"_"&amp;U$3,データシート2!$A:$SI,MATCH($R$2&amp;"_"&amp;$C99,データシート2!$A$1:$SI$1,0),0)</f>
        <v>0</v>
      </c>
      <c r="V99" s="938">
        <f>VLOOKUP($D$3&amp;"_"&amp;V$3,データシート2!$A:$SI,MATCH($R$2&amp;"_"&amp;$C99,データシート2!$A$1:$SI$1,0),0)</f>
        <v>3.2330000000000001</v>
      </c>
      <c r="W99" s="938">
        <f>VLOOKUP($D$3&amp;"_"&amp;W$3,データシート2!$A:$SI,MATCH($R$2&amp;"_"&amp;$C99,データシート2!$A$1:$SI$1,0),0)</f>
        <v>3.3929999999999998</v>
      </c>
      <c r="X99" s="938">
        <f>VLOOKUP($D$3&amp;"_"&amp;X$3,データシート2!$A:$SI,MATCH($R$2&amp;"_"&amp;$C99,データシート2!$A$1:$SI$1,0),0)</f>
        <v>3.1579999999999999</v>
      </c>
      <c r="Y99" s="938">
        <f>VLOOKUP($D$3&amp;"_"&amp;Y$3,データシート2!$A:$SI,MATCH($R$2&amp;"_"&amp;$C99,データシート2!$A$1:$SI$1,0),0)</f>
        <v>0</v>
      </c>
      <c r="Z99" s="938">
        <f>VLOOKUP($D$3&amp;"_"&amp;Z$3,データシート2!$A:$SI,MATCH($R$2&amp;"_"&amp;$C99,データシート2!$A$1:$SI$1,0),0)</f>
        <v>2.4780000000000002</v>
      </c>
      <c r="AA99" s="938">
        <f>VLOOKUP($D$3&amp;"_"&amp;AA$3,データシート2!$A:$SI,MATCH($R$2&amp;"_"&amp;$C99,データシート2!$A$1:$SI$1,0),0)</f>
        <v>5.4109999999999996</v>
      </c>
      <c r="AB99" s="939">
        <f>VLOOKUP($D$3&amp;"_"&amp;AB$3,データシート2!$A:$SI,MATCH($R$2&amp;"_"&amp;$C99,データシート2!$A$1:$SI$1,0),0)</f>
        <v>5.6040000000000001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4</v>
      </c>
      <c r="H106" s="734">
        <f>VLOOKUP($D$3&amp;"_"&amp;H$3,データシート2!$A:$SI,MATCH($G$2&amp;"_"&amp;$B106,データシート2!$A$1:$SI$1,0),0)</f>
        <v>5</v>
      </c>
      <c r="I106" s="734">
        <f>VLOOKUP($D$3&amp;"_"&amp;I$3,データシート2!$A:$SI,MATCH($G$2&amp;"_"&amp;$B106,データシート2!$A$1:$SI$1,0),0)</f>
        <v>5</v>
      </c>
      <c r="J106" s="734">
        <f>VLOOKUP($D$3&amp;"_"&amp;J$3,データシート2!$A:$SI,MATCH($G$2&amp;"_"&amp;$B106,データシート2!$A$1:$SI$1,0),0)</f>
        <v>5</v>
      </c>
      <c r="K106" s="735">
        <f>VLOOKUP($D$3&amp;"_"&amp;K$3,データシート2!$A:$SI,MATCH($G$2&amp;"_"&amp;$B106,データシート2!$A$1:$SI$1,0),0)</f>
        <v>5</v>
      </c>
      <c r="L106" s="735">
        <f>VLOOKUP($D$3&amp;"_"&amp;L$3,データシート2!$A:$SI,MATCH($G$2&amp;"_"&amp;$B106,データシート2!$A$1:$SI$1,0),0)</f>
        <v>5</v>
      </c>
      <c r="M106" s="735">
        <f>VLOOKUP($D$3&amp;"_"&amp;M$3,データシート2!$A:$SI,MATCH($G$2&amp;"_"&amp;$B106,データシート2!$A$1:$SI$1,0),0)</f>
        <v>5</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4</v>
      </c>
      <c r="Q106" s="736">
        <f>VLOOKUP($D$3&amp;"_"&amp;Q$3,データシート2!$A:$SI,MATCH($G$2&amp;"_"&amp;$B106,データシート2!$A$1:$SI$1,0),0)</f>
        <v>4</v>
      </c>
      <c r="R106" s="924">
        <f>VLOOKUP($D$3&amp;"_"&amp;R$3,データシート2!$A:$SI,MATCH($R$2&amp;"_"&amp;$B106,データシート2!$A$1:$SI$1,0),0)</f>
        <v>12.432</v>
      </c>
      <c r="S106" s="925">
        <f>VLOOKUP($D$3&amp;"_"&amp;S$3,データシート2!$A:$SI,MATCH($R$2&amp;"_"&amp;$B106,データシート2!$A$1:$SI$1,0),0)</f>
        <v>18.582000000000001</v>
      </c>
      <c r="T106" s="925">
        <f>VLOOKUP($D$3&amp;"_"&amp;T$3,データシート2!$A:$SI,MATCH($R$2&amp;"_"&amp;$B106,データシート2!$A$1:$SI$1,0),0)</f>
        <v>20.251999999999999</v>
      </c>
      <c r="U106" s="925">
        <f>VLOOKUP($D$3&amp;"_"&amp;U$3,データシート2!$A:$SI,MATCH($R$2&amp;"_"&amp;$B106,データシート2!$A$1:$SI$1,0),0)</f>
        <v>20.175999999999998</v>
      </c>
      <c r="V106" s="925">
        <f>VLOOKUP($D$3&amp;"_"&amp;V$3,データシート2!$A:$SI,MATCH($R$2&amp;"_"&amp;$B106,データシート2!$A$1:$SI$1,0),0)</f>
        <v>19.157</v>
      </c>
      <c r="W106" s="925">
        <f>VLOOKUP($D$3&amp;"_"&amp;W$3,データシート2!$A:$SI,MATCH($R$2&amp;"_"&amp;$B106,データシート2!$A$1:$SI$1,0),0)</f>
        <v>16.873999999999999</v>
      </c>
      <c r="X106" s="925">
        <f>VLOOKUP($D$3&amp;"_"&amp;X$3,データシート2!$A:$SI,MATCH($R$2&amp;"_"&amp;$B106,データシート2!$A$1:$SI$1,0),0)</f>
        <v>16.765000000000001</v>
      </c>
      <c r="Y106" s="925">
        <f>VLOOKUP($D$3&amp;"_"&amp;Y$3,データシート2!$A:$SI,MATCH($R$2&amp;"_"&amp;$B106,データシート2!$A$1:$SI$1,0),0)</f>
        <v>13.164999999999999</v>
      </c>
      <c r="Z106" s="925">
        <f>VLOOKUP($D$3&amp;"_"&amp;Z$3,データシート2!$A:$SI,MATCH($R$2&amp;"_"&amp;$B106,データシート2!$A$1:$SI$1,0),0)</f>
        <v>11.087</v>
      </c>
      <c r="AA106" s="925">
        <f>VLOOKUP($D$3&amp;"_"&amp;AA$3,データシート2!$A:$SI,MATCH($R$2&amp;"_"&amp;$B106,データシート2!$A$1:$SI$1,0),0)</f>
        <v>8.3719999999999999</v>
      </c>
      <c r="AB106" s="926">
        <f>VLOOKUP($D$3&amp;"_"&amp;AB$3,データシート2!$A:$SI,MATCH($R$2&amp;"_"&amp;$B106,データシート2!$A$1:$SI$1,0),0)</f>
        <v>8.74</v>
      </c>
    </row>
    <row r="107" spans="2:28" s="745" customFormat="1" ht="16.5" customHeight="1">
      <c r="B107" s="737"/>
      <c r="C107" s="762">
        <v>75</v>
      </c>
      <c r="D107" s="763" t="s">
        <v>621</v>
      </c>
      <c r="E107" s="738"/>
      <c r="F107" s="740"/>
      <c r="G107" s="765">
        <f>VLOOKUP($D$3&amp;"_"&amp;G$3,データシート2!$A:$SI,MATCH($G$2&amp;"_"&amp;$C107,データシート2!$A$1:$SI$1,0),0)</f>
        <v>4</v>
      </c>
      <c r="H107" s="766">
        <f>VLOOKUP($D$3&amp;"_"&amp;H$3,データシート2!$A:$SI,MATCH($G$2&amp;"_"&amp;$C107,データシート2!$A$1:$SI$1,0),0)</f>
        <v>5</v>
      </c>
      <c r="I107" s="766">
        <f>VLOOKUP($D$3&amp;"_"&amp;I$3,データシート2!$A:$SI,MATCH($G$2&amp;"_"&amp;$C107,データシート2!$A$1:$SI$1,0),0)</f>
        <v>5</v>
      </c>
      <c r="J107" s="766">
        <f>VLOOKUP($D$3&amp;"_"&amp;J$3,データシート2!$A:$SI,MATCH($G$2&amp;"_"&amp;$C107,データシート2!$A$1:$SI$1,0),0)</f>
        <v>5</v>
      </c>
      <c r="K107" s="767">
        <f>VLOOKUP($D$3&amp;"_"&amp;K$3,データシート2!$A:$SI,MATCH($G$2&amp;"_"&amp;$C107,データシート2!$A$1:$SI$1,0),0)</f>
        <v>5</v>
      </c>
      <c r="L107" s="767">
        <f>VLOOKUP($D$3&amp;"_"&amp;L$3,データシート2!$A:$SI,MATCH($G$2&amp;"_"&amp;$C107,データシート2!$A$1:$SI$1,0),0)</f>
        <v>5</v>
      </c>
      <c r="M107" s="767">
        <f>VLOOKUP($D$3&amp;"_"&amp;M$3,データシート2!$A:$SI,MATCH($G$2&amp;"_"&amp;$C107,データシート2!$A$1:$SI$1,0),0)</f>
        <v>5</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4</v>
      </c>
      <c r="Q107" s="768">
        <f>VLOOKUP($D$3&amp;"_"&amp;Q$3,データシート2!$A:$SI,MATCH($G$2&amp;"_"&amp;$C107,データシート2!$A$1:$SI$1,0),0)</f>
        <v>4</v>
      </c>
      <c r="R107" s="937">
        <f>VLOOKUP($D$3&amp;"_"&amp;R$3,データシート2!$A:$SI,MATCH($R$2&amp;"_"&amp;$C107,データシート2!$A$1:$SI$1,0),0)</f>
        <v>12.432</v>
      </c>
      <c r="S107" s="938">
        <f>VLOOKUP($D$3&amp;"_"&amp;S$3,データシート2!$A:$SI,MATCH($R$2&amp;"_"&amp;$C107,データシート2!$A$1:$SI$1,0),0)</f>
        <v>18.582000000000001</v>
      </c>
      <c r="T107" s="938">
        <f>VLOOKUP($D$3&amp;"_"&amp;T$3,データシート2!$A:$SI,MATCH($R$2&amp;"_"&amp;$C107,データシート2!$A$1:$SI$1,0),0)</f>
        <v>20.251999999999999</v>
      </c>
      <c r="U107" s="938">
        <f>VLOOKUP($D$3&amp;"_"&amp;U$3,データシート2!$A:$SI,MATCH($R$2&amp;"_"&amp;$C107,データシート2!$A$1:$SI$1,0),0)</f>
        <v>20.175999999999998</v>
      </c>
      <c r="V107" s="938">
        <f>VLOOKUP($D$3&amp;"_"&amp;V$3,データシート2!$A:$SI,MATCH($R$2&amp;"_"&amp;$C107,データシート2!$A$1:$SI$1,0),0)</f>
        <v>19.157</v>
      </c>
      <c r="W107" s="938">
        <f>VLOOKUP($D$3&amp;"_"&amp;W$3,データシート2!$A:$SI,MATCH($R$2&amp;"_"&amp;$C107,データシート2!$A$1:$SI$1,0),0)</f>
        <v>16.873999999999999</v>
      </c>
      <c r="X107" s="938">
        <f>VLOOKUP($D$3&amp;"_"&amp;X$3,データシート2!$A:$SI,MATCH($R$2&amp;"_"&amp;$C107,データシート2!$A$1:$SI$1,0),0)</f>
        <v>16.765000000000001</v>
      </c>
      <c r="Y107" s="938">
        <f>VLOOKUP($D$3&amp;"_"&amp;Y$3,データシート2!$A:$SI,MATCH($R$2&amp;"_"&amp;$C107,データシート2!$A$1:$SI$1,0),0)</f>
        <v>13.164999999999999</v>
      </c>
      <c r="Z107" s="938">
        <f>VLOOKUP($D$3&amp;"_"&amp;Z$3,データシート2!$A:$SI,MATCH($R$2&amp;"_"&amp;$C107,データシート2!$A$1:$SI$1,0),0)</f>
        <v>11.087</v>
      </c>
      <c r="AA107" s="938">
        <f>VLOOKUP($D$3&amp;"_"&amp;AA$3,データシート2!$A:$SI,MATCH($R$2&amp;"_"&amp;$C107,データシート2!$A$1:$SI$1,0),0)</f>
        <v>8.3719999999999999</v>
      </c>
      <c r="AB107" s="939">
        <f>VLOOKUP($D$3&amp;"_"&amp;AB$3,データシート2!$A:$SI,MATCH($R$2&amp;"_"&amp;$C107,データシート2!$A$1:$SI$1,0),0)</f>
        <v>8.74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3.7339699999999998</v>
      </c>
      <c r="S110" s="925">
        <f>VLOOKUP($D$3&amp;"_"&amp;S$3,データシート2!$A:$SI,MATCH($R$2&amp;"_"&amp;$B110,データシート2!$A$1:$SI$1,0),0)</f>
        <v>3.9710000000000001</v>
      </c>
      <c r="T110" s="925">
        <f>VLOOKUP($D$3&amp;"_"&amp;T$3,データシート2!$A:$SI,MATCH($R$2&amp;"_"&amp;$B110,データシート2!$A$1:$SI$1,0),0)</f>
        <v>4.54</v>
      </c>
      <c r="U110" s="925">
        <f>VLOOKUP($D$3&amp;"_"&amp;U$3,データシート2!$A:$SI,MATCH($R$2&amp;"_"&amp;$B110,データシート2!$A$1:$SI$1,0),0)</f>
        <v>4.2869999999999999</v>
      </c>
      <c r="V110" s="925">
        <f>VLOOKUP($D$3&amp;"_"&amp;V$3,データシート2!$A:$SI,MATCH($R$2&amp;"_"&amp;$B110,データシート2!$A$1:$SI$1,0),0)</f>
        <v>4.4180000000000001</v>
      </c>
      <c r="W110" s="925">
        <f>VLOOKUP($D$3&amp;"_"&amp;W$3,データシート2!$A:$SI,MATCH($R$2&amp;"_"&amp;$B110,データシート2!$A$1:$SI$1,0),0)</f>
        <v>4.2169999999999996</v>
      </c>
      <c r="X110" s="925">
        <f>VLOOKUP($D$3&amp;"_"&amp;X$3,データシート2!$A:$SI,MATCH($R$2&amp;"_"&amp;$B110,データシート2!$A$1:$SI$1,0),0)</f>
        <v>4.1379999999999999</v>
      </c>
      <c r="Y110" s="925">
        <f>VLOOKUP($D$3&amp;"_"&amp;Y$3,データシート2!$A:$SI,MATCH($R$2&amp;"_"&amp;$B110,データシート2!$A$1:$SI$1,0),0)</f>
        <v>4.1369999999999996</v>
      </c>
      <c r="Z110" s="925">
        <f>VLOOKUP($D$3&amp;"_"&amp;Z$3,データシート2!$A:$SI,MATCH($R$2&amp;"_"&amp;$B110,データシート2!$A$1:$SI$1,0),0)</f>
        <v>3.9630000000000001</v>
      </c>
      <c r="AA110" s="925">
        <f>VLOOKUP($D$3&amp;"_"&amp;AA$3,データシート2!$A:$SI,MATCH($R$2&amp;"_"&amp;$B110,データシート2!$A$1:$SI$1,0),0)</f>
        <v>4.0510000000000002</v>
      </c>
      <c r="AB110" s="926">
        <f>VLOOKUP($D$3&amp;"_"&amp;AB$3,データシート2!$A:$SI,MATCH($R$2&amp;"_"&amp;$B110,データシート2!$A$1:$SI$1,0),0)</f>
        <v>4.1580000000000004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3.7339699999999998</v>
      </c>
      <c r="S111" s="928">
        <f>VLOOKUP($D$3&amp;"_"&amp;S$3,データシート2!$A:$SI,MATCH($R$2&amp;"_"&amp;$C111,データシート2!$A$1:$SI$1,0),0)</f>
        <v>3.9710000000000001</v>
      </c>
      <c r="T111" s="928">
        <f>VLOOKUP($D$3&amp;"_"&amp;T$3,データシート2!$A:$SI,MATCH($R$2&amp;"_"&amp;$C111,データシート2!$A$1:$SI$1,0),0)</f>
        <v>4.54</v>
      </c>
      <c r="U111" s="928">
        <f>VLOOKUP($D$3&amp;"_"&amp;U$3,データシート2!$A:$SI,MATCH($R$2&amp;"_"&amp;$C111,データシート2!$A$1:$SI$1,0),0)</f>
        <v>4.2869999999999999</v>
      </c>
      <c r="V111" s="928">
        <f>VLOOKUP($D$3&amp;"_"&amp;V$3,データシート2!$A:$SI,MATCH($R$2&amp;"_"&amp;$C111,データシート2!$A$1:$SI$1,0),0)</f>
        <v>4.4180000000000001</v>
      </c>
      <c r="W111" s="928">
        <f>VLOOKUP($D$3&amp;"_"&amp;W$3,データシート2!$A:$SI,MATCH($R$2&amp;"_"&amp;$C111,データシート2!$A$1:$SI$1,0),0)</f>
        <v>4.2169999999999996</v>
      </c>
      <c r="X111" s="928">
        <f>VLOOKUP($D$3&amp;"_"&amp;X$3,データシート2!$A:$SI,MATCH($R$2&amp;"_"&amp;$C111,データシート2!$A$1:$SI$1,0),0)</f>
        <v>4.1379999999999999</v>
      </c>
      <c r="Y111" s="928">
        <f>VLOOKUP($D$3&amp;"_"&amp;Y$3,データシート2!$A:$SI,MATCH($R$2&amp;"_"&amp;$C111,データシート2!$A$1:$SI$1,0),0)</f>
        <v>4.1369999999999996</v>
      </c>
      <c r="Z111" s="928">
        <f>VLOOKUP($D$3&amp;"_"&amp;Z$3,データシート2!$A:$SI,MATCH($R$2&amp;"_"&amp;$C111,データシート2!$A$1:$SI$1,0),0)</f>
        <v>3.9630000000000001</v>
      </c>
      <c r="AA111" s="928">
        <f>VLOOKUP($D$3&amp;"_"&amp;AA$3,データシート2!$A:$SI,MATCH($R$2&amp;"_"&amp;$C111,データシート2!$A$1:$SI$1,0),0)</f>
        <v>4.0510000000000002</v>
      </c>
      <c r="AB111" s="929">
        <f>VLOOKUP($D$3&amp;"_"&amp;AB$3,データシート2!$A:$SI,MATCH($R$2&amp;"_"&amp;$C111,データシート2!$A$1:$SI$1,0),0)</f>
        <v>4.1580000000000004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2</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11.884</v>
      </c>
      <c r="S114" s="925">
        <f>VLOOKUP($D$3&amp;"_"&amp;S$3,データシート2!$A:$SI,MATCH($R$2&amp;"_"&amp;$B114,データシート2!$A$1:$SI$1,0),0)</f>
        <v>14.728</v>
      </c>
      <c r="T114" s="925">
        <f>VLOOKUP($D$3&amp;"_"&amp;T$3,データシート2!$A:$SI,MATCH($R$2&amp;"_"&amp;$B114,データシート2!$A$1:$SI$1,0),0)</f>
        <v>16.756</v>
      </c>
      <c r="U114" s="925">
        <f>VLOOKUP($D$3&amp;"_"&amp;U$3,データシート2!$A:$SI,MATCH($R$2&amp;"_"&amp;$B114,データシート2!$A$1:$SI$1,0),0)</f>
        <v>16.126000000000001</v>
      </c>
      <c r="V114" s="925">
        <f>VLOOKUP($D$3&amp;"_"&amp;V$3,データシート2!$A:$SI,MATCH($R$2&amp;"_"&amp;$B114,データシート2!$A$1:$SI$1,0),0)</f>
        <v>14.628</v>
      </c>
      <c r="W114" s="925">
        <f>VLOOKUP($D$3&amp;"_"&amp;W$3,データシート2!$A:$SI,MATCH($R$2&amp;"_"&amp;$B114,データシート2!$A$1:$SI$1,0),0)</f>
        <v>13.117000000000001</v>
      </c>
      <c r="X114" s="925">
        <f>VLOOKUP($D$3&amp;"_"&amp;X$3,データシート2!$A:$SI,MATCH($R$2&amp;"_"&amp;$B114,データシート2!$A$1:$SI$1,0),0)</f>
        <v>6.8419999999999996</v>
      </c>
      <c r="Y114" s="925">
        <f>VLOOKUP($D$3&amp;"_"&amp;Y$3,データシート2!$A:$SI,MATCH($R$2&amp;"_"&amp;$B114,データシート2!$A$1:$SI$1,0),0)</f>
        <v>11.122999999999999</v>
      </c>
      <c r="Z114" s="925">
        <f>VLOOKUP($D$3&amp;"_"&amp;Z$3,データシート2!$A:$SI,MATCH($R$2&amp;"_"&amp;$B114,データシート2!$A$1:$SI$1,0),0)</f>
        <v>8.3620000000000001</v>
      </c>
      <c r="AA114" s="925">
        <f>VLOOKUP($D$3&amp;"_"&amp;AA$3,データシート2!$A:$SI,MATCH($R$2&amp;"_"&amp;$B114,データシート2!$A$1:$SI$1,0),0)</f>
        <v>8.4930000000000003</v>
      </c>
      <c r="AB114" s="926">
        <f>VLOOKUP($D$3&amp;"_"&amp;AB$3,データシート2!$A:$SI,MATCH($R$2&amp;"_"&amp;$B114,データシート2!$A$1:$SI$1,0),0)</f>
        <v>9.3230000000000004</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2</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11.884</v>
      </c>
      <c r="S115" s="928">
        <f>VLOOKUP($D$3&amp;"_"&amp;S$3,データシート2!$A:$SI,MATCH($R$2&amp;"_"&amp;$C115,データシート2!$A$1:$SI$1,0),0)</f>
        <v>14.728</v>
      </c>
      <c r="T115" s="928">
        <f>VLOOKUP($D$3&amp;"_"&amp;T$3,データシート2!$A:$SI,MATCH($R$2&amp;"_"&amp;$C115,データシート2!$A$1:$SI$1,0),0)</f>
        <v>16.756</v>
      </c>
      <c r="U115" s="928">
        <f>VLOOKUP($D$3&amp;"_"&amp;U$3,データシート2!$A:$SI,MATCH($R$2&amp;"_"&amp;$C115,データシート2!$A$1:$SI$1,0),0)</f>
        <v>16.126000000000001</v>
      </c>
      <c r="V115" s="928">
        <f>VLOOKUP($D$3&amp;"_"&amp;V$3,データシート2!$A:$SI,MATCH($R$2&amp;"_"&amp;$C115,データシート2!$A$1:$SI$1,0),0)</f>
        <v>14.628</v>
      </c>
      <c r="W115" s="928">
        <f>VLOOKUP($D$3&amp;"_"&amp;W$3,データシート2!$A:$SI,MATCH($R$2&amp;"_"&amp;$C115,データシート2!$A$1:$SI$1,0),0)</f>
        <v>13.117000000000001</v>
      </c>
      <c r="X115" s="928">
        <f>VLOOKUP($D$3&amp;"_"&amp;X$3,データシート2!$A:$SI,MATCH($R$2&amp;"_"&amp;$C115,データシート2!$A$1:$SI$1,0),0)</f>
        <v>6.8419999999999996</v>
      </c>
      <c r="Y115" s="928">
        <f>VLOOKUP($D$3&amp;"_"&amp;Y$3,データシート2!$A:$SI,MATCH($R$2&amp;"_"&amp;$C115,データシート2!$A$1:$SI$1,0),0)</f>
        <v>11.122999999999999</v>
      </c>
      <c r="Z115" s="928">
        <f>VLOOKUP($D$3&amp;"_"&amp;Z$3,データシート2!$A:$SI,MATCH($R$2&amp;"_"&amp;$C115,データシート2!$A$1:$SI$1,0),0)</f>
        <v>8.3620000000000001</v>
      </c>
      <c r="AA115" s="928">
        <f>VLOOKUP($D$3&amp;"_"&amp;AA$3,データシート2!$A:$SI,MATCH($R$2&amp;"_"&amp;$C115,データシート2!$A$1:$SI$1,0),0)</f>
        <v>8.4930000000000003</v>
      </c>
      <c r="AB115" s="929">
        <f>VLOOKUP($D$3&amp;"_"&amp;AB$3,データシート2!$A:$SI,MATCH($R$2&amp;"_"&amp;$C115,データシート2!$A$1:$SI$1,0),0)</f>
        <v>9.3230000000000004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6</v>
      </c>
      <c r="H117" s="734">
        <f>VLOOKUP($D$3&amp;"_"&amp;H$3,データシート2!$A:$SI,MATCH($G$2&amp;"_"&amp;$B117,データシート2!$A$1:$SI$1,0),0)</f>
        <v>7</v>
      </c>
      <c r="I117" s="734">
        <f>VLOOKUP($D$3&amp;"_"&amp;I$3,データシート2!$A:$SI,MATCH($G$2&amp;"_"&amp;$B117,データシート2!$A$1:$SI$1,0),0)</f>
        <v>7</v>
      </c>
      <c r="J117" s="734">
        <f>VLOOKUP($D$3&amp;"_"&amp;J$3,データシート2!$A:$SI,MATCH($G$2&amp;"_"&amp;$B117,データシート2!$A$1:$SI$1,0),0)</f>
        <v>7</v>
      </c>
      <c r="K117" s="735">
        <f>VLOOKUP($D$3&amp;"_"&amp;K$3,データシート2!$A:$SI,MATCH($G$2&amp;"_"&amp;$B117,データシート2!$A$1:$SI$1,0),0)</f>
        <v>7</v>
      </c>
      <c r="L117" s="735">
        <f>VLOOKUP($D$3&amp;"_"&amp;L$3,データシート2!$A:$SI,MATCH($G$2&amp;"_"&amp;$B117,データシート2!$A$1:$SI$1,0),0)</f>
        <v>7</v>
      </c>
      <c r="M117" s="735">
        <f>VLOOKUP($D$3&amp;"_"&amp;M$3,データシート2!$A:$SI,MATCH($G$2&amp;"_"&amp;$B117,データシート2!$A$1:$SI$1,0),0)</f>
        <v>5</v>
      </c>
      <c r="N117" s="735">
        <f>VLOOKUP($D$3&amp;"_"&amp;N$3,データシート2!$A:$SI,MATCH($G$2&amp;"_"&amp;$B117,データシート2!$A$1:$SI$1,0),0)</f>
        <v>6</v>
      </c>
      <c r="O117" s="735">
        <f>VLOOKUP($D$3&amp;"_"&amp;O$3,データシート2!$A:$SI,MATCH($G$2&amp;"_"&amp;$B117,データシート2!$A$1:$SI$1,0),0)</f>
        <v>6</v>
      </c>
      <c r="P117" s="735">
        <f>VLOOKUP($D$3&amp;"_"&amp;P$3,データシート2!$A:$SI,MATCH($G$2&amp;"_"&amp;$B117,データシート2!$A$1:$SI$1,0),0)</f>
        <v>6</v>
      </c>
      <c r="Q117" s="736">
        <f>VLOOKUP($D$3&amp;"_"&amp;Q$3,データシート2!$A:$SI,MATCH($G$2&amp;"_"&amp;$B117,データシート2!$A$1:$SI$1,0),0)</f>
        <v>7</v>
      </c>
      <c r="R117" s="924">
        <f>VLOOKUP($D$3&amp;"_"&amp;R$3,データシート2!$A:$SI,MATCH($R$2&amp;"_"&amp;$B117,データシート2!$A$1:$SI$1,0),0)</f>
        <v>45.600999999999999</v>
      </c>
      <c r="S117" s="925">
        <f>VLOOKUP($D$3&amp;"_"&amp;S$3,データシート2!$A:$SI,MATCH($R$2&amp;"_"&amp;$B117,データシート2!$A$1:$SI$1,0),0)</f>
        <v>60.094999999999999</v>
      </c>
      <c r="T117" s="925">
        <f>VLOOKUP($D$3&amp;"_"&amp;T$3,データシート2!$A:$SI,MATCH($R$2&amp;"_"&amp;$B117,データシート2!$A$1:$SI$1,0),0)</f>
        <v>69.203000000000003</v>
      </c>
      <c r="U117" s="925">
        <f>VLOOKUP($D$3&amp;"_"&amp;U$3,データシート2!$A:$SI,MATCH($R$2&amp;"_"&amp;$B117,データシート2!$A$1:$SI$1,0),0)</f>
        <v>66.337999999999994</v>
      </c>
      <c r="V117" s="925">
        <f>VLOOKUP($D$3&amp;"_"&amp;V$3,データシート2!$A:$SI,MATCH($R$2&amp;"_"&amp;$B117,データシート2!$A$1:$SI$1,0),0)</f>
        <v>61.865000000000002</v>
      </c>
      <c r="W117" s="925">
        <f>VLOOKUP($D$3&amp;"_"&amp;W$3,データシート2!$A:$SI,MATCH($R$2&amp;"_"&amp;$B117,データシート2!$A$1:$SI$1,0),0)</f>
        <v>55.45</v>
      </c>
      <c r="X117" s="925">
        <f>VLOOKUP($D$3&amp;"_"&amp;X$3,データシート2!$A:$SI,MATCH($R$2&amp;"_"&amp;$B117,データシート2!$A$1:$SI$1,0),0)</f>
        <v>31.134</v>
      </c>
      <c r="Y117" s="925">
        <f>VLOOKUP($D$3&amp;"_"&amp;Y$3,データシート2!$A:$SI,MATCH($R$2&amp;"_"&amp;$B117,データシート2!$A$1:$SI$1,0),0)</f>
        <v>48.578000000000003</v>
      </c>
      <c r="Z117" s="925">
        <f>VLOOKUP($D$3&amp;"_"&amp;Z$3,データシート2!$A:$SI,MATCH($R$2&amp;"_"&amp;$B117,データシート2!$A$1:$SI$1,0),0)</f>
        <v>39.755000000000003</v>
      </c>
      <c r="AA117" s="925">
        <f>VLOOKUP($D$3&amp;"_"&amp;AA$3,データシート2!$A:$SI,MATCH($R$2&amp;"_"&amp;$B117,データシート2!$A$1:$SI$1,0),0)</f>
        <v>37.956000000000003</v>
      </c>
      <c r="AB117" s="926">
        <f>VLOOKUP($D$3&amp;"_"&amp;AB$3,データシート2!$A:$SI,MATCH($R$2&amp;"_"&amp;$B117,データシート2!$A$1:$SI$1,0),0)</f>
        <v>42.218000000000004</v>
      </c>
    </row>
    <row r="118" spans="2:28" s="745" customFormat="1" ht="16.5" customHeight="1">
      <c r="B118" s="737"/>
      <c r="C118" s="738">
        <v>83</v>
      </c>
      <c r="D118" s="739" t="s">
        <v>635</v>
      </c>
      <c r="E118" s="738"/>
      <c r="F118" s="740"/>
      <c r="G118" s="754">
        <f>VLOOKUP($D$3&amp;"_"&amp;G$3,データシート2!$A:$SI,MATCH($G$2&amp;"_"&amp;$C118,データシート2!$A$1:$SI$1,0),0)</f>
        <v>6</v>
      </c>
      <c r="H118" s="742">
        <f>VLOOKUP($D$3&amp;"_"&amp;H$3,データシート2!$A:$SI,MATCH($G$2&amp;"_"&amp;$C118,データシート2!$A$1:$SI$1,0),0)</f>
        <v>6</v>
      </c>
      <c r="I118" s="742">
        <f>VLOOKUP($D$3&amp;"_"&amp;I$3,データシート2!$A:$SI,MATCH($G$2&amp;"_"&amp;$C118,データシート2!$A$1:$SI$1,0),0)</f>
        <v>7</v>
      </c>
      <c r="J118" s="742">
        <f>VLOOKUP($D$3&amp;"_"&amp;J$3,データシート2!$A:$SI,MATCH($G$2&amp;"_"&amp;$C118,データシート2!$A$1:$SI$1,0),0)</f>
        <v>7</v>
      </c>
      <c r="K118" s="743">
        <f>VLOOKUP($D$3&amp;"_"&amp;K$3,データシート2!$A:$SI,MATCH($G$2&amp;"_"&amp;$C118,データシート2!$A$1:$SI$1,0),0)</f>
        <v>7</v>
      </c>
      <c r="L118" s="743">
        <f>VLOOKUP($D$3&amp;"_"&amp;L$3,データシート2!$A:$SI,MATCH($G$2&amp;"_"&amp;$C118,データシート2!$A$1:$SI$1,0),0)</f>
        <v>7</v>
      </c>
      <c r="M118" s="743">
        <f>VLOOKUP($D$3&amp;"_"&amp;M$3,データシート2!$A:$SI,MATCH($G$2&amp;"_"&amp;$C118,データシート2!$A$1:$SI$1,0),0)</f>
        <v>5</v>
      </c>
      <c r="N118" s="743">
        <f>VLOOKUP($D$3&amp;"_"&amp;N$3,データシート2!$A:$SI,MATCH($G$2&amp;"_"&amp;$C118,データシート2!$A$1:$SI$1,0),0)</f>
        <v>6</v>
      </c>
      <c r="O118" s="743">
        <f>VLOOKUP($D$3&amp;"_"&amp;O$3,データシート2!$A:$SI,MATCH($G$2&amp;"_"&amp;$C118,データシート2!$A$1:$SI$1,0),0)</f>
        <v>6</v>
      </c>
      <c r="P118" s="743">
        <f>VLOOKUP($D$3&amp;"_"&amp;P$3,データシート2!$A:$SI,MATCH($G$2&amp;"_"&amp;$C118,データシート2!$A$1:$SI$1,0),0)</f>
        <v>6</v>
      </c>
      <c r="Q118" s="744">
        <f>VLOOKUP($D$3&amp;"_"&amp;Q$3,データシート2!$A:$SI,MATCH($G$2&amp;"_"&amp;$C118,データシート2!$A$1:$SI$1,0),0)</f>
        <v>7</v>
      </c>
      <c r="R118" s="933">
        <f>VLOOKUP($D$3&amp;"_"&amp;R$3,データシート2!$A:$SI,MATCH($R$2&amp;"_"&amp;$C118,データシート2!$A$1:$SI$1,0),0)</f>
        <v>45.600999999999999</v>
      </c>
      <c r="S118" s="928">
        <f>VLOOKUP($D$3&amp;"_"&amp;S$3,データシート2!$A:$SI,MATCH($R$2&amp;"_"&amp;$C118,データシート2!$A$1:$SI$1,0),0)</f>
        <v>54.707000000000001</v>
      </c>
      <c r="T118" s="928">
        <f>VLOOKUP($D$3&amp;"_"&amp;T$3,データシート2!$A:$SI,MATCH($R$2&amp;"_"&amp;$C118,データシート2!$A$1:$SI$1,0),0)</f>
        <v>69.203000000000003</v>
      </c>
      <c r="U118" s="928">
        <f>VLOOKUP($D$3&amp;"_"&amp;U$3,データシート2!$A:$SI,MATCH($R$2&amp;"_"&amp;$C118,データシート2!$A$1:$SI$1,0),0)</f>
        <v>66.337999999999994</v>
      </c>
      <c r="V118" s="928">
        <f>VLOOKUP($D$3&amp;"_"&amp;V$3,データシート2!$A:$SI,MATCH($R$2&amp;"_"&amp;$C118,データシート2!$A$1:$SI$1,0),0)</f>
        <v>61.865000000000002</v>
      </c>
      <c r="W118" s="928">
        <f>VLOOKUP($D$3&amp;"_"&amp;W$3,データシート2!$A:$SI,MATCH($R$2&amp;"_"&amp;$C118,データシート2!$A$1:$SI$1,0),0)</f>
        <v>55.45</v>
      </c>
      <c r="X118" s="928">
        <f>VLOOKUP($D$3&amp;"_"&amp;X$3,データシート2!$A:$SI,MATCH($R$2&amp;"_"&amp;$C118,データシート2!$A$1:$SI$1,0),0)</f>
        <v>31.134</v>
      </c>
      <c r="Y118" s="928">
        <f>VLOOKUP($D$3&amp;"_"&amp;Y$3,データシート2!$A:$SI,MATCH($R$2&amp;"_"&amp;$C118,データシート2!$A$1:$SI$1,0),0)</f>
        <v>48.578000000000003</v>
      </c>
      <c r="Z118" s="928">
        <f>VLOOKUP($D$3&amp;"_"&amp;Z$3,データシート2!$A:$SI,MATCH($R$2&amp;"_"&amp;$C118,データシート2!$A$1:$SI$1,0),0)</f>
        <v>39.755000000000003</v>
      </c>
      <c r="AA118" s="928">
        <f>VLOOKUP($D$3&amp;"_"&amp;AA$3,データシート2!$A:$SI,MATCH($R$2&amp;"_"&amp;$C118,データシート2!$A$1:$SI$1,0),0)</f>
        <v>37.956000000000003</v>
      </c>
      <c r="AB118" s="929">
        <f>VLOOKUP($D$3&amp;"_"&amp;AB$3,データシート2!$A:$SI,MATCH($R$2&amp;"_"&amp;$C118,データシート2!$A$1:$SI$1,0),0)</f>
        <v>42.218000000000004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5.3879999999999999</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89.224000000000004</v>
      </c>
      <c r="S124" s="925">
        <f>VLOOKUP($D$3&amp;"_"&amp;S$3,データシート2!$A:$SI,MATCH($R$2&amp;"_"&amp;$B124,データシート2!$A$1:$SI$1,0),0)</f>
        <v>77.882999999999996</v>
      </c>
      <c r="T124" s="925">
        <f>VLOOKUP($D$3&amp;"_"&amp;T$3,データシート2!$A:$SI,MATCH($R$2&amp;"_"&amp;$B124,データシート2!$A$1:$SI$1,0),0)</f>
        <v>87.751000000000005</v>
      </c>
      <c r="U124" s="925">
        <f>VLOOKUP($D$3&amp;"_"&amp;U$3,データシート2!$A:$SI,MATCH($R$2&amp;"_"&amp;$B124,データシート2!$A$1:$SI$1,0),0)</f>
        <v>96.304000000000002</v>
      </c>
      <c r="V124" s="925">
        <f>VLOOKUP($D$3&amp;"_"&amp;V$3,データシート2!$A:$SI,MATCH($R$2&amp;"_"&amp;$B124,データシート2!$A$1:$SI$1,0),0)</f>
        <v>96.242999999999995</v>
      </c>
      <c r="W124" s="925">
        <f>VLOOKUP($D$3&amp;"_"&amp;W$3,データシート2!$A:$SI,MATCH($R$2&amp;"_"&amp;$B124,データシート2!$A$1:$SI$1,0),0)</f>
        <v>118.783</v>
      </c>
      <c r="X124" s="925">
        <f>VLOOKUP($D$3&amp;"_"&amp;X$3,データシート2!$A:$SI,MATCH($R$2&amp;"_"&amp;$B124,データシート2!$A$1:$SI$1,0),0)</f>
        <v>129.833</v>
      </c>
      <c r="Y124" s="925">
        <f>VLOOKUP($D$3&amp;"_"&amp;Y$3,データシート2!$A:$SI,MATCH($R$2&amp;"_"&amp;$B124,データシート2!$A$1:$SI$1,0),0)</f>
        <v>109.286</v>
      </c>
      <c r="Z124" s="925">
        <f>VLOOKUP($D$3&amp;"_"&amp;Z$3,データシート2!$A:$SI,MATCH($R$2&amp;"_"&amp;$B124,データシート2!$A$1:$SI$1,0),0)</f>
        <v>4.4109999999999996</v>
      </c>
      <c r="AA124" s="925">
        <f>VLOOKUP($D$3&amp;"_"&amp;AA$3,データシート2!$A:$SI,MATCH($R$2&amp;"_"&amp;$B124,データシート2!$A$1:$SI$1,0),0)</f>
        <v>73.849999999999994</v>
      </c>
      <c r="AB124" s="926">
        <f>VLOOKUP($D$3&amp;"_"&amp;AB$3,データシート2!$A:$SI,MATCH($R$2&amp;"_"&amp;$B124,データシート2!$A$1:$SI$1,0),0)</f>
        <v>96.213999999999999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89.224000000000004</v>
      </c>
      <c r="S125" s="941">
        <f>VLOOKUP($D$3&amp;"_"&amp;S$3,データシート2!$A:$SI,MATCH($R$2&amp;"_"&amp;$C125,データシート2!$A$1:$SI$1,0),0)</f>
        <v>77.882999999999996</v>
      </c>
      <c r="T125" s="941">
        <f>VLOOKUP($D$3&amp;"_"&amp;T$3,データシート2!$A:$SI,MATCH($R$2&amp;"_"&amp;$C125,データシート2!$A$1:$SI$1,0),0)</f>
        <v>87.751000000000005</v>
      </c>
      <c r="U125" s="941">
        <f>VLOOKUP($D$3&amp;"_"&amp;U$3,データシート2!$A:$SI,MATCH($R$2&amp;"_"&amp;$C125,データシート2!$A$1:$SI$1,0),0)</f>
        <v>96.304000000000002</v>
      </c>
      <c r="V125" s="941">
        <f>VLOOKUP($D$3&amp;"_"&amp;V$3,データシート2!$A:$SI,MATCH($R$2&amp;"_"&amp;$C125,データシート2!$A$1:$SI$1,0),0)</f>
        <v>96.242999999999995</v>
      </c>
      <c r="W125" s="941">
        <f>VLOOKUP($D$3&amp;"_"&amp;W$3,データシート2!$A:$SI,MATCH($R$2&amp;"_"&amp;$C125,データシート2!$A$1:$SI$1,0),0)</f>
        <v>118.783</v>
      </c>
      <c r="X125" s="941">
        <f>VLOOKUP($D$3&amp;"_"&amp;X$3,データシート2!$A:$SI,MATCH($R$2&amp;"_"&amp;$C125,データシート2!$A$1:$SI$1,0),0)</f>
        <v>129.833</v>
      </c>
      <c r="Y125" s="941">
        <f>VLOOKUP($D$3&amp;"_"&amp;Y$3,データシート2!$A:$SI,MATCH($R$2&amp;"_"&amp;$C125,データシート2!$A$1:$SI$1,0),0)</f>
        <v>109.286</v>
      </c>
      <c r="Z125" s="941">
        <f>VLOOKUP($D$3&amp;"_"&amp;Z$3,データシート2!$A:$SI,MATCH($R$2&amp;"_"&amp;$C125,データシート2!$A$1:$SI$1,0),0)</f>
        <v>4.4109999999999996</v>
      </c>
      <c r="AA125" s="941">
        <f>VLOOKUP($D$3&amp;"_"&amp;AA$3,データシート2!$A:$SI,MATCH($R$2&amp;"_"&amp;$C125,データシート2!$A$1:$SI$1,0),0)</f>
        <v>73.849999999999994</v>
      </c>
      <c r="AB125" s="942">
        <f>VLOOKUP($D$3&amp;"_"&amp;AB$3,データシート2!$A:$SI,MATCH($R$2&amp;"_"&amp;$C125,データシート2!$A$1:$SI$1,0),0)</f>
        <v>96.213999999999999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4</v>
      </c>
      <c r="H133" s="734">
        <f>VLOOKUP($D$3&amp;"_"&amp;H$3,データシート2!$A:$SI,MATCH($G$2&amp;"_"&amp;$B133,データシート2!$A$1:$SI$1,0),0)</f>
        <v>4</v>
      </c>
      <c r="I133" s="734">
        <f>VLOOKUP($D$3&amp;"_"&amp;I$3,データシート2!$A:$SI,MATCH($G$2&amp;"_"&amp;$B133,データシート2!$A$1:$SI$1,0),0)</f>
        <v>4</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4</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5</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20.454000000000001</v>
      </c>
      <c r="S133" s="925">
        <f>VLOOKUP($D$3&amp;"_"&amp;S$3,データシート2!$A:$SI,MATCH($R$2&amp;"_"&amp;$B133,データシート2!$A$1:$SI$1,0),0)</f>
        <v>19.488</v>
      </c>
      <c r="T133" s="925">
        <f>VLOOKUP($D$3&amp;"_"&amp;T$3,データシート2!$A:$SI,MATCH($R$2&amp;"_"&amp;$B133,データシート2!$A$1:$SI$1,0),0)</f>
        <v>21.273</v>
      </c>
      <c r="U133" s="925">
        <f>VLOOKUP($D$3&amp;"_"&amp;U$3,データシート2!$A:$SI,MATCH($R$2&amp;"_"&amp;$B133,データシート2!$A$1:$SI$1,0),0)</f>
        <v>15.503</v>
      </c>
      <c r="V133" s="925">
        <f>VLOOKUP($D$3&amp;"_"&amp;V$3,データシート2!$A:$SI,MATCH($R$2&amp;"_"&amp;$B133,データシート2!$A$1:$SI$1,0),0)</f>
        <v>14.795999999999999</v>
      </c>
      <c r="W133" s="925">
        <f>VLOOKUP($D$3&amp;"_"&amp;W$3,データシート2!$A:$SI,MATCH($R$2&amp;"_"&amp;$B133,データシート2!$A$1:$SI$1,0),0)</f>
        <v>18.931999999999999</v>
      </c>
      <c r="X133" s="925">
        <f>VLOOKUP($D$3&amp;"_"&amp;X$3,データシート2!$A:$SI,MATCH($R$2&amp;"_"&amp;$B133,データシート2!$A$1:$SI$1,0),0)</f>
        <v>15.385</v>
      </c>
      <c r="Y133" s="925">
        <f>VLOOKUP($D$3&amp;"_"&amp;Y$3,データシート2!$A:$SI,MATCH($R$2&amp;"_"&amp;$B133,データシート2!$A$1:$SI$1,0),0)</f>
        <v>14.904</v>
      </c>
      <c r="Z133" s="925">
        <f>VLOOKUP($D$3&amp;"_"&amp;Z$3,データシート2!$A:$SI,MATCH($R$2&amp;"_"&amp;$B133,データシート2!$A$1:$SI$1,0),0)</f>
        <v>114.04900000000001</v>
      </c>
      <c r="AA133" s="925">
        <f>VLOOKUP($D$3&amp;"_"&amp;AA$3,データシート2!$A:$SI,MATCH($R$2&amp;"_"&amp;$B133,データシート2!$A$1:$SI$1,0),0)</f>
        <v>11.984</v>
      </c>
      <c r="AB133" s="926">
        <f>VLOOKUP($D$3&amp;"_"&amp;AB$3,データシート2!$A:$SI,MATCH($R$2&amp;"_"&amp;$B133,データシート2!$A$1:$SI$1,0),0)</f>
        <v>7.7930000000000001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13.073</v>
      </c>
      <c r="S135" s="938">
        <f>VLOOKUP($D$3&amp;"_"&amp;S$3,データシート2!$A:$SI,MATCH($R$2&amp;"_"&amp;$C135,データシート2!$A$1:$SI$1,0),0)</f>
        <v>12.536</v>
      </c>
      <c r="T135" s="938">
        <f>VLOOKUP($D$3&amp;"_"&amp;T$3,データシート2!$A:$SI,MATCH($R$2&amp;"_"&amp;$C135,データシート2!$A$1:$SI$1,0),0)</f>
        <v>13.48</v>
      </c>
      <c r="U135" s="938">
        <f>VLOOKUP($D$3&amp;"_"&amp;U$3,データシート2!$A:$SI,MATCH($R$2&amp;"_"&amp;$C135,データシート2!$A$1:$SI$1,0),0)</f>
        <v>12.430999999999999</v>
      </c>
      <c r="V135" s="938">
        <f>VLOOKUP($D$3&amp;"_"&amp;V$3,データシート2!$A:$SI,MATCH($R$2&amp;"_"&amp;$C135,データシート2!$A$1:$SI$1,0),0)</f>
        <v>11.673999999999999</v>
      </c>
      <c r="W135" s="938">
        <f>VLOOKUP($D$3&amp;"_"&amp;W$3,データシート2!$A:$SI,MATCH($R$2&amp;"_"&amp;$C135,データシート2!$A$1:$SI$1,0),0)</f>
        <v>12.708</v>
      </c>
      <c r="X135" s="938">
        <f>VLOOKUP($D$3&amp;"_"&amp;X$3,データシート2!$A:$SI,MATCH($R$2&amp;"_"&amp;$C135,データシート2!$A$1:$SI$1,0),0)</f>
        <v>12.002000000000001</v>
      </c>
      <c r="Y135" s="938">
        <f>VLOOKUP($D$3&amp;"_"&amp;Y$3,データシート2!$A:$SI,MATCH($R$2&amp;"_"&amp;$C135,データシート2!$A$1:$SI$1,0),0)</f>
        <v>11.762</v>
      </c>
      <c r="Z135" s="938">
        <f>VLOOKUP($D$3&amp;"_"&amp;Z$3,データシート2!$A:$SI,MATCH($R$2&amp;"_"&amp;$C135,データシート2!$A$1:$SI$1,0),0)</f>
        <v>8.2829999999999995</v>
      </c>
      <c r="AA135" s="938">
        <f>VLOOKUP($D$3&amp;"_"&amp;AA$3,データシート2!$A:$SI,MATCH($R$2&amp;"_"&amp;$C135,データシート2!$A$1:$SI$1,0),0)</f>
        <v>9.2080000000000002</v>
      </c>
      <c r="AB135" s="939">
        <f>VLOOKUP($D$3&amp;"_"&amp;AB$3,データシート2!$A:$SI,MATCH($R$2&amp;"_"&amp;$C135,データシート2!$A$1:$SI$1,0),0)</f>
        <v>4.9340000000000002</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2</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3</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7.3810000000000002</v>
      </c>
      <c r="S136" s="931">
        <f>VLOOKUP($D$3&amp;"_"&amp;S$3,データシート2!$A:$SI,MATCH($R$2&amp;"_"&amp;$C136,データシート2!$A$1:$SI$1,0),0)</f>
        <v>6.952</v>
      </c>
      <c r="T136" s="931">
        <f>VLOOKUP($D$3&amp;"_"&amp;T$3,データシート2!$A:$SI,MATCH($R$2&amp;"_"&amp;$C136,データシート2!$A$1:$SI$1,0),0)</f>
        <v>7.7930000000000001</v>
      </c>
      <c r="U136" s="931">
        <f>VLOOKUP($D$3&amp;"_"&amp;U$3,データシート2!$A:$SI,MATCH($R$2&amp;"_"&amp;$C136,データシート2!$A$1:$SI$1,0),0)</f>
        <v>3.0720000000000001</v>
      </c>
      <c r="V136" s="931">
        <f>VLOOKUP($D$3&amp;"_"&amp;V$3,データシート2!$A:$SI,MATCH($R$2&amp;"_"&amp;$C136,データシート2!$A$1:$SI$1,0),0)</f>
        <v>3.1219999999999999</v>
      </c>
      <c r="W136" s="931">
        <f>VLOOKUP($D$3&amp;"_"&amp;W$3,データシート2!$A:$SI,MATCH($R$2&amp;"_"&amp;$C136,データシート2!$A$1:$SI$1,0),0)</f>
        <v>6.2240000000000002</v>
      </c>
      <c r="X136" s="931">
        <f>VLOOKUP($D$3&amp;"_"&amp;X$3,データシート2!$A:$SI,MATCH($R$2&amp;"_"&amp;$C136,データシート2!$A$1:$SI$1,0),0)</f>
        <v>3.383</v>
      </c>
      <c r="Y136" s="931">
        <f>VLOOKUP($D$3&amp;"_"&amp;Y$3,データシート2!$A:$SI,MATCH($R$2&amp;"_"&amp;$C136,データシート2!$A$1:$SI$1,0),0)</f>
        <v>3.1419999999999999</v>
      </c>
      <c r="Z136" s="931">
        <f>VLOOKUP($D$3&amp;"_"&amp;Z$3,データシート2!$A:$SI,MATCH($R$2&amp;"_"&amp;$C136,データシート2!$A$1:$SI$1,0),0)</f>
        <v>105.76600000000001</v>
      </c>
      <c r="AA136" s="931">
        <f>VLOOKUP($D$3&amp;"_"&amp;AA$3,データシート2!$A:$SI,MATCH($R$2&amp;"_"&amp;$C136,データシート2!$A$1:$SI$1,0),0)</f>
        <v>2.7759999999999998</v>
      </c>
      <c r="AB136" s="932">
        <f>VLOOKUP($D$3&amp;"_"&amp;AB$3,データシート2!$A:$SI,MATCH($R$2&amp;"_"&amp;$C136,データシート2!$A$1:$SI$1,0),0)</f>
        <v>2.859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2025-03-04T10:07:11Z</dcterms:created>
  <dcterms:modified xsi:type="dcterms:W3CDTF">2025-03-04T10:07:11Z</dcterms:modified>
  <cp:category/>
  <cp:contentStatus/>
</cp:coreProperties>
</file>