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DA0C9BF-058E-4748-86F3-29D2DB5820F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<sst xmlns="http://schemas.openxmlformats.org/spreadsheetml/2006/main" count="16714" uniqueCount="2404">
  <si>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</si>
  <si>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</si>
  <si>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</si>
  <si>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</si>
  <si>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</si>
  <si>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</si>
  <si>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</si>
  <si>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</si>
  <si>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</si>
  <si>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</si>
  <si>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</si>
  <si>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</si>
  <si>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</si>
  <si>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</si>
  <si>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</si>
  <si>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</si>
  <si>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</si>
  <si>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</si>
  <si>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</si>
  <si>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</si>
  <si>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</si>
  <si>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</si>
  <si>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</si>
  <si>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</si>
  <si>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</si>
  <si>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</si>
  <si>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</si>
  <si>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</si>
  <si>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</si>
  <si>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</si>
  <si>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</si>
  <si>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</si>
  <si>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</si>
  <si>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</si>
  <si>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</si>
  <si>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</si>
  <si>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</si>
  <si>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</si>
  <si>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</si>
  <si>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</si>
  <si>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</si>
  <si>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</si>
  <si>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</si>
  <si>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</si>
  <si>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</si>
  <si>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</si>
  <si>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</si>
  <si>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</si>
  <si>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</si>
  <si>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</si>
  <si>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</si>
  <si>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</si>
  <si>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</si>
  <si>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</si>
  <si>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</si>
  <si>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</si>
  <si>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</si>
  <si>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</si>
  <si>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</si>
  <si>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</si>
  <si>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</si>
  <si>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</si>
  <si>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</si>
  <si>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</si>
  <si>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</si>
  <si>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</si>
  <si>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</si>
  <si>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</si>
  <si>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</si>
  <si>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</si>
  <si>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</si>
  <si>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</si>
  <si>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</si>
  <si>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</si>
  <si>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</si>
  <si>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</si>
  <si>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</si>
  <si>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</si>
  <si>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</si>
  <si>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</si>
  <si>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</si>
  <si>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</si>
  <si>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</si>
  <si>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</si>
  <si>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</si>
  <si>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</si>
  <si>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</si>
  <si>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</si>
  <si>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</si>
  <si>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</si>
  <si>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</si>
  <si>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</si>
  <si>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</si>
  <si>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</si>
  <si>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</si>
  <si>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</si>
  <si>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</si>
  <si>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</si>
  <si>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</si>
  <si>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</si>
  <si>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</si>
  <si>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</si>
  <si>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</si>
  <si>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</si>
  <si>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</si>
  <si>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</si>
  <si>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</si>
  <si>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</si>
  <si>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</si>
  <si>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</si>
  <si>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</si>
  <si>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</si>
  <si>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</si>
  <si>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</si>
  <si>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</si>
  <si>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</si>
  <si>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</si>
  <si>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</si>
  <si>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</si>
  <si>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</si>
  <si>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</si>
  <si>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</si>
  <si>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</si>
  <si>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</si>
  <si>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</si>
  <si>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</si>
  <si>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</si>
  <si>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</si>
  <si>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</si>
  <si>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</si>
  <si>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</si>
  <si>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</si>
  <si>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</si>
  <si>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</si>
  <si>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</si>
  <si>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</si>
  <si>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</si>
  <si>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</si>
  <si>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</si>
  <si>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</si>
  <si>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</si>
  <si>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</si>
  <si>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</si>
  <si>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</si>
  <si>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</si>
  <si>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</si>
  <si>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</si>
  <si>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</si>
  <si>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</si>
  <si>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</si>
  <si>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</si>
  <si>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</si>
  <si>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</si>
  <si>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</si>
  <si>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</si>
  <si>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</si>
  <si>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</si>
  <si>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</si>
  <si>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</si>
  <si>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</si>
  <si>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</si>
  <si>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</si>
  <si>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</si>
  <si>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</si>
  <si>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</si>
  <si>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</si>
  <si>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</si>
  <si>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</si>
  <si>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</si>
  <si>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</si>
  <si>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</si>
  <si>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</si>
  <si>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</si>
  <si>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</si>
  <si>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</si>
  <si>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</si>
  <si>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</si>
  <si>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</si>
  <si>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</si>
  <si>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</si>
  <si>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</si>
  <si>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</si>
  <si>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</si>
  <si>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</si>
  <si>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</si>
  <si>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</si>
  <si>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</si>
  <si>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</si>
  <si>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</si>
  <si>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</si>
  <si>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</si>
  <si>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</si>
  <si>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</si>
  <si>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</si>
  <si>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</si>
  <si>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</si>
  <si>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</si>
  <si>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</si>
  <si>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</si>
  <si>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</si>
  <si>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</si>
  <si>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</si>
  <si>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</si>
  <si>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</si>
  <si>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</si>
  <si>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</si>
  <si>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</si>
  <si>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</si>
  <si>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</si>
  <si>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</si>
  <si>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</si>
  <si>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</si>
  <si>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</si>
  <si>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</si>
  <si>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</si>
  <si>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</si>
  <si>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</si>
  <si>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</si>
  <si>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</si>
  <si>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</si>
  <si>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</si>
  <si>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</si>
  <si>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</si>
  <si>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</si>
  <si>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</si>
  <si>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</si>
  <si>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</si>
  <si>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</si>
  <si>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</si>
  <si>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</si>
  <si>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</si>
  <si>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</si>
  <si>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</si>
  <si>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</si>
  <si>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</si>
  <si>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</si>
  <si>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</si>
  <si>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</si>
  <si>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</si>
  <si>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</si>
  <si>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</si>
  <si>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</si>
  <si>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</si>
  <si>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</si>
  <si>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</si>
  <si>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</si>
  <si>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</si>
  <si>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</si>
  <si>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</si>
  <si>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</si>
  <si>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</si>
  <si>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</si>
  <si>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</si>
  <si>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</si>
  <si>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</si>
  <si>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</si>
  <si>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</si>
  <si>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</si>
  <si>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</si>
  <si>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</si>
  <si>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</si>
  <si>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</si>
  <si>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</si>
  <si>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</si>
  <si>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</si>
  <si>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</si>
  <si>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</si>
  <si>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</si>
  <si>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</si>
  <si>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</si>
  <si>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</si>
  <si>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</si>
  <si>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</si>
  <si>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</si>
  <si>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</si>
  <si>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</si>
  <si>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</si>
  <si>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</si>
  <si>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</si>
  <si>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</si>
  <si>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</si>
  <si>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</si>
  <si>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</si>
  <si>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</si>
  <si>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</si>
  <si>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</si>
  <si>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</si>
  <si>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</si>
  <si>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</si>
  <si>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</si>
  <si>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</si>
  <si>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</si>
  <si>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</si>
  <si>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</si>
  <si>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</si>
  <si>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</si>
  <si>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</si>
  <si>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</si>
  <si>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</si>
  <si>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</si>
  <si>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</si>
  <si>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</si>
  <si>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</si>
  <si>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</si>
  <si>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</si>
  <si>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</si>
  <si>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</si>
  <si>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</si>
  <si>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</si>
  <si>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</si>
  <si>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</si>
  <si>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</si>
  <si>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</si>
  <si>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</si>
  <si>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</si>
  <si>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</si>
  <si>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</si>
  <si>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</si>
  <si>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</si>
  <si>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</si>
  <si>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</si>
  <si>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</si>
  <si>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</si>
  <si>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</si>
  <si>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</si>
  <si>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</si>
  <si>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</si>
  <si>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</si>
  <si>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</si>
  <si>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</si>
  <si>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</si>
  <si>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</si>
  <si>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</si>
  <si>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</si>
  <si>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</si>
  <si>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</si>
  <si>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</si>
  <si>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</si>
  <si>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</si>
  <si>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</si>
  <si>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</si>
  <si>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</si>
  <si>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</si>
  <si>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</si>
  <si>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</si>
  <si>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</si>
  <si>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</si>
  <si>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</si>
  <si>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</si>
  <si>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</si>
  <si>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</si>
  <si>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</si>
  <si>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</si>
  <si>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</si>
  <si>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</si>
  <si>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</si>
  <si>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</si>
  <si>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</si>
  <si>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</si>
  <si>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</si>
  <si>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</si>
  <si>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</si>
  <si>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</si>
  <si>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</si>
  <si>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</si>
  <si>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</si>
  <si>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</si>
  <si>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</si>
  <si>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</si>
  <si>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</si>
  <si>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</si>
  <si>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</si>
  <si>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</si>
  <si>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</si>
  <si>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</si>
  <si>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</si>
  <si>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</si>
  <si>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</si>
  <si>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</si>
  <si>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</si>
  <si>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</si>
  <si>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</si>
  <si>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</si>
  <si>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</si>
  <si>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</si>
  <si>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</si>
  <si>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</si>
  <si>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</si>
  <si>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</si>
  <si>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</si>
  <si>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</si>
  <si>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</si>
  <si>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</si>
  <si>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</si>
  <si>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</si>
  <si>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</si>
  <si>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</si>
  <si>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</si>
  <si>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</si>
  <si>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</si>
  <si>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</si>
  <si>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</si>
  <si>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</si>
  <si>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</si>
  <si>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</si>
  <si>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</si>
  <si>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</si>
  <si>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</si>
  <si>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</si>
  <si>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</si>
  <si>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</si>
  <si>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</si>
  <si>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</si>
  <si>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</si>
  <si>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</si>
  <si>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</si>
  <si>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</si>
  <si>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</si>
  <si>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</si>
  <si>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</si>
  <si>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</si>
  <si>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</si>
  <si>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</si>
  <si>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</si>
  <si>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</si>
  <si>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</si>
  <si>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</si>
  <si>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</si>
  <si>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</si>
  <si>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</si>
  <si>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</si>
  <si>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</si>
  <si>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</si>
  <si>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</si>
  <si>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</si>
  <si>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</si>
  <si>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</si>
  <si>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</si>
  <si>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</si>
  <si>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</si>
  <si>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</si>
  <si>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</si>
  <si>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</si>
  <si>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</si>
  <si>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</si>
  <si>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</si>
  <si>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</si>
  <si>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</si>
  <si>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</si>
  <si>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</si>
  <si>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</si>
  <si>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</si>
  <si>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</si>
  <si>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</si>
  <si>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</si>
  <si>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</si>
  <si>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</si>
  <si>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</si>
  <si>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</si>
  <si>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</si>
  <si>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</si>
  <si>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</si>
  <si>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</si>
  <si>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</si>
  <si>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</si>
  <si>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</si>
  <si>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</si>
  <si>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</si>
  <si>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</si>
  <si>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</si>
  <si>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</si>
  <si>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</si>
  <si>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</si>
  <si>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</si>
  <si>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</si>
  <si>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</si>
  <si>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</si>
  <si>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</si>
  <si>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</si>
  <si>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</si>
  <si>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</si>
  <si>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</si>
  <si>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</si>
  <si>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</si>
  <si>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</si>
  <si>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</si>
  <si>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</si>
  <si>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</si>
  <si>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</si>
  <si>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</si>
  <si>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</si>
  <si>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</si>
  <si>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</si>
  <si>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</si>
  <si>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</si>
  <si>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</si>
  <si>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</si>
  <si>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</si>
  <si>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</si>
  <si>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</si>
  <si>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</si>
  <si>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</si>
  <si>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</si>
  <si>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</si>
  <si>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</si>
  <si>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</si>
  <si>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</si>
  <si>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</si>
  <si>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</si>
  <si>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</si>
  <si>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</si>
  <si>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</si>
  <si>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</si>
  <si>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</si>
  <si>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</si>
  <si>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</si>
  <si>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</si>
  <si>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</si>
  <si>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</si>
  <si>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</si>
  <si>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</si>
  <si>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</si>
  <si>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</si>
  <si>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</si>
  <si>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</si>
  <si>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</si>
  <si>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</si>
  <si>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</si>
  <si>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</si>
  <si>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</si>
  <si>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</si>
  <si>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</si>
  <si>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</si>
  <si>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</si>
  <si>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</si>
  <si>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</si>
  <si>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</si>
  <si>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</si>
  <si>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</si>
  <si>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</si>
  <si>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</si>
  <si>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</si>
  <si>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</si>
  <si>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</si>
  <si>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</si>
  <si>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</si>
  <si>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</si>
  <si>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</si>
  <si>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</si>
  <si>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</si>
  <si>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</si>
  <si>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</si>
  <si>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</si>
  <si>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</si>
  <si>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</si>
  <si>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</si>
  <si>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</si>
  <si>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</si>
  <si>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</si>
  <si>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</si>
  <si>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</si>
  <si>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</si>
  <si>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</si>
  <si>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</si>
  <si>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</si>
  <si>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</si>
  <si>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</si>
  <si>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</si>
  <si>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</si>
  <si>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</si>
  <si>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</si>
  <si>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</si>
  <si>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</si>
  <si>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</si>
  <si>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</si>
  <si>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</si>
  <si>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</si>
  <si>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</si>
  <si>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</si>
  <si>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</si>
  <si>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</si>
  <si>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</si>
  <si>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</si>
  <si>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</si>
  <si>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</si>
  <si>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</si>
  <si>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</si>
  <si>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</si>
  <si>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</si>
  <si>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</si>
  <si>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</si>
  <si>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</si>
  <si>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</si>
  <si>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</si>
  <si>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</si>
  <si>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</si>
  <si>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</si>
  <si>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</si>
  <si>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</si>
  <si>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</si>
  <si>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</si>
  <si>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</si>
  <si>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</si>
  <si>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</si>
  <si>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</si>
  <si>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</si>
  <si>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</si>
  <si>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</si>
  <si>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</si>
  <si>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</si>
  <si>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</si>
  <si>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</si>
  <si>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</si>
  <si>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</si>
  <si>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</si>
  <si>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</si>
  <si>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</si>
  <si>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</si>
  <si>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</si>
  <si>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</si>
  <si>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</si>
  <si>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</si>
  <si>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</si>
  <si>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</si>
  <si>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</si>
  <si>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</si>
  <si>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</si>
  <si>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</si>
  <si>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</si>
  <si>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</si>
  <si>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</si>
  <si>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</si>
  <si>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</si>
  <si>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</si>
  <si>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</si>
  <si>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</si>
  <si>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</si>
  <si>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</si>
  <si>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</si>
  <si>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</si>
  <si>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</si>
  <si>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</si>
  <si>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</si>
  <si>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</si>
  <si>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</si>
  <si>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</si>
  <si>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</si>
  <si>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</si>
  <si>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</si>
  <si>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</si>
  <si>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</si>
  <si>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</si>
  <si>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</si>
  <si>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</si>
  <si>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</si>
  <si>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</si>
  <si>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</si>
  <si>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</si>
  <si>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</si>
  <si>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</si>
  <si>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</si>
  <si>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</si>
  <si>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</si>
  <si>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</si>
  <si>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</si>
  <si>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</si>
  <si>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</si>
  <si>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</si>
  <si>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</si>
  <si>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</si>
  <si>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</si>
  <si>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</si>
  <si>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</si>
  <si>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</si>
  <si>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</si>
  <si>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</si>
  <si>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</si>
  <si>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</si>
  <si>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</si>
  <si>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</si>
  <si>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</si>
  <si>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</si>
  <si>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</si>
  <si>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</si>
  <si>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</si>
  <si>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</si>
  <si>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</si>
  <si>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</si>
  <si>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</si>
  <si>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</si>
  <si>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</si>
  <si>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</si>
  <si>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</si>
  <si>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</si>
  <si>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</si>
  <si>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</si>
  <si>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</si>
  <si>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</si>
  <si>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</si>
  <si>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</si>
  <si>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</si>
  <si>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</si>
  <si>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</si>
  <si>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</si>
  <si>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</si>
  <si>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</si>
  <si>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</si>
  <si>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</si>
  <si>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</si>
  <si>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</si>
  <si>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</si>
  <si>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</si>
  <si>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</si>
  <si>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</si>
  <si>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</si>
  <si>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</si>
  <si>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</si>
  <si>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</si>
  <si>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</si>
  <si>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</si>
  <si>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</si>
  <si>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</si>
  <si>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</si>
  <si>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</si>
  <si>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</si>
  <si>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</si>
  <si>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</si>
  <si>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</si>
  <si>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</si>
  <si>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</si>
  <si>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</si>
  <si>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</si>
  <si>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</si>
  <si>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</si>
  <si>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</si>
  <si>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</si>
  <si>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</si>
  <si>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</si>
  <si>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</si>
  <si>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</si>
  <si>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</si>
  <si>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</si>
  <si>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</si>
  <si>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</si>
  <si>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</si>
  <si>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</si>
  <si>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</si>
  <si>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</si>
  <si>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</si>
  <si>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</si>
  <si>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</si>
  <si>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</si>
  <si>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</si>
  <si>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</si>
  <si>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</si>
  <si>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</si>
  <si>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</si>
  <si>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</si>
  <si>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</si>
  <si>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</si>
  <si>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</si>
  <si>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</si>
  <si>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</si>
  <si>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</si>
  <si>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</si>
  <si>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</si>
  <si>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</si>
  <si>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</si>
  <si>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</si>
  <si>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</si>
  <si>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</si>
  <si>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</si>
  <si>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</si>
  <si>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</si>
  <si>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</si>
  <si>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</si>
  <si>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</si>
  <si>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</si>
  <si>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</si>
  <si>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</si>
  <si>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</si>
  <si>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</si>
  <si>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</si>
  <si>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</si>
  <si>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</si>
  <si>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</si>
  <si>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</si>
  <si>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</si>
  <si>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</si>
  <si>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</si>
  <si>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</si>
  <si>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</si>
  <si>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</si>
  <si>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</si>
  <si>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</si>
  <si>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</si>
  <si>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</si>
  <si>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</si>
  <si>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</si>
  <si>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</si>
  <si>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</si>
  <si>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</si>
  <si>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</si>
  <si>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</si>
  <si>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</si>
  <si>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</si>
  <si>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</si>
  <si>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</si>
  <si>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</si>
  <si>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</si>
  <si>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</si>
  <si>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</si>
  <si>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</si>
  <si>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</si>
  <si>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</si>
  <si>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</si>
  <si>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</si>
  <si>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</si>
  <si>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</si>
  <si>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</si>
  <si>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</si>
  <si>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</si>
  <si>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</si>
  <si>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</si>
  <si>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</si>
  <si>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</si>
  <si>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</si>
  <si>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</si>
  <si>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</si>
  <si>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</si>
  <si>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</si>
  <si>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</si>
  <si>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</si>
  <si>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</si>
  <si>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</si>
  <si>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</si>
  <si>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</si>
  <si>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</si>
  <si>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</si>
  <si>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</si>
  <si>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</si>
  <si>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</si>
  <si>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</si>
  <si>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</si>
  <si>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</si>
  <si>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</si>
  <si>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</si>
  <si>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</si>
  <si>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</si>
  <si>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</si>
  <si>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</si>
  <si>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</si>
  <si>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</si>
  <si>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</si>
  <si>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</si>
  <si>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</si>
  <si>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</si>
  <si>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</si>
  <si>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</si>
  <si>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</si>
  <si>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</si>
  <si>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</si>
  <si>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</si>
  <si>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</si>
  <si>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</si>
  <si>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</si>
  <si>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</si>
  <si>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</si>
  <si>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</si>
  <si>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</si>
  <si>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</si>
  <si>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</si>
  <si>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</si>
  <si>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</si>
  <si>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</si>
  <si>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</si>
  <si>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</si>
  <si>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</si>
  <si>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</si>
  <si>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</si>
  <si>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</si>
  <si>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</si>
  <si>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</si>
  <si>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</si>
  <si>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</si>
  <si>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</si>
  <si>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</si>
  <si>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</si>
  <si>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</si>
  <si>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</si>
  <si>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</si>
  <si>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</si>
  <si>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</si>
  <si>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</si>
  <si>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</si>
  <si>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</si>
  <si>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</si>
  <si>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</si>
  <si>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</si>
  <si>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</si>
  <si>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</si>
  <si>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</si>
  <si>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</si>
  <si>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</si>
  <si>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</si>
  <si>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</si>
  <si>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</si>
  <si>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</si>
  <si>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</si>
  <si>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</si>
  <si>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</si>
  <si>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</si>
  <si>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</si>
  <si>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</si>
  <si>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</si>
  <si>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</si>
  <si>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</si>
  <si>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</si>
  <si>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</si>
  <si>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</si>
  <si>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</si>
  <si>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</si>
  <si>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</si>
  <si>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</si>
  <si>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</si>
  <si>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</si>
  <si>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</si>
  <si>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</si>
  <si>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</si>
  <si>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</si>
  <si>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</si>
  <si>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</si>
  <si>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</si>
  <si>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</si>
  <si>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</si>
  <si>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</si>
  <si>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</si>
  <si>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</si>
  <si>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</si>
  <si>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</si>
  <si>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</si>
  <si>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</si>
  <si>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</si>
  <si>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</si>
  <si>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</si>
  <si>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</si>
  <si>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</si>
  <si>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</si>
  <si>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</si>
  <si>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</si>
  <si>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</si>
  <si>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</si>
  <si>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</si>
  <si>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</si>
  <si>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</si>
  <si>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</si>
  <si>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</si>
  <si>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</si>
  <si>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</si>
  <si>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</si>
  <si>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</si>
  <si>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</si>
  <si>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</si>
  <si>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</si>
  <si>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</si>
  <si>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</si>
  <si>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</si>
  <si>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</si>
  <si>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</si>
  <si>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</si>
  <si>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</si>
  <si>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</si>
  <si>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</si>
  <si>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</si>
  <si>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</si>
  <si>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</si>
  <si>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</si>
  <si>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</si>
  <si>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</si>
  <si>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</si>
  <si>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</si>
  <si>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</si>
  <si>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</si>
  <si>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</si>
  <si>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</si>
  <si>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</si>
  <si>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</si>
  <si>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</si>
  <si>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</si>
  <si>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</si>
  <si>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</si>
  <si>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</si>
  <si>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</si>
  <si>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</si>
  <si>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</si>
  <si>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</si>
  <si>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</si>
  <si>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</si>
  <si>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</si>
  <si>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</si>
  <si>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</si>
  <si>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</si>
  <si>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</si>
  <si>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</si>
  <si>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</si>
  <si>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</si>
  <si>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</si>
  <si>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</si>
  <si>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</si>
  <si>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</si>
  <si>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</si>
  <si>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</si>
  <si>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</si>
  <si>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</si>
  <si>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</si>
  <si>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</si>
  <si>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</si>
  <si>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</si>
  <si>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</si>
  <si>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</si>
  <si>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</si>
  <si>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</si>
  <si>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</si>
  <si>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</si>
  <si>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</si>
  <si>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</si>
  <si>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</si>
  <si>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</si>
  <si>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</si>
  <si>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</si>
  <si>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</si>
  <si>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</si>
  <si>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</si>
  <si>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</si>
  <si>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</si>
  <si>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</si>
  <si>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</si>
  <si>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</si>
  <si>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</si>
  <si>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</si>
  <si>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</si>
  <si>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</si>
  <si>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</si>
  <si>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</si>
  <si>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</si>
  <si>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</si>
  <si>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</si>
  <si>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</si>
  <si>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</si>
  <si>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</si>
  <si>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</si>
  <si>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</si>
  <si>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</si>
  <si>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</si>
  <si>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</si>
  <si>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</si>
  <si>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</si>
  <si>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</si>
  <si>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</si>
  <si>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</si>
  <si>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</si>
  <si>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</si>
  <si>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</si>
  <si>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</si>
  <si>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</si>
  <si>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</si>
  <si>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</si>
  <si>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</si>
  <si>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</si>
  <si>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</si>
  <si>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</si>
  <si>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</si>
  <si>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</si>
  <si>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</si>
  <si>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</si>
  <si>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</si>
  <si>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</si>
  <si>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</si>
  <si>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</si>
  <si>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</si>
  <si>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</si>
  <si>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</si>
  <si>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</si>
  <si>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</si>
  <si>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</si>
  <si>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</si>
  <si>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</si>
  <si>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</si>
  <si>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</si>
  <si>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</si>
  <si>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</si>
  <si>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</si>
  <si>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</si>
  <si>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</si>
  <si>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</si>
  <si>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</si>
  <si>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</si>
  <si>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</si>
  <si>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</si>
  <si>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</si>
  <si>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</si>
  <si>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</si>
  <si>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</si>
  <si>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</si>
  <si>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</si>
  <si>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</si>
  <si>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</si>
  <si>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</si>
  <si>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</si>
  <si>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</si>
  <si>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</si>
  <si>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</si>
  <si>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</si>
  <si>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</si>
  <si>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</si>
  <si>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</si>
  <si>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</si>
  <si>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</si>
  <si>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</si>
  <si>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</si>
  <si>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</si>
  <si>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</si>
  <si>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</si>
  <si>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</si>
  <si>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</si>
  <si>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</si>
  <si>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</si>
  <si>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</si>
  <si>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</si>
  <si>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</si>
  <si>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</si>
  <si>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</si>
  <si>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</si>
  <si>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</si>
  <si>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</si>
  <si>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</si>
  <si>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</si>
  <si>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</si>
  <si>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</si>
  <si>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</si>
  <si>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</si>
  <si>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</si>
  <si>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</si>
  <si>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</si>
  <si>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</si>
  <si>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</si>
  <si>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</si>
  <si>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</si>
  <si>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</si>
  <si>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</si>
  <si>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</si>
  <si>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</si>
  <si>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</si>
  <si>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</si>
  <si>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</si>
  <si>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</si>
  <si>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</si>
  <si>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</si>
  <si>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</si>
  <si>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</si>
  <si>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</si>
  <si>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</si>
  <si>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</si>
  <si>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</si>
  <si>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</si>
  <si>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</si>
  <si>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</si>
  <si>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</si>
  <si>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</si>
  <si>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</si>
  <si>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</si>
  <si>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</si>
  <si>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</si>
  <si>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</si>
  <si>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</si>
  <si>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</si>
  <si>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</si>
  <si>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</si>
  <si>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</si>
  <si>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</si>
  <si>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</si>
  <si>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</si>
  <si>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</si>
  <si>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</si>
  <si>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</si>
  <si>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</si>
  <si>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</si>
  <si>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</si>
  <si>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</si>
  <si>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</si>
  <si>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</si>
  <si>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</si>
  <si>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</si>
  <si>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</si>
  <si>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</si>
  <si>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</si>
  <si>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</si>
  <si>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</si>
  <si>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</si>
  <si>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</si>
  <si>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</si>
  <si>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</si>
  <si>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</si>
  <si>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</si>
  <si>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</si>
  <si>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</si>
  <si>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</si>
  <si>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</si>
  <si>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</si>
  <si>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</si>
  <si>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</si>
  <si>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</si>
  <si>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</si>
  <si>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</si>
  <si>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</si>
  <si>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</si>
  <si>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</si>
  <si>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</si>
  <si>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</si>
  <si>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</si>
  <si>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</si>
  <si>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</si>
  <si>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</si>
  <si>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</si>
  <si>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</si>
  <si>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</si>
  <si>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</si>
  <si>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</si>
  <si>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</si>
  <si>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</si>
  <si>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</si>
  <si>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</si>
  <si>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</si>
  <si>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</si>
  <si>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</si>
  <si>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</si>
  <si>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</si>
  <si>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</si>
  <si>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</si>
  <si>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</si>
  <si>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</si>
  <si>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</si>
  <si>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</si>
  <si>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</si>
  <si>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</si>
  <si>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</si>
  <si>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</si>
  <si>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</si>
  <si>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</si>
  <si>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</si>
  <si>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</si>
  <si>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</si>
  <si>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</si>
  <si>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</si>
  <si>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</si>
  <si>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</si>
  <si>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</si>
  <si>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</si>
  <si>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</si>
  <si>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</si>
  <si>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</si>
  <si>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</si>
  <si>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</si>
  <si>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</si>
  <si>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</si>
  <si>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</si>
  <si>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</si>
  <si>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</si>
  <si>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</si>
  <si>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</si>
  <si>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</si>
  <si>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</si>
  <si>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</si>
  <si>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</si>
  <si>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</si>
  <si>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</si>
  <si>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</si>
  <si>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</si>
  <si>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</si>
  <si>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</si>
  <si>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</si>
  <si>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</si>
  <si>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</si>
  <si>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</si>
  <si>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</si>
  <si>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</si>
  <si>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</si>
  <si>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</si>
  <si>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</si>
  <si>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</si>
  <si>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</si>
  <si>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</si>
  <si>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</si>
  <si>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</si>
  <si>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</si>
  <si>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</si>
  <si>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</si>
  <si>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</si>
  <si>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</si>
  <si>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</si>
  <si>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</si>
  <si>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</si>
  <si>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</si>
  <si>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</si>
  <si>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</si>
  <si>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</si>
  <si>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</si>
  <si>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</si>
  <si>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</si>
  <si>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</si>
  <si>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</si>
  <si>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</si>
  <si>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</si>
  <si>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</si>
  <si>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</si>
  <si>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</si>
  <si>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</si>
  <si>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</si>
  <si>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</si>
  <si>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</si>
  <si>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</si>
  <si>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</si>
  <si>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</si>
  <si>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</si>
  <si>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</si>
  <si>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</si>
  <si>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</si>
  <si>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</si>
  <si>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</si>
  <si>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</si>
  <si>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</si>
  <si>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</si>
  <si>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</si>
  <si>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</si>
  <si>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</si>
  <si>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</si>
  <si>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</si>
  <si>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</si>
  <si>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</si>
  <si>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</si>
  <si>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</si>
  <si>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</si>
  <si>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</si>
  <si>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</si>
  <si>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</si>
  <si>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</si>
  <si>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</si>
  <si>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</si>
  <si>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</si>
  <si>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</si>
  <si>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</si>
  <si>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</si>
  <si>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</si>
  <si>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</si>
  <si>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</si>
  <si>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</si>
  <si>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</si>
  <si>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</si>
  <si>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</si>
  <si>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</si>
  <si>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</si>
  <si>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</si>
  <si>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</si>
  <si>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</si>
  <si>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</si>
  <si>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</si>
  <si>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</si>
  <si>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</si>
  <si>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</si>
  <si>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</si>
  <si>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</si>
  <si>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</si>
  <si>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</si>
  <si>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</si>
  <si>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</si>
  <si>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</si>
  <si>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</si>
  <si>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</si>
  <si>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</si>
  <si>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</si>
  <si>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</si>
  <si>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</si>
  <si>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</si>
  <si>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</si>
  <si>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</si>
  <si>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</si>
  <si>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</si>
  <si>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</si>
  <si>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</si>
  <si>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</si>
  <si>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</si>
  <si>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</si>
  <si>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</si>
  <si>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</si>
  <si>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</si>
  <si>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</si>
  <si>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</si>
  <si>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</si>
  <si>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</si>
  <si>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</si>
  <si>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</si>
  <si>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</si>
  <si>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</si>
  <si>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</si>
  <si>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</si>
  <si>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</si>
  <si>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</si>
  <si>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</si>
  <si>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</si>
  <si>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</si>
  <si>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</si>
  <si>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</si>
  <si>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</si>
  <si>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</si>
  <si>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</si>
  <si>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</si>
  <si>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</si>
  <si>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</si>
  <si>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</si>
  <si>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</si>
  <si>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</si>
  <si>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</si>
  <si>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</si>
  <si>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</si>
  <si>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</si>
  <si>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</si>
  <si>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</si>
  <si>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</si>
  <si>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</si>
  <si>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</si>
  <si>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</si>
  <si>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</si>
  <si>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</si>
  <si>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</si>
  <si>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</si>
  <si>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</si>
  <si>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</si>
  <si>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</si>
  <si>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</si>
  <si>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</si>
  <si>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</si>
  <si>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</si>
  <si>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</si>
  <si>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</si>
  <si>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</si>
  <si>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</si>
  <si>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</si>
  <si>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</si>
  <si>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</si>
  <si>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</si>
  <si>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</si>
  <si>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</si>
  <si>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</si>
  <si>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</si>
  <si>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</si>
  <si>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</si>
  <si>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</si>
  <si>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</si>
  <si>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</si>
  <si>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</si>
  <si>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</si>
  <si>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</si>
  <si>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</si>
  <si>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</si>
  <si>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</si>
  <si>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</si>
  <si>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</si>
  <si>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</si>
  <si>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</si>
  <si>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</si>
  <si>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</si>
  <si>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</si>
  <si>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</si>
  <si>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</si>
  <si>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</si>
  <si>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</si>
  <si>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</si>
  <si>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</si>
  <si>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</si>
  <si>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</si>
  <si>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</si>
  <si>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</si>
  <si>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</si>
  <si>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</si>
  <si>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</si>
  <si>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</si>
  <si>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</si>
  <si>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</si>
  <si>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</si>
  <si>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</si>
  <si>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</si>
  <si>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</si>
  <si>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</si>
  <si>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</si>
  <si>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</si>
  <si>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</si>
  <si>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</si>
  <si>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</si>
  <si>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</si>
  <si>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</si>
  <si>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</si>
  <si>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</si>
  <si>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</si>
  <si>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</si>
  <si>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</si>
  <si>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</si>
  <si>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</si>
  <si>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</si>
  <si>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</si>
  <si>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</si>
  <si>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</si>
  <si>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</si>
  <si>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</si>
  <si>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</si>
  <si>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</si>
  <si>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</si>
  <si>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</si>
  <si>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</si>
  <si>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</si>
  <si>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</si>
  <si>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</si>
  <si>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</si>
  <si>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</si>
  <si>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</si>
  <si>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</si>
  <si>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</si>
  <si>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</si>
  <si>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</si>
  <si>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</si>
  <si>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</si>
  <si>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</si>
  <si>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</si>
  <si>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</si>
  <si>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</si>
  <si>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</si>
  <si>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</si>
  <si>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</si>
  <si>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</si>
  <si>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</si>
  <si>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</si>
  <si>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</si>
  <si>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</si>
  <si>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</si>
  <si>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</si>
  <si>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</si>
  <si>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</si>
  <si>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</si>
  <si>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</si>
  <si>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</si>
  <si>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</si>
  <si>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</si>
  <si>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</si>
  <si>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</si>
  <si>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</si>
  <si>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</si>
  <si>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</si>
  <si>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</si>
  <si>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</si>
  <si>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</si>
  <si>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</si>
  <si>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</si>
  <si>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</si>
  <si>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</si>
  <si>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</si>
  <si>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</si>
  <si>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</si>
  <si>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</si>
  <si>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</si>
  <si>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</si>
  <si>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</si>
  <si>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</si>
  <si>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</si>
  <si>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</si>
  <si>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</si>
  <si>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</si>
  <si>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</si>
  <si>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</si>
  <si>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</si>
  <si>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</si>
  <si>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</si>
  <si>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</si>
  <si>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</si>
  <si>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</si>
  <si>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</si>
  <si>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</si>
  <si>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</si>
  <si>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</si>
  <si>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</si>
  <si>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</si>
  <si>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</si>
  <si>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</si>
  <si>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</si>
  <si>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</si>
  <si>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</si>
  <si>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</si>
  <si>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</si>
  <si>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</si>
  <si>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</si>
  <si>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</si>
  <si>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</si>
  <si>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</si>
  <si>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</si>
  <si>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</si>
  <si>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</si>
  <si>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</si>
  <si>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</si>
  <si>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</si>
  <si>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</si>
  <si>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</si>
  <si>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</si>
  <si>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</si>
  <si>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</si>
  <si>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</si>
  <si>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</si>
  <si>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</si>
  <si>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</si>
  <si>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</si>
  <si>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</si>
  <si>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</si>
  <si>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</si>
  <si>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</si>
  <si>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</si>
  <si>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</si>
  <si>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</si>
  <si>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</si>
  <si>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</si>
  <si>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</si>
  <si>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</si>
  <si>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</si>
  <si>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</si>
  <si>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</si>
  <si>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</si>
  <si>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</si>
  <si>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</si>
  <si>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</si>
  <si>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</si>
  <si>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</si>
  <si>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</si>
  <si>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</si>
  <si>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</si>
  <si>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</si>
  <si>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</si>
  <si>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</si>
  <si>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</si>
  <si>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</si>
  <si>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</si>
  <si>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</si>
  <si>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</si>
  <si>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</si>
  <si>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</si>
  <si>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</si>
  <si>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</si>
  <si>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</si>
  <si>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</si>
  <si>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</si>
  <si>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</si>
  <si>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</si>
  <si>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</si>
  <si>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</si>
  <si>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</si>
  <si>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</si>
  <si>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</si>
  <si>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</si>
  <si>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</si>
  <si>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</si>
  <si>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</si>
  <si>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</si>
  <si>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</si>
  <si>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</si>
  <si>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</si>
  <si>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</si>
  <si>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</si>
  <si>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</si>
  <si>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</si>
  <si>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</si>
  <si>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</si>
  <si>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</si>
  <si>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</si>
  <si>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</si>
  <si>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</si>
  <si>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</si>
  <si>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</si>
  <si>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</si>
  <si>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</si>
  <si>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</si>
  <si>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</si>
  <si>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</si>
  <si>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</si>
  <si>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</si>
  <si>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</si>
  <si>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</si>
  <si>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</si>
  <si>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</si>
  <si>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</si>
  <si>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</si>
  <si>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</si>
  <si>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</si>
  <si>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</si>
  <si>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</si>
  <si>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</si>
  <si>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</si>
  <si>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</si>
  <si>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</si>
  <si>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</si>
  <si>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</si>
  <si>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</si>
  <si>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</si>
  <si>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</si>
  <si>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</si>
  <si>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</si>
  <si>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</si>
  <si>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</si>
  <si>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</si>
  <si>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</si>
  <si>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</si>
  <si>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</si>
  <si>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</si>
  <si>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</si>
  <si>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</si>
  <si>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</si>
  <si>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</si>
  <si>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</si>
  <si>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</si>
  <si>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</si>
  <si>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</si>
  <si>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</si>
  <si>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</si>
  <si>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</si>
  <si>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</si>
  <si>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</si>
  <si>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</si>
  <si>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</si>
  <si>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</si>
  <si>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</si>
  <si>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</si>
  <si>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</si>
  <si>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</si>
  <si>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</si>
  <si>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</si>
  <si>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</si>
  <si>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</si>
  <si>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</si>
  <si>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</si>
  <si>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</si>
  <si>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</si>
  <si>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</si>
  <si>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</si>
  <si>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</si>
  <si>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</si>
  <si>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</si>
  <si>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</si>
  <si>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</si>
  <si>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</si>
  <si>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</si>
  <si>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</si>
  <si>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</si>
  <si>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</si>
  <si>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</si>
  <si>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</si>
  <si>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</si>
  <si>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</si>
  <si>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</si>
  <si>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</si>
  <si>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</si>
  <si>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</si>
  <si>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</si>
  <si>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</si>
  <si>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</si>
  <si>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</si>
  <si>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</si>
  <si>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</si>
  <si>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</si>
  <si>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</si>
  <si>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</si>
  <si>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</si>
  <si>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</si>
  <si>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</si>
  <si>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</si>
  <si>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</si>
  <si>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</si>
  <si>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</si>
  <si>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</si>
  <si>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</si>
  <si>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</si>
  <si>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</si>
  <si>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</si>
  <si>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</si>
  <si>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</si>
  <si>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</si>
  <si>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</si>
  <si>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</si>
  <si>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</si>
  <si>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</si>
  <si>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</si>
  <si>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</si>
  <si>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</si>
  <si>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</si>
  <si>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</si>
  <si>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</si>
  <si>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</si>
  <si>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</si>
  <si>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</si>
  <si>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</si>
  <si>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</si>
  <si>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</si>
  <si>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</si>
  <si>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</si>
  <si>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</si>
  <si>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</si>
  <si>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</si>
  <si>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</si>
  <si>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</si>
  <si>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</si>
  <si>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</si>
  <si>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</si>
  <si>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</si>
  <si>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</si>
  <si>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</si>
  <si>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</si>
  <si>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</si>
  <si>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</si>
  <si>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</si>
  <si>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</si>
  <si>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</si>
  <si>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</si>
  <si>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</si>
  <si>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</si>
  <si>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</si>
  <si>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</si>
  <si>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</si>
  <si>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</si>
  <si>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</si>
  <si>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</si>
  <si>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</si>
  <si>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</si>
  <si>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</si>
  <si>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</si>
  <si>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</si>
  <si>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</si>
  <si>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</si>
  <si>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</si>
  <si>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</si>
  <si>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</si>
  <si>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</si>
  <si>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</si>
  <si>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</si>
  <si>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</si>
  <si>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</si>
  <si>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</si>
  <si>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</si>
  <si>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</si>
  <si>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</si>
  <si>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</si>
  <si>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</si>
  <si>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</si>
  <si>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</si>
  <si>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</si>
  <si>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</si>
  <si>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</si>
  <si>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</si>
  <si>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</si>
  <si>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</si>
  <si>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</si>
  <si>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</si>
  <si>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</si>
  <si>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</si>
  <si>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</si>
  <si>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</si>
  <si>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</si>
  <si>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</si>
  <si>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</si>
  <si>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</si>
  <si>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</si>
  <si>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</si>
  <si>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</si>
  <si>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</si>
  <si>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</si>
  <si>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</si>
  <si>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</si>
  <si>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</si>
  <si>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</si>
  <si>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</si>
  <si>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</si>
  <si>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</si>
  <si>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</si>
  <si>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</si>
  <si>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</si>
  <si>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</si>
  <si>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</si>
  <si>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</si>
  <si>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</si>
  <si>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</si>
  <si>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</si>
  <si>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</si>
  <si>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</si>
  <si>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</si>
  <si>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</si>
  <si>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</si>
  <si>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</si>
  <si>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</si>
  <si>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</si>
  <si>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</si>
  <si>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</si>
  <si>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</si>
  <si>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</si>
  <si>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</si>
  <si>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</si>
  <si>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</si>
  <si>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</si>
  <si>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</si>
  <si>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</si>
  <si>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</si>
  <si>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</si>
  <si>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</si>
  <si>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</si>
  <si>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</si>
  <si>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</si>
  <si>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</si>
  <si>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</si>
  <si>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</si>
  <si>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</si>
  <si>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</si>
  <si>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</si>
  <si>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</si>
  <si>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</si>
  <si>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</si>
  <si>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</si>
  <si>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</si>
  <si>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</si>
  <si>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</si>
  <si>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</si>
  <si>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</si>
  <si>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</si>
  <si>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</si>
  <si>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</si>
  <si>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</si>
  <si>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</si>
  <si>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</si>
  <si>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</si>
  <si>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</si>
  <si>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</si>
  <si>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</si>
  <si>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</si>
  <si>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</si>
  <si>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</si>
  <si>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</si>
  <si>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</si>
  <si>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</si>
  <si>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</si>
  <si>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</si>
  <si>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</si>
  <si>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</si>
  <si>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</si>
  <si>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</si>
  <si>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</si>
  <si>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</si>
  <si>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</si>
  <si>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</si>
  <si>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</si>
  <si>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</si>
  <si>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</si>
  <si>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</si>
  <si>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</si>
  <si>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</si>
  <si>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</si>
  <si>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</si>
  <si>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</si>
  <si>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</si>
  <si>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</si>
  <si>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</si>
  <si>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</si>
  <si>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</si>
  <si>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</si>
  <si>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</si>
  <si>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</si>
  <si>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</si>
  <si>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</si>
  <si>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</si>
  <si>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</si>
  <si>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</si>
  <si>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</si>
  <si>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</si>
  <si>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</si>
  <si>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</si>
  <si>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</si>
  <si>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</si>
  <si>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</si>
  <si>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</si>
  <si>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</si>
  <si>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</si>
  <si>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</si>
  <si>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</si>
  <si>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</si>
  <si>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</si>
  <si>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</si>
  <si>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</si>
  <si>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</si>
  <si>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</si>
  <si>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</si>
  <si>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</si>
  <si>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</si>
  <si>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</si>
  <si>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</si>
  <si>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</si>
  <si>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</si>
  <si>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</si>
  <si>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</si>
  <si>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</si>
  <si>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</si>
  <si>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</si>
  <si>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</si>
  <si>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</si>
  <si>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</si>
  <si>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</si>
  <si>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</si>
  <si>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</si>
  <si>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</si>
  <si>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</si>
  <si>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</si>
  <si>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</si>
  <si>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</si>
  <si>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</si>
  <si>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</si>
  <si>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</si>
  <si>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</si>
  <si>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</si>
  <si>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</si>
  <si>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</si>
  <si>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</si>
  <si>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</si>
  <si>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</si>
  <si>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</si>
  <si>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</si>
  <si>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</si>
  <si>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</si>
  <si>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</si>
  <si>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</si>
  <si>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</si>
  <si>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</si>
  <si>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</si>
  <si>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</si>
  <si>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</si>
  <si>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</si>
  <si>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</si>
  <si>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</si>
  <si>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</si>
  <si>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</si>
  <si>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</si>
  <si>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</si>
  <si>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</si>
  <si>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</si>
  <si>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</si>
  <si>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</si>
  <si>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</si>
  <si>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</si>
  <si>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</si>
  <si>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</si>
  <si>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</si>
  <si>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</si>
  <si>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</si>
  <si>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</si>
  <si>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</si>
  <si>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</si>
  <si>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</si>
  <si>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</si>
  <si>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</si>
  <si>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</si>
  <si>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</si>
  <si>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</si>
  <si>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</si>
  <si>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</si>
  <si>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</si>
  <si>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</si>
  <si>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</si>
  <si>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</si>
  <si>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</si>
  <si>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</si>
  <si>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</si>
  <si>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</si>
  <si>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</si>
  <si>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</si>
  <si>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</si>
  <si>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</si>
  <si>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</si>
  <si>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</si>
  <si>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</si>
  <si>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</si>
  <si>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</si>
  <si>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</si>
  <si>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</si>
  <si>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</si>
  <si>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</si>
  <si>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</si>
  <si>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</si>
  <si>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</si>
  <si>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</si>
  <si>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</si>
  <si>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</si>
  <si>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</si>
  <si>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</si>
  <si>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</si>
  <si>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</si>
  <si>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</si>
  <si>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</si>
  <si>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</si>
  <si>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</si>
  <si>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</si>
  <si>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</si>
  <si>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</si>
  <si>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</si>
  <si>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</si>
  <si>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</si>
  <si>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</si>
  <si>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</si>
  <si>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</si>
  <si>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</si>
  <si>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</si>
  <si>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</si>
  <si>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</si>
  <si>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</si>
  <si>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</si>
  <si>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</si>
  <si>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</si>
  <si>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</si>
  <si>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</si>
  <si>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</si>
  <si>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</si>
  <si>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</si>
  <si>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</si>
  <si>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</si>
  <si>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</si>
  <si>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</si>
  <si>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</si>
  <si>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</si>
  <si>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</si>
  <si>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</si>
  <si>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</si>
  <si>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</si>
  <si>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</si>
  <si>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</si>
  <si>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</si>
  <si>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</si>
  <si>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</si>
  <si>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</si>
  <si>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</si>
  <si>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</si>
  <si>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</si>
  <si>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</si>
  <si>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</si>
  <si>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</si>
  <si>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</si>
  <si>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</si>
  <si>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</si>
  <si>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</si>
  <si>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</si>
  <si>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</si>
  <si>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</si>
  <si>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</si>
  <si>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</si>
  <si>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</si>
  <si>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</si>
  <si>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</si>
  <si>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</si>
  <si>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</si>
  <si>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</si>
  <si>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</si>
  <si>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</si>
  <si>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</si>
  <si>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</si>
  <si>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</si>
  <si>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</si>
  <si>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</si>
  <si>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</si>
  <si>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</si>
  <si>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</si>
  <si>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</si>
  <si>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</si>
  <si>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</si>
  <si>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</si>
  <si>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</si>
  <si>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</si>
  <si>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</si>
  <si>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</si>
  <si>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</si>
  <si>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</si>
  <si>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</si>
  <si>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</si>
  <si>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</si>
  <si>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</si>
  <si>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</si>
  <si>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</si>
  <si>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</si>
  <si>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</si>
  <si>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</si>
  <si>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</si>
  <si>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</si>
  <si>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</si>
  <si>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</si>
  <si>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</si>
  <si>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</si>
  <si>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</si>
  <si>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</si>
  <si>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</si>
  <si>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</si>
  <si>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</si>
  <si>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</si>
  <si>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</si>
  <si>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</si>
  <si>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</si>
  <si>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</si>
  <si>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</si>
  <si>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</si>
  <si>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</si>
  <si>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</si>
  <si>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</si>
  <si>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</si>
  <si>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</si>
  <si>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</si>
  <si>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</si>
  <si>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</si>
  <si>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</si>
  <si>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</si>
  <si>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</si>
  <si>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</si>
  <si>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</si>
  <si>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</si>
  <si>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</si>
  <si>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</si>
  <si>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</si>
  <si>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</si>
  <si>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</si>
  <si>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</si>
  <si>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</si>
  <si>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</si>
  <si>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</si>
  <si>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</si>
  <si>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</si>
  <si>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</si>
  <si>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</si>
  <si>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</si>
  <si>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</si>
  <si>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</si>
  <si>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</si>
  <si>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</si>
  <si>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</si>
  <si>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</si>
  <si>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</si>
  <si>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</si>
  <si>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</si>
  <si>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</si>
  <si>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</si>
  <si>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</si>
  <si>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</si>
  <si>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</si>
  <si>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</si>
  <si>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</si>
  <si>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</si>
  <si>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</si>
  <si>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</si>
  <si>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</si>
  <si>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</si>
  <si>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</si>
  <si>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</si>
  <si>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</si>
  <si>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</si>
  <si>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</si>
  <si>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</si>
  <si>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</si>
  <si>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</si>
  <si>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</si>
  <si>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</si>
  <si>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</si>
  <si>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</si>
  <si>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</si>
  <si>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</si>
  <si>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</si>
  <si>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</si>
  <si>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</si>
  <si>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</si>
  <si>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</si>
  <si>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</si>
  <si>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</si>
  <si>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</si>
  <si>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</si>
  <si>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</si>
  <si>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</si>
  <si>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</si>
  <si>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</si>
  <si>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</si>
  <si>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</si>
  <si>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</si>
  <si>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</si>
  <si>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</si>
  <si>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</si>
  <si>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</si>
  <si>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42205</t>
  </si>
  <si>
    <t>大村市</t>
  </si>
  <si>
    <t>42205_令和4年度</t>
  </si>
  <si>
    <t>42205_令和6年度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</si>
  <si>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</si>
  <si>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</si>
  <si>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</si>
  <si>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</si>
  <si>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</si>
  <si>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</si>
  <si>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</si>
  <si>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</si>
  <si>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</si>
  <si>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</si>
  <si>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</si>
  <si>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</si>
  <si>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</si>
  <si>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</si>
  <si>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</si>
  <si>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</si>
  <si>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</si>
  <si>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</si>
  <si>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</si>
  <si>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</si>
  <si>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</si>
  <si>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</si>
  <si>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</si>
  <si>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</si>
  <si>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</si>
  <si>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</si>
  <si>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</si>
  <si>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</si>
  <si>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</si>
  <si>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</si>
  <si>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</si>
  <si>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</si>
  <si>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</si>
  <si>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</si>
  <si>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</si>
  <si>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</si>
  <si>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</si>
  <si>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</si>
  <si>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</si>
  <si>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</si>
  <si>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</si>
  <si>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</si>
  <si>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</si>
  <si>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</si>
  <si>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</si>
  <si>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</si>
  <si>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</si>
  <si>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</si>
  <si>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</si>
  <si>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</si>
  <si>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</si>
  <si>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</si>
  <si>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</si>
  <si>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</si>
  <si>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</si>
  <si>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</si>
  <si>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</si>
  <si>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</si>
  <si>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</si>
  <si>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</si>
  <si>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</si>
  <si>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</si>
  <si>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</si>
  <si>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</si>
  <si>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</si>
  <si>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</si>
  <si>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</si>
  <si>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</si>
  <si>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</si>
  <si>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</si>
  <si>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</si>
  <si>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</si>
  <si>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</si>
  <si>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</si>
  <si>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</si>
  <si>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</si>
  <si>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</si>
  <si>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</si>
  <si>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</si>
  <si>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</si>
  <si>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</si>
  <si>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</si>
  <si>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</si>
  <si>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</si>
  <si>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</si>
  <si>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</si>
  <si>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</si>
  <si>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</si>
  <si>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</si>
  <si>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</si>
  <si>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</si>
  <si>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</si>
  <si>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</si>
  <si>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</si>
  <si>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</si>
  <si>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</si>
  <si>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</si>
  <si>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</si>
  <si>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</si>
  <si>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42202_令和7年度</t>
  </si>
  <si>
    <t>42202_令和8年度</t>
  </si>
  <si>
    <t>42202_令和9年度</t>
  </si>
  <si>
    <t>42202_令和10年度</t>
  </si>
  <si>
    <t>42202_令和11年度</t>
  </si>
  <si>
    <t>42202_令和12年度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</si>
</sst>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39.04725424168592</c:v>
                </c:pt>
                <c:pt idx="1">
                  <c:v>37.319739681930002</c:v>
                </c:pt>
                <c:pt idx="2">
                  <c:v>33.509865420399997</c:v>
                </c:pt>
                <c:pt idx="3">
                  <c:v>33.511920674109987</c:v>
                </c:pt>
                <c:pt idx="4">
                  <c:v>31.642727810459998</c:v>
                </c:pt>
                <c:pt idx="5">
                  <c:v>28.16729438674</c:v>
                </c:pt>
                <c:pt idx="6">
                  <c:v>30.541163567314399</c:v>
                </c:pt>
                <c:pt idx="7">
                  <c:v>47.752294693299994</c:v>
                </c:pt>
                <c:pt idx="8">
                  <c:v>30.153582352320001</c:v>
                </c:pt>
                <c:pt idx="9">
                  <c:v>62.737621254033499</c:v>
                </c:pt>
                <c:pt idx="10">
                  <c:v>30.830885215147603</c:v>
                </c:pt>
                <c:pt idx="11">
                  <c:v>25.918836801772802</c:v>
                </c:pt>
                <c:pt idx="12">
                  <c:v>29.755193229989999</c:v>
                </c:pt>
                <c:pt idx="13">
                  <c:v>28.179444865640001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476.22806780571227</c:v>
                </c:pt>
                <c:pt idx="1">
                  <c:v>481.28265279803554</c:v>
                </c:pt>
                <c:pt idx="2">
                  <c:v>476.81448799155964</c:v>
                </c:pt>
                <c:pt idx="3">
                  <c:v>490.20282814955556</c:v>
                </c:pt>
                <c:pt idx="4">
                  <c:v>480.30406658717362</c:v>
                </c:pt>
                <c:pt idx="5">
                  <c:v>463.78126686219179</c:v>
                </c:pt>
                <c:pt idx="6">
                  <c:v>457.211009510672</c:v>
                </c:pt>
                <c:pt idx="7">
                  <c:v>443.89895635592256</c:v>
                </c:pt>
                <c:pt idx="8">
                  <c:v>438.35219307694297</c:v>
                </c:pt>
                <c:pt idx="9">
                  <c:v>428.05480731848917</c:v>
                </c:pt>
                <c:pt idx="10">
                  <c:v>426.29235260480164</c:v>
                </c:pt>
                <c:pt idx="11">
                  <c:v>386.95112203177979</c:v>
                </c:pt>
                <c:pt idx="12">
                  <c:v>386.83900687568052</c:v>
                </c:pt>
                <c:pt idx="13">
                  <c:v>394.73114800893779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294.35684628860258</c:v>
                </c:pt>
                <c:pt idx="1">
                  <c:v>333.07451396568581</c:v>
                </c:pt>
                <c:pt idx="2">
                  <c:v>387.16368742646989</c:v>
                </c:pt>
                <c:pt idx="3">
                  <c:v>451.83829860154123</c:v>
                </c:pt>
                <c:pt idx="4">
                  <c:v>439.87881543740451</c:v>
                </c:pt>
                <c:pt idx="5">
                  <c:v>409.95648709934159</c:v>
                </c:pt>
                <c:pt idx="6">
                  <c:v>358.99622604235742</c:v>
                </c:pt>
                <c:pt idx="7">
                  <c:v>330.28075857884926</c:v>
                </c:pt>
                <c:pt idx="8">
                  <c:v>332.66569449004629</c:v>
                </c:pt>
                <c:pt idx="9">
                  <c:v>249.75764351277294</c:v>
                </c:pt>
                <c:pt idx="10">
                  <c:v>266.81146946286407</c:v>
                </c:pt>
                <c:pt idx="11">
                  <c:v>264.63882197518632</c:v>
                </c:pt>
                <c:pt idx="12">
                  <c:v>232.36256189232219</c:v>
                </c:pt>
                <c:pt idx="13">
                  <c:v>302.14412652742595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370.85753014063391</c:v>
                </c:pt>
                <c:pt idx="1">
                  <c:v>397.73951774422812</c:v>
                </c:pt>
                <c:pt idx="2">
                  <c:v>460.95278308039201</c:v>
                </c:pt>
                <c:pt idx="3">
                  <c:v>499.37032428871669</c:v>
                </c:pt>
                <c:pt idx="4">
                  <c:v>505.78666227700381</c:v>
                </c:pt>
                <c:pt idx="5">
                  <c:v>487.80388073389508</c:v>
                </c:pt>
                <c:pt idx="6">
                  <c:v>412.77167762919419</c:v>
                </c:pt>
                <c:pt idx="7">
                  <c:v>343.98873300861231</c:v>
                </c:pt>
                <c:pt idx="8">
                  <c:v>330.30421139576373</c:v>
                </c:pt>
                <c:pt idx="9">
                  <c:v>298.52530090032457</c:v>
                </c:pt>
                <c:pt idx="10">
                  <c:v>304.50550607958797</c:v>
                </c:pt>
                <c:pt idx="11">
                  <c:v>299.04175436617464</c:v>
                </c:pt>
                <c:pt idx="12">
                  <c:v>271.27453007917313</c:v>
                </c:pt>
                <c:pt idx="13">
                  <c:v>305.68545783607954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202.27152513850524</c:v>
                </c:pt>
                <c:pt idx="1">
                  <c:v>184.71237569878906</c:v>
                </c:pt>
                <c:pt idx="2">
                  <c:v>218.21981348342882</c:v>
                </c:pt>
                <c:pt idx="3">
                  <c:v>239.73814144220373</c:v>
                </c:pt>
                <c:pt idx="4">
                  <c:v>260.96187735276516</c:v>
                </c:pt>
                <c:pt idx="5">
                  <c:v>246.75033205339935</c:v>
                </c:pt>
                <c:pt idx="6">
                  <c:v>224.34258231474507</c:v>
                </c:pt>
                <c:pt idx="7">
                  <c:v>221.04988093489516</c:v>
                </c:pt>
                <c:pt idx="8">
                  <c:v>179.13893689709988</c:v>
                </c:pt>
                <c:pt idx="9">
                  <c:v>168.20646728215684</c:v>
                </c:pt>
                <c:pt idx="10">
                  <c:v>189.8973254247214</c:v>
                </c:pt>
                <c:pt idx="11">
                  <c:v>186.40994859882551</c:v>
                </c:pt>
                <c:pt idx="12">
                  <c:v>180.44789233028851</c:v>
                </c:pt>
                <c:pt idx="13">
                  <c:v>204.8789870246822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125865</c:v>
                </c:pt>
                <c:pt idx="1">
                  <c:v>126955</c:v>
                </c:pt>
                <c:pt idx="2">
                  <c:v>129209</c:v>
                </c:pt>
                <c:pt idx="3">
                  <c:v>131184</c:v>
                </c:pt>
                <c:pt idx="4">
                  <c:v>132591</c:v>
                </c:pt>
                <c:pt idx="5">
                  <c:v>133716</c:v>
                </c:pt>
                <c:pt idx="6">
                  <c:v>134716</c:v>
                </c:pt>
                <c:pt idx="7">
                  <c:v>135730</c:v>
                </c:pt>
                <c:pt idx="8">
                  <c:v>136557</c:v>
                </c:pt>
                <c:pt idx="9">
                  <c:v>136960</c:v>
                </c:pt>
                <c:pt idx="10">
                  <c:v>137082</c:v>
                </c:pt>
                <c:pt idx="11">
                  <c:v>137539</c:v>
                </c:pt>
                <c:pt idx="12">
                  <c:v>137260</c:v>
                </c:pt>
                <c:pt idx="13">
                  <c:v>137236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34885</c:v>
                </c:pt>
                <c:pt idx="1">
                  <c:v>34239</c:v>
                </c:pt>
                <c:pt idx="2">
                  <c:v>33778</c:v>
                </c:pt>
                <c:pt idx="3">
                  <c:v>33164</c:v>
                </c:pt>
                <c:pt idx="4">
                  <c:v>32583</c:v>
                </c:pt>
                <c:pt idx="5">
                  <c:v>32407</c:v>
                </c:pt>
                <c:pt idx="6">
                  <c:v>31944</c:v>
                </c:pt>
                <c:pt idx="7">
                  <c:v>32047</c:v>
                </c:pt>
                <c:pt idx="8">
                  <c:v>31748</c:v>
                </c:pt>
                <c:pt idx="9">
                  <c:v>31625</c:v>
                </c:pt>
                <c:pt idx="10">
                  <c:v>31237</c:v>
                </c:pt>
                <c:pt idx="11">
                  <c:v>31282</c:v>
                </c:pt>
                <c:pt idx="12">
                  <c:v>31324</c:v>
                </c:pt>
                <c:pt idx="13">
                  <c:v>31500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118812</c:v>
                </c:pt>
                <c:pt idx="1">
                  <c:v>118592</c:v>
                </c:pt>
                <c:pt idx="2">
                  <c:v>119290</c:v>
                </c:pt>
                <c:pt idx="3">
                  <c:v>120317</c:v>
                </c:pt>
                <c:pt idx="4">
                  <c:v>120911</c:v>
                </c:pt>
                <c:pt idx="5">
                  <c:v>121213</c:v>
                </c:pt>
                <c:pt idx="6">
                  <c:v>121706</c:v>
                </c:pt>
                <c:pt idx="7">
                  <c:v>121973</c:v>
                </c:pt>
                <c:pt idx="8">
                  <c:v>121892</c:v>
                </c:pt>
                <c:pt idx="9">
                  <c:v>122117</c:v>
                </c:pt>
                <c:pt idx="10">
                  <c:v>122014</c:v>
                </c:pt>
                <c:pt idx="11">
                  <c:v>121508</c:v>
                </c:pt>
                <c:pt idx="12">
                  <c:v>120922</c:v>
                </c:pt>
                <c:pt idx="13">
                  <c:v>121158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1057</c:v>
                </c:pt>
                <c:pt idx="1">
                  <c:v>1057</c:v>
                </c:pt>
                <c:pt idx="2">
                  <c:v>1057</c:v>
                </c:pt>
                <c:pt idx="3">
                  <c:v>1057</c:v>
                </c:pt>
                <c:pt idx="4">
                  <c:v>1057</c:v>
                </c:pt>
                <c:pt idx="5">
                  <c:v>1071</c:v>
                </c:pt>
                <c:pt idx="6">
                  <c:v>1071</c:v>
                </c:pt>
                <c:pt idx="7">
                  <c:v>1071</c:v>
                </c:pt>
                <c:pt idx="8">
                  <c:v>1071</c:v>
                </c:pt>
                <c:pt idx="9">
                  <c:v>1071</c:v>
                </c:pt>
                <c:pt idx="10">
                  <c:v>1071</c:v>
                </c:pt>
                <c:pt idx="11">
                  <c:v>1100</c:v>
                </c:pt>
                <c:pt idx="12">
                  <c:v>1100</c:v>
                </c:pt>
                <c:pt idx="13">
                  <c:v>1100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8455</c:v>
                </c:pt>
                <c:pt idx="1">
                  <c:v>8455</c:v>
                </c:pt>
                <c:pt idx="2">
                  <c:v>8455</c:v>
                </c:pt>
                <c:pt idx="3">
                  <c:v>8455</c:v>
                </c:pt>
                <c:pt idx="4">
                  <c:v>8455</c:v>
                </c:pt>
                <c:pt idx="5">
                  <c:v>7867</c:v>
                </c:pt>
                <c:pt idx="6">
                  <c:v>7867</c:v>
                </c:pt>
                <c:pt idx="7">
                  <c:v>7867</c:v>
                </c:pt>
                <c:pt idx="8">
                  <c:v>7867</c:v>
                </c:pt>
                <c:pt idx="9">
                  <c:v>7867</c:v>
                </c:pt>
                <c:pt idx="10">
                  <c:v>7867</c:v>
                </c:pt>
                <c:pt idx="11">
                  <c:v>7554</c:v>
                </c:pt>
                <c:pt idx="12">
                  <c:v>7554</c:v>
                </c:pt>
                <c:pt idx="13">
                  <c:v>7554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1770.3848</c:v>
                </c:pt>
                <c:pt idx="1">
                  <c:v>1894.6455000000001</c:v>
                </c:pt>
                <c:pt idx="2">
                  <c:v>1837.8228999999999</c:v>
                </c:pt>
                <c:pt idx="3">
                  <c:v>1982.8978</c:v>
                </c:pt>
                <c:pt idx="4">
                  <c:v>1692.8087</c:v>
                </c:pt>
                <c:pt idx="5">
                  <c:v>1633.7318</c:v>
                </c:pt>
                <c:pt idx="6">
                  <c:v>1632.5079000000001</c:v>
                </c:pt>
                <c:pt idx="7">
                  <c:v>1848.4342999999999</c:v>
                </c:pt>
                <c:pt idx="8">
                  <c:v>1646.6013</c:v>
                </c:pt>
                <c:pt idx="9">
                  <c:v>2206.9007000000001</c:v>
                </c:pt>
                <c:pt idx="10">
                  <c:v>2322.3798000000002</c:v>
                </c:pt>
                <c:pt idx="11">
                  <c:v>1826.2724000000001</c:v>
                </c:pt>
                <c:pt idx="12">
                  <c:v>1908.838</c:v>
                </c:pt>
                <c:pt idx="13">
                  <c:v>1915.9987000000001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51.396999999999998</c:v>
                </c:pt>
                <c:pt idx="6">
                  <c:v>33.42</c:v>
                </c:pt>
                <c:pt idx="7">
                  <c:v>41.579000000000001</c:v>
                </c:pt>
                <c:pt idx="8">
                  <c:v>40.682000000000002</c:v>
                </c:pt>
                <c:pt idx="9">
                  <c:v>42.634</c:v>
                </c:pt>
                <c:pt idx="10">
                  <c:v>39.598999999999997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176.83</c:v>
                </c:pt>
                <c:pt idx="1">
                  <c:v>245.51599999999999</c:v>
                </c:pt>
                <c:pt idx="2">
                  <c:v>231.45500000000001</c:v>
                </c:pt>
                <c:pt idx="3">
                  <c:v>244.56899999999999</c:v>
                </c:pt>
                <c:pt idx="4">
                  <c:v>182.15</c:v>
                </c:pt>
                <c:pt idx="5">
                  <c:v>128.63499999999999</c:v>
                </c:pt>
                <c:pt idx="6">
                  <c:v>124.93</c:v>
                </c:pt>
                <c:pt idx="7">
                  <c:v>104.125</c:v>
                </c:pt>
                <c:pt idx="8">
                  <c:v>85.46</c:v>
                </c:pt>
                <c:pt idx="9">
                  <c:v>80.05</c:v>
                </c:pt>
                <c:pt idx="10">
                  <c:v>81.549000000000007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75.244</c:v>
                </c:pt>
                <c:pt idx="1">
                  <c:v>115.15900000000001</c:v>
                </c:pt>
                <c:pt idx="2">
                  <c:v>95.927000000000007</c:v>
                </c:pt>
                <c:pt idx="3">
                  <c:v>104.07</c:v>
                </c:pt>
                <c:pt idx="4">
                  <c:v>53.305</c:v>
                </c:pt>
                <c:pt idx="5">
                  <c:v>9.1170000000000009</c:v>
                </c:pt>
                <c:pt idx="6">
                  <c:v>8.5719999999999992</c:v>
                </c:pt>
                <c:pt idx="7">
                  <c:v>0.78800000000000003</c:v>
                </c:pt>
                <c:pt idx="8">
                  <c:v>0.79700000000000004</c:v>
                </c:pt>
                <c:pt idx="9">
                  <c:v>0.52</c:v>
                </c:pt>
                <c:pt idx="10">
                  <c:v>0.44600000000000001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57.442999999999998</c:v>
                </c:pt>
                <c:pt idx="1">
                  <c:v>71.871000000000009</c:v>
                </c:pt>
                <c:pt idx="2">
                  <c:v>72.878</c:v>
                </c:pt>
                <c:pt idx="3">
                  <c:v>81.208999999999989</c:v>
                </c:pt>
                <c:pt idx="4">
                  <c:v>73.833000000000013</c:v>
                </c:pt>
                <c:pt idx="5">
                  <c:v>119.48</c:v>
                </c:pt>
                <c:pt idx="6">
                  <c:v>96.480999999999995</c:v>
                </c:pt>
                <c:pt idx="7">
                  <c:v>96.983999999999995</c:v>
                </c:pt>
                <c:pt idx="8">
                  <c:v>83.36</c:v>
                </c:pt>
                <c:pt idx="9">
                  <c:v>82.734999999999999</c:v>
                </c:pt>
                <c:pt idx="10">
                  <c:v>80.715999999999994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2.4910000000000001</c:v>
                </c:pt>
                <c:pt idx="2">
                  <c:v>2.306</c:v>
                </c:pt>
                <c:pt idx="3">
                  <c:v>2.5289999999999999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44.143000000000001</c:v>
                </c:pt>
                <c:pt idx="1">
                  <c:v>55.994999999999997</c:v>
                </c:pt>
                <c:pt idx="2">
                  <c:v>60.344000000000001</c:v>
                </c:pt>
                <c:pt idx="3">
                  <c:v>56.761000000000003</c:v>
                </c:pt>
                <c:pt idx="4">
                  <c:v>55.012</c:v>
                </c:pt>
                <c:pt idx="5">
                  <c:v>51.435000000000002</c:v>
                </c:pt>
                <c:pt idx="6">
                  <c:v>53.296999999999997</c:v>
                </c:pt>
                <c:pt idx="7">
                  <c:v>47.932000000000002</c:v>
                </c:pt>
                <c:pt idx="8">
                  <c:v>41.984999999999999</c:v>
                </c:pt>
                <c:pt idx="9">
                  <c:v>39.429000000000002</c:v>
                </c:pt>
                <c:pt idx="10">
                  <c:v>39.985999999999997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460.95278308039201</c:v>
                </c:pt>
                <c:pt idx="1">
                  <c:v>499.37032428871669</c:v>
                </c:pt>
                <c:pt idx="2">
                  <c:v>505.78666227700381</c:v>
                </c:pt>
                <c:pt idx="3">
                  <c:v>487.80388073389508</c:v>
                </c:pt>
                <c:pt idx="4">
                  <c:v>412.77167762919419</c:v>
                </c:pt>
                <c:pt idx="5">
                  <c:v>343.98873300861231</c:v>
                </c:pt>
                <c:pt idx="6">
                  <c:v>330.30421139576373</c:v>
                </c:pt>
                <c:pt idx="7">
                  <c:v>298.52530090032457</c:v>
                </c:pt>
                <c:pt idx="8">
                  <c:v>304.50550607958797</c:v>
                </c:pt>
                <c:pt idx="9">
                  <c:v>299.04175436617464</c:v>
                </c:pt>
                <c:pt idx="10">
                  <c:v>271.27453007917313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218.21981348342882</c:v>
                </c:pt>
                <c:pt idx="1">
                  <c:v>239.73814144220373</c:v>
                </c:pt>
                <c:pt idx="2">
                  <c:v>260.96187735276516</c:v>
                </c:pt>
                <c:pt idx="3">
                  <c:v>246.75033205339935</c:v>
                </c:pt>
                <c:pt idx="4">
                  <c:v>224.34258231474507</c:v>
                </c:pt>
                <c:pt idx="5">
                  <c:v>221.04988093489516</c:v>
                </c:pt>
                <c:pt idx="6">
                  <c:v>179.13893689709988</c:v>
                </c:pt>
                <c:pt idx="7">
                  <c:v>168.20646728215684</c:v>
                </c:pt>
                <c:pt idx="8">
                  <c:v>189.8973254247214</c:v>
                </c:pt>
                <c:pt idx="9">
                  <c:v>186.40994859882551</c:v>
                </c:pt>
                <c:pt idx="10">
                  <c:v>180.44789233028851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0.20228685606200525</c:v>
                </c:pt>
                <c:pt idx="1">
                  <c:v>0.24395784353779956</c:v>
                </c:pt>
                <c:pt idx="2">
                  <c:v>0.24007338020223726</c:v>
                </c:pt>
                <c:pt idx="3">
                  <c:v>0.24028336459206479</c:v>
                </c:pt>
                <c:pt idx="4">
                  <c:v>0.24521425862353685</c:v>
                </c:pt>
                <c:pt idx="5">
                  <c:v>0.2326850382477651</c:v>
                </c:pt>
                <c:pt idx="6">
                  <c:v>0.29751767495759229</c:v>
                </c:pt>
                <c:pt idx="7">
                  <c:v>0.28495931681150394</c:v>
                </c:pt>
                <c:pt idx="8">
                  <c:v>0.2210931612970167</c:v>
                </c:pt>
                <c:pt idx="9">
                  <c:v>0.211517680769579</c:v>
                </c:pt>
                <c:pt idx="10">
                  <c:v>0.22159305649749766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0.12461796979753068</c:v>
                </c:pt>
                <c:pt idx="1">
                  <c:v>0.1439232499495644</c:v>
                </c:pt>
                <c:pt idx="2">
                  <c:v>0.1440884179743098</c:v>
                </c:pt>
                <c:pt idx="3">
                  <c:v>0.16647879036514024</c:v>
                </c:pt>
                <c:pt idx="4">
                  <c:v>0.17887128405725192</c:v>
                </c:pt>
                <c:pt idx="5">
                  <c:v>0.34733695768171752</c:v>
                </c:pt>
                <c:pt idx="6">
                  <c:v>0.29209739588938649</c:v>
                </c:pt>
                <c:pt idx="7">
                  <c:v>0.32487698599584447</c:v>
                </c:pt>
                <c:pt idx="8">
                  <c:v>0.27375531258279567</c:v>
                </c:pt>
                <c:pt idx="9">
                  <c:v>0.27666704997554137</c:v>
                </c:pt>
                <c:pt idx="10">
                  <c:v>0.29754359901182958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39.985999999999997</c:v>
                </c:pt>
                <c:pt idx="2">
                  <c:v>0</c:v>
                </c:pt>
                <c:pt idx="3">
                  <c:v>0</c:v>
                </c:pt>
                <c:pt idx="4">
                  <c:v>80.715999999999994</c:v>
                </c:pt>
                <c:pt idx="5">
                  <c:v>0.44600000000000001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39.985999999999997</c:v>
                </c:pt>
                <c:pt idx="4" formatCode="#,##0">
                  <c:v>80.715999999999994</c:v>
                </c:pt>
                <c:pt idx="5" formatCode="#,##0">
                  <c:v>0.44600000000000001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M：宿泊業，飲食サービス業(N=1)</c:v>
                </c:pt>
                <c:pt idx="32">
                  <c:v>N：生活関連ｻｰﾋﾞｽ業,娯楽業(N=1)</c:v>
                </c:pt>
                <c:pt idx="33">
                  <c:v>O：教育，学習支援業(N=0)</c:v>
                </c:pt>
                <c:pt idx="34">
                  <c:v>P：医療，福祉(N=4)</c:v>
                </c:pt>
                <c:pt idx="35">
                  <c:v>Q：複合サービス事業(N=0)</c:v>
                </c:pt>
                <c:pt idx="36">
                  <c:v>R：ｻｰﾋﾞｽ業(他に分類されない)(N=2)</c:v>
                </c:pt>
                <c:pt idx="37">
                  <c:v>S：公務(N=2)</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0</c:v>
                </c:pt>
                <c:pt idx="2">
                  <c:v>0</c:v>
                </c:pt>
                <c:pt idx="3">
                  <c:v>6.0140000000000002</c:v>
                </c:pt>
                <c:pt idx="4">
                  <c:v>0</c:v>
                </c:pt>
                <c:pt idx="5">
                  <c:v>7.9219999999999997</c:v>
                </c:pt>
                <c:pt idx="6">
                  <c:v>3.7919999999999998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22.257999999999999</c:v>
                </c:pt>
                <c:pt idx="23">
                  <c:v>0</c:v>
                </c:pt>
                <c:pt idx="24">
                  <c:v>0</c:v>
                </c:pt>
                <c:pt idx="25">
                  <c:v>0</c:v>
                </c:pt>
                <c:pt idx="26">
                  <c:v>0</c:v>
                </c:pt>
                <c:pt idx="27">
                  <c:v>2.2330000000000001</c:v>
                </c:pt>
                <c:pt idx="28">
                  <c:v>0</c:v>
                </c:pt>
                <c:pt idx="29">
                  <c:v>0</c:v>
                </c:pt>
                <c:pt idx="30">
                  <c:v>0</c:v>
                </c:pt>
                <c:pt idx="31">
                  <c:v>3.282</c:v>
                </c:pt>
                <c:pt idx="32">
                  <c:v>18.695</c:v>
                </c:pt>
                <c:pt idx="33">
                  <c:v>0</c:v>
                </c:pt>
                <c:pt idx="34">
                  <c:v>13.333</c:v>
                </c:pt>
                <c:pt idx="35">
                  <c:v>0</c:v>
                </c:pt>
                <c:pt idx="36">
                  <c:v>39.598999999999997</c:v>
                </c:pt>
                <c:pt idx="37">
                  <c:v>3.5739999999999998</c:v>
                </c:pt>
                <c:pt idx="38">
                  <c:v>0</c:v>
                </c:pt>
                <c:pt idx="39">
                  <c:v>0</c:v>
                </c:pt>
                <c:pt idx="40">
                  <c:v>0</c:v>
                </c:pt>
                <c:pt idx="41">
                  <c:v>0.44600000000000001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111.4472239594395</c:v>
                </c:pt>
                <c:pt idx="2">
                  <c:v>21.832874852901849</c:v>
                </c:pt>
                <c:pt idx="3">
                  <c:v>130.6143625031747</c:v>
                </c:pt>
                <c:pt idx="4">
                  <c:v>342.97143788481901</c:v>
                </c:pt>
                <c:pt idx="5">
                  <c:v>316.40816668202189</c:v>
                </c:pt>
                <c:pt idx="7">
                  <c:v>451.74239137330051</c:v>
                </c:pt>
                <c:pt idx="8">
                  <c:v>16.021984149230398</c:v>
                </c:pt>
                <c:pt idx="9">
                  <c:v>43.801370914169681</c:v>
                </c:pt>
                <c:pt idx="10">
                  <c:v>32.957474015241999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263.89446131551608</c:v>
                </c:pt>
                <c:pt idx="4" formatCode="#,##0">
                  <c:v>342.97143788481901</c:v>
                </c:pt>
                <c:pt idx="5" formatCode="#,##0">
                  <c:v>316.40816668202189</c:v>
                </c:pt>
                <c:pt idx="6" formatCode="#,##0">
                  <c:v>511.56574643670058</c:v>
                </c:pt>
                <c:pt idx="10" formatCode="#,##0">
                  <c:v>32.957474015241999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81.549000000000007</c:v>
                </c:pt>
                <c:pt idx="2" formatCode="#,##0_);[Red]\(#,##0\)">
                  <c:v>0</c:v>
                </c:pt>
                <c:pt idx="3" formatCode="#,##0_);[Red]\(#,##0\)">
                  <c:v>39.598999999999997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81.549000000000007</c:v>
                </c:pt>
                <c:pt idx="1">
                  <c:v>39.598999999999997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佐世保市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3.9609999999999999</c:v>
                </c:pt>
                <c:pt idx="1">
                  <c:v>3.7919999999999998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11.129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佐世保市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P：医療，福祉(N=4)</c:v>
                </c:pt>
                <c:pt idx="11">
                  <c:v>Q：複合サービス事業(N=0)</c:v>
                </c:pt>
                <c:pt idx="12">
                  <c:v>R：ｻｰﾋﾞｽ業(他に分類されない)(N=2)</c:v>
                </c:pt>
                <c:pt idx="13">
                  <c:v>S：公務(N=2)</c:v>
                </c:pt>
              </c:strCache>
            </c:strRef>
          </c:cat>
          <c:val>
            <c:numRef>
              <c:f>③特定事業所の現状把握!$BG$40:$BG$53</c:f>
              <c:numCache>
                <c:formatCode>[=0]#,##0;[&lt;1]0.00;#,##0</c:formatCode>
                <c:ptCount val="14"/>
                <c:pt idx="0">
                  <c:v>0</c:v>
                </c:pt>
                <c:pt idx="1">
                  <c:v>0</c:v>
                </c:pt>
                <c:pt idx="2">
                  <c:v>0</c:v>
                </c:pt>
                <c:pt idx="3">
                  <c:v>2.2330000000000001</c:v>
                </c:pt>
                <c:pt idx="4">
                  <c:v>0</c:v>
                </c:pt>
                <c:pt idx="5">
                  <c:v>0</c:v>
                </c:pt>
                <c:pt idx="6">
                  <c:v>0</c:v>
                </c:pt>
                <c:pt idx="7">
                  <c:v>3.282</c:v>
                </c:pt>
                <c:pt idx="8">
                  <c:v>18.695</c:v>
                </c:pt>
                <c:pt idx="9">
                  <c:v>0</c:v>
                </c:pt>
                <c:pt idx="10">
                  <c:v>3.33325</c:v>
                </c:pt>
                <c:pt idx="11">
                  <c:v>0</c:v>
                </c:pt>
                <c:pt idx="12">
                  <c:v>19.799499999999998</c:v>
                </c:pt>
                <c:pt idx="13">
                  <c:v>1.7869999999999999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P：医療，福祉(N=4)</c:v>
                </c:pt>
                <c:pt idx="11">
                  <c:v>Q：複合サービス事業(N=0)</c:v>
                </c:pt>
                <c:pt idx="12">
                  <c:v>R：ｻｰﾋﾞｽ業(他に分類されない)(N=2)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佐世保市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0.44600000000000001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佐世保市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6.0140000000000002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183,665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37536.423000000432</c:v>
                </c:pt>
                <c:pt idx="1">
                  <c:v>115695.14000000029</c:v>
                </c:pt>
                <c:pt idx="2">
                  <c:v>27019.8</c:v>
                </c:pt>
                <c:pt idx="3">
                  <c:v>0</c:v>
                </c:pt>
                <c:pt idx="4">
                  <c:v>0</c:v>
                </c:pt>
                <c:pt idx="5">
                  <c:v>3413.6240000000003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280,708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45048.211970760516</c:v>
                </c:pt>
                <c:pt idx="1">
                  <c:v>153036.90338640037</c:v>
                </c:pt>
                <c:pt idx="2">
                  <c:v>58699.975104000005</c:v>
                </c:pt>
                <c:pt idx="3">
                  <c:v>0</c:v>
                </c:pt>
                <c:pt idx="4">
                  <c:v>0</c:v>
                </c:pt>
                <c:pt idx="5">
                  <c:v>23922.676992000001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佐世保市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125.74161683999998</c:v>
                </c:pt>
                <c:pt idx="1">
                  <c:v>7.2301072679999994</c:v>
                </c:pt>
                <c:pt idx="2">
                  <c:v>2.5334783999999999E-2</c:v>
                </c:pt>
                <c:pt idx="3">
                  <c:v>0</c:v>
                </c:pt>
                <c:pt idx="4">
                  <c:v>19.514557530000001</c:v>
                </c:pt>
                <c:pt idx="5">
                  <c:v>95.283553789999999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2,772,413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佐世保市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2691875</c:v>
                </c:pt>
                <c:pt idx="1">
                  <c:v>80400</c:v>
                </c:pt>
                <c:pt idx="2">
                  <c:v>138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2102.6</c:v>
                </c:pt>
                <c:pt idx="1">
                  <c:v>2149.1999999999998</c:v>
                </c:pt>
                <c:pt idx="2">
                  <c:v>2149.15</c:v>
                </c:pt>
                <c:pt idx="3">
                  <c:v>2149.65</c:v>
                </c:pt>
                <c:pt idx="4">
                  <c:v>2149.15</c:v>
                </c:pt>
                <c:pt idx="5">
                  <c:v>3413.6239999999998</c:v>
                </c:pt>
                <c:pt idx="6">
                  <c:v>3413.6239999999998</c:v>
                </c:pt>
                <c:pt idx="7">
                  <c:v>3413.6240000000003</c:v>
                </c:pt>
                <c:pt idx="8">
                  <c:v>3413.6240000000003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27000</c:v>
                </c:pt>
                <c:pt idx="1">
                  <c:v>27000</c:v>
                </c:pt>
                <c:pt idx="2">
                  <c:v>27000</c:v>
                </c:pt>
                <c:pt idx="3">
                  <c:v>27020</c:v>
                </c:pt>
                <c:pt idx="4">
                  <c:v>27019.8</c:v>
                </c:pt>
                <c:pt idx="5">
                  <c:v>27019.8</c:v>
                </c:pt>
                <c:pt idx="6">
                  <c:v>27019.8</c:v>
                </c:pt>
                <c:pt idx="7">
                  <c:v>27019.8</c:v>
                </c:pt>
                <c:pt idx="8">
                  <c:v>27019.8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76469.47</c:v>
                </c:pt>
                <c:pt idx="1">
                  <c:v>80742.97</c:v>
                </c:pt>
                <c:pt idx="2">
                  <c:v>87013.869999999966</c:v>
                </c:pt>
                <c:pt idx="3">
                  <c:v>92041.57</c:v>
                </c:pt>
                <c:pt idx="4">
                  <c:v>102134.97</c:v>
                </c:pt>
                <c:pt idx="5">
                  <c:v>111138.2900000003</c:v>
                </c:pt>
                <c:pt idx="6">
                  <c:v>114615.0400000003</c:v>
                </c:pt>
                <c:pt idx="7">
                  <c:v>115278.94000000028</c:v>
                </c:pt>
                <c:pt idx="8">
                  <c:v>115695.14000000029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23273.062000000002</c:v>
                </c:pt>
                <c:pt idx="1">
                  <c:v>24976.962</c:v>
                </c:pt>
                <c:pt idx="2">
                  <c:v>26336.851999999999</c:v>
                </c:pt>
                <c:pt idx="3">
                  <c:v>27926.071999999971</c:v>
                </c:pt>
                <c:pt idx="4">
                  <c:v>29507.331999999951</c:v>
                </c:pt>
                <c:pt idx="5">
                  <c:v>30948.40799999993</c:v>
                </c:pt>
                <c:pt idx="6">
                  <c:v>32430.66299999999</c:v>
                </c:pt>
                <c:pt idx="7">
                  <c:v>35313.203000000234</c:v>
                </c:pt>
                <c:pt idx="8">
                  <c:v>37536.423000000432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0.14594300766445856</c:v>
                </c:pt>
                <c:pt idx="1">
                  <c:v>0.15957531407732251</c:v>
                </c:pt>
                <c:pt idx="2">
                  <c:v>0.16262647201804767</c:v>
                </c:pt>
                <c:pt idx="3">
                  <c:v>0.1656885890313608</c:v>
                </c:pt>
                <c:pt idx="4">
                  <c:v>0.17479215648872312</c:v>
                </c:pt>
                <c:pt idx="5">
                  <c:v>0.20256695140089792</c:v>
                </c:pt>
                <c:pt idx="6">
                  <c:v>0.20094834214403612</c:v>
                </c:pt>
                <c:pt idx="7">
                  <c:v>0.20583967415558405</c:v>
                </c:pt>
                <c:pt idx="8">
                  <c:v>0.20822725851938376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165.9834079430249</c:v>
                </c:pt>
                <c:pt idx="2">
                  <c:v>21.154920739628</c:v>
                </c:pt>
                <c:pt idx="3">
                  <c:v>73.823548670112231</c:v>
                </c:pt>
                <c:pt idx="4">
                  <c:v>505.78666227700381</c:v>
                </c:pt>
                <c:pt idx="5">
                  <c:v>439.87881543740451</c:v>
                </c:pt>
                <c:pt idx="7">
                  <c:v>405.43802092763826</c:v>
                </c:pt>
                <c:pt idx="8">
                  <c:v>20.2741761801996</c:v>
                </c:pt>
                <c:pt idx="9">
                  <c:v>54.59186947933572</c:v>
                </c:pt>
                <c:pt idx="10">
                  <c:v>31.642727810459998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260.96187735276516</c:v>
                </c:pt>
                <c:pt idx="4" formatCode="#,##0">
                  <c:v>505.78666227700381</c:v>
                </c:pt>
                <c:pt idx="5" formatCode="#,##0">
                  <c:v>439.87881543740451</c:v>
                </c:pt>
                <c:pt idx="6" formatCode="#,##0">
                  <c:v>480.30406658717362</c:v>
                </c:pt>
                <c:pt idx="10" formatCode="#,##0">
                  <c:v>31.642727810459998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5286</c:v>
                </c:pt>
                <c:pt idx="1">
                  <c:v>5614</c:v>
                </c:pt>
                <c:pt idx="2">
                  <c:v>5857</c:v>
                </c:pt>
                <c:pt idx="3">
                  <c:v>6136</c:v>
                </c:pt>
                <c:pt idx="4">
                  <c:v>6422</c:v>
                </c:pt>
                <c:pt idx="5">
                  <c:v>6674</c:v>
                </c:pt>
                <c:pt idx="6">
                  <c:v>6925</c:v>
                </c:pt>
                <c:pt idx="7">
                  <c:v>7377</c:v>
                </c:pt>
                <c:pt idx="8">
                  <c:v>7755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1348083.6728541474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280707.76745316089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3694362.7469999995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3492822.6899999995</c:v>
                </c:pt>
                <c:pt idx="1">
                  <c:v>200836.31299999999</c:v>
                </c:pt>
                <c:pt idx="2">
                  <c:v>703.74400000000003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198085.11535716089</c:v>
                </c:pt>
                <c:pt idx="1">
                  <c:v>58699.975104000005</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115.11403981996719</c:v>
                </c:pt>
                <c:pt idx="2">
                  <c:v>16.69139927749832</c:v>
                </c:pt>
                <c:pt idx="3">
                  <c:v>73.073547927216694</c:v>
                </c:pt>
                <c:pt idx="4">
                  <c:v>305.68545783607954</c:v>
                </c:pt>
                <c:pt idx="5">
                  <c:v>302.14412652742595</c:v>
                </c:pt>
                <c:pt idx="7">
                  <c:v>340.48743559778825</c:v>
                </c:pt>
                <c:pt idx="8">
                  <c:v>14.156607637206074</c:v>
                </c:pt>
                <c:pt idx="9">
                  <c:v>40.08710477394348</c:v>
                </c:pt>
                <c:pt idx="10">
                  <c:v>28.179444865640001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204.8789870246822</c:v>
                </c:pt>
                <c:pt idx="4">
                  <c:v>305.68545783607954</c:v>
                </c:pt>
                <c:pt idx="5">
                  <c:v>302.14412652742595</c:v>
                </c:pt>
                <c:pt idx="6">
                  <c:v>394.73114800893779</c:v>
                </c:pt>
                <c:pt idx="10">
                  <c:v>28.179444865640001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①CO2排出量の現状把握!$AX$43:$AX$45</c:f>
              <c:numCache>
                <c:formatCode>0%</c:formatCode>
                <c:ptCount val="3"/>
                <c:pt idx="0">
                  <c:v>0.42072759503743129</c:v>
                </c:pt>
                <c:pt idx="1">
                  <c:v>0.2225646438413168</c:v>
                </c:pt>
                <c:pt idx="2">
                  <c:v>0.16581078778178682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①CO2排出量の現状把握!$AY$43:$AY$45</c:f>
              <c:numCache>
                <c:formatCode>0%</c:formatCode>
                <c:ptCount val="3"/>
                <c:pt idx="0">
                  <c:v>0.19118662390594171</c:v>
                </c:pt>
                <c:pt idx="1">
                  <c:v>0.22030650980198205</c:v>
                </c:pt>
                <c:pt idx="2">
                  <c:v>0.24739455867736346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①CO2排出量の現状把握!$AZ$43:$AZ$45</c:f>
              <c:numCache>
                <c:formatCode>0%</c:formatCode>
                <c:ptCount val="3"/>
                <c:pt idx="0">
                  <c:v>0.18034974026133399</c:v>
                </c:pt>
                <c:pt idx="1">
                  <c:v>0.21554353985970107</c:v>
                </c:pt>
                <c:pt idx="2">
                  <c:v>0.24452852081466447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①CO2排出量の現状把握!$BA$43:$BA$45</c:f>
              <c:numCache>
                <c:formatCode>0%</c:formatCode>
                <c:ptCount val="3"/>
                <c:pt idx="0">
                  <c:v>0.19226168778726088</c:v>
                </c:pt>
                <c:pt idx="1">
                  <c:v>0.32176622827089807</c:v>
                </c:pt>
                <c:pt idx="2">
                  <c:v>0.31946020216063492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佐世保市</c:v>
                </c:pt>
              </c:strCache>
            </c:strRef>
          </c:cat>
          <c:val>
            <c:numRef>
              <c:f>①CO2排出量の現状把握!$BB$43:$BB$45</c:f>
              <c:numCache>
                <c:formatCode>0%</c:formatCode>
                <c:ptCount val="3"/>
                <c:pt idx="0">
                  <c:v>1.5474353008032191E-2</c:v>
                </c:pt>
                <c:pt idx="1">
                  <c:v>1.9819078226102019E-2</c:v>
                </c:pt>
                <c:pt idx="2">
                  <c:v>2.2805930565550366E-2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96702</c:v>
                </c:pt>
                <c:pt idx="1">
                  <c:v>96702</c:v>
                </c:pt>
                <c:pt idx="2">
                  <c:v>96702</c:v>
                </c:pt>
                <c:pt idx="3">
                  <c:v>96702</c:v>
                </c:pt>
                <c:pt idx="4">
                  <c:v>96702</c:v>
                </c:pt>
                <c:pt idx="5">
                  <c:v>93872</c:v>
                </c:pt>
                <c:pt idx="6">
                  <c:v>93872</c:v>
                </c:pt>
                <c:pt idx="7">
                  <c:v>93872</c:v>
                </c:pt>
                <c:pt idx="8">
                  <c:v>93872</c:v>
                </c:pt>
                <c:pt idx="9">
                  <c:v>93872</c:v>
                </c:pt>
                <c:pt idx="10">
                  <c:v>93872</c:v>
                </c:pt>
                <c:pt idx="11">
                  <c:v>89902</c:v>
                </c:pt>
                <c:pt idx="12">
                  <c:v>89902</c:v>
                </c:pt>
                <c:pt idx="13">
                  <c:v>89902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39.04725424168592</c:v>
                </c:pt>
                <c:pt idx="1">
                  <c:v>37.319739681930002</c:v>
                </c:pt>
                <c:pt idx="2">
                  <c:v>33.509865420399997</c:v>
                </c:pt>
                <c:pt idx="3">
                  <c:v>33.511920674109987</c:v>
                </c:pt>
                <c:pt idx="4">
                  <c:v>31.642727810459998</c:v>
                </c:pt>
                <c:pt idx="5">
                  <c:v>28.16729438674</c:v>
                </c:pt>
                <c:pt idx="6">
                  <c:v>30.541163567314399</c:v>
                </c:pt>
                <c:pt idx="7">
                  <c:v>47.752294693299987</c:v>
                </c:pt>
                <c:pt idx="8">
                  <c:v>30.153582352320001</c:v>
                </c:pt>
                <c:pt idx="9">
                  <c:v>62.737621254033499</c:v>
                </c:pt>
                <c:pt idx="10">
                  <c:v>30.8308852151476</c:v>
                </c:pt>
                <c:pt idx="11">
                  <c:v>25.918836801772802</c:v>
                </c:pt>
                <c:pt idx="12">
                  <c:v>29.755193229989999</c:v>
                </c:pt>
                <c:pt idx="13">
                  <c:v>28.179444865640001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7090477</c:v>
                </c:pt>
                <c:pt idx="1">
                  <c:v>7122825</c:v>
                </c:pt>
                <c:pt idx="2">
                  <c:v>7363948</c:v>
                </c:pt>
                <c:pt idx="3">
                  <c:v>9226466</c:v>
                </c:pt>
                <c:pt idx="4">
                  <c:v>9049793</c:v>
                </c:pt>
                <c:pt idx="5">
                  <c:v>8212278</c:v>
                </c:pt>
                <c:pt idx="6">
                  <c:v>7868438</c:v>
                </c:pt>
                <c:pt idx="7">
                  <c:v>6710750.7324689226</c:v>
                </c:pt>
                <c:pt idx="8">
                  <c:v>6845473.9999999981</c:v>
                </c:pt>
                <c:pt idx="9">
                  <c:v>6267945.4999999991</c:v>
                </c:pt>
                <c:pt idx="10">
                  <c:v>7316582</c:v>
                </c:pt>
                <c:pt idx="11">
                  <c:v>6772791.9999999981</c:v>
                </c:pt>
                <c:pt idx="12">
                  <c:v>6971978.4999999991</c:v>
                </c:pt>
                <c:pt idx="13">
                  <c:v>6980461.4999999981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264959</c:v>
                </c:pt>
                <c:pt idx="1">
                  <c:v>263784</c:v>
                </c:pt>
                <c:pt idx="2">
                  <c:v>262539</c:v>
                </c:pt>
                <c:pt idx="3">
                  <c:v>262441</c:v>
                </c:pt>
                <c:pt idx="4">
                  <c:v>262093</c:v>
                </c:pt>
                <c:pt idx="5">
                  <c:v>260110</c:v>
                </c:pt>
                <c:pt idx="6">
                  <c:v>258466</c:v>
                </c:pt>
                <c:pt idx="7">
                  <c:v>256520</c:v>
                </c:pt>
                <c:pt idx="8">
                  <c:v>254386</c:v>
                </c:pt>
                <c:pt idx="9">
                  <c:v>252370</c:v>
                </c:pt>
                <c:pt idx="10">
                  <c:v>249681</c:v>
                </c:pt>
                <c:pt idx="11">
                  <c:v>246441</c:v>
                </c:pt>
                <c:pt idx="12">
                  <c:v>243074</c:v>
                </c:pt>
                <c:pt idx="13">
                  <c:v>240473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佐世保市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2203</v>
      </c>
      <c r="B9" s="70">
        <v>1</v>
      </c>
      <c r="C9" s="70">
        <v>1</v>
      </c>
      <c r="D9" s="70">
        <v>1</v>
      </c>
      <c r="E9" s="70">
        <v>1990</v>
      </c>
      <c r="F9" s="70" t="s">
        <v>787</v>
      </c>
      <c r="G9" s="1073" t="s">
        <v>2204</v>
      </c>
      <c r="H9" s="70" t="s">
        <v>2205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2206</v>
      </c>
      <c r="B10" s="70">
        <v>2</v>
      </c>
      <c r="C10" s="70">
        <v>2</v>
      </c>
      <c r="D10" s="70">
        <v>1</v>
      </c>
      <c r="E10" s="70">
        <v>2005</v>
      </c>
      <c r="F10" s="70" t="s">
        <v>789</v>
      </c>
      <c r="G10" s="1073" t="s">
        <v>2204</v>
      </c>
      <c r="H10" s="70" t="s">
        <v>2205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2207</v>
      </c>
      <c r="B11" s="70">
        <v>3</v>
      </c>
      <c r="C11" s="70">
        <v>3</v>
      </c>
      <c r="D11" s="70">
        <v>1</v>
      </c>
      <c r="E11" s="70">
        <v>2006</v>
      </c>
      <c r="F11" s="70" t="s">
        <v>790</v>
      </c>
      <c r="G11" s="1073" t="s">
        <v>2204</v>
      </c>
      <c r="H11" s="70" t="s">
        <v>2205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2208</v>
      </c>
      <c r="B12" s="70">
        <v>4</v>
      </c>
      <c r="C12" s="70">
        <v>4</v>
      </c>
      <c r="D12" s="70">
        <v>1</v>
      </c>
      <c r="E12" s="70">
        <v>2007</v>
      </c>
      <c r="F12" s="70" t="s">
        <v>791</v>
      </c>
      <c r="G12" s="1073" t="s">
        <v>2204</v>
      </c>
      <c r="H12" s="70" t="s">
        <v>2205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2209</v>
      </c>
      <c r="B13" s="70">
        <v>5</v>
      </c>
      <c r="C13" s="70">
        <v>5</v>
      </c>
      <c r="D13" s="70">
        <v>1</v>
      </c>
      <c r="E13" s="70">
        <v>2008</v>
      </c>
      <c r="F13" s="70" t="s">
        <v>792</v>
      </c>
      <c r="G13" s="1073" t="s">
        <v>2204</v>
      </c>
      <c r="H13" s="70" t="s">
        <v>2205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2210</v>
      </c>
      <c r="B14" s="70">
        <v>6</v>
      </c>
      <c r="C14" s="70">
        <v>6</v>
      </c>
      <c r="D14" s="70">
        <v>1</v>
      </c>
      <c r="E14" s="70">
        <v>2009</v>
      </c>
      <c r="F14" s="70" t="s">
        <v>176</v>
      </c>
      <c r="G14" s="1073" t="s">
        <v>2204</v>
      </c>
      <c r="H14" s="70" t="s">
        <v>2205</v>
      </c>
      <c r="I14" s="1066"/>
      <c r="J14" s="73">
        <v>0</v>
      </c>
      <c r="K14" s="73">
        <v>0</v>
      </c>
      <c r="L14" s="73">
        <v>0</v>
      </c>
      <c r="M14" s="73">
        <v>0</v>
      </c>
      <c r="N14" s="73">
        <v>0</v>
      </c>
      <c r="O14" s="73">
        <v>0</v>
      </c>
      <c r="P14" s="73">
        <v>0</v>
      </c>
      <c r="Q14" s="73">
        <v>0</v>
      </c>
      <c r="R14" s="73">
        <v>3.8079999999999998</v>
      </c>
      <c r="S14" s="73">
        <v>4.2</v>
      </c>
      <c r="T14" s="73">
        <v>0</v>
      </c>
      <c r="U14" s="73">
        <v>0</v>
      </c>
      <c r="V14" s="73">
        <v>0</v>
      </c>
      <c r="W14" s="73">
        <v>0</v>
      </c>
      <c r="X14" s="73">
        <v>0</v>
      </c>
      <c r="Y14" s="73">
        <v>0</v>
      </c>
      <c r="Z14" s="73">
        <v>0</v>
      </c>
      <c r="AA14" s="73">
        <v>0</v>
      </c>
      <c r="AB14" s="73">
        <v>0</v>
      </c>
      <c r="AC14" s="73">
        <v>0</v>
      </c>
      <c r="AD14" s="73">
        <v>5.99</v>
      </c>
      <c r="AE14" s="73">
        <v>0</v>
      </c>
      <c r="AF14" s="73">
        <v>0</v>
      </c>
      <c r="AG14" s="73">
        <v>0</v>
      </c>
      <c r="AH14" s="73">
        <v>0</v>
      </c>
      <c r="AI14" s="73">
        <v>0</v>
      </c>
      <c r="AJ14" s="73">
        <v>0</v>
      </c>
      <c r="AK14" s="73">
        <v>0</v>
      </c>
      <c r="AL14" s="73">
        <v>0</v>
      </c>
      <c r="AM14" s="73">
        <v>0</v>
      </c>
      <c r="AN14" s="73">
        <v>28.355</v>
      </c>
      <c r="AO14" s="73">
        <v>0</v>
      </c>
      <c r="AP14" s="73">
        <v>10.199999999999999</v>
      </c>
      <c r="AQ14" s="73">
        <v>0</v>
      </c>
      <c r="AR14" s="73">
        <v>2.8820000000000001</v>
      </c>
      <c r="AS14" s="73">
        <v>3.01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7.38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16.899999999999999</v>
      </c>
      <c r="CL14" s="73">
        <v>0</v>
      </c>
      <c r="CM14" s="73">
        <v>0</v>
      </c>
      <c r="CN14" s="73">
        <v>12.696</v>
      </c>
      <c r="CO14" s="73">
        <v>0</v>
      </c>
      <c r="CP14" s="73">
        <v>0</v>
      </c>
      <c r="CQ14" s="73">
        <v>0</v>
      </c>
      <c r="CR14" s="73">
        <v>0</v>
      </c>
      <c r="CS14" s="73">
        <v>7.61</v>
      </c>
      <c r="CT14" s="73">
        <v>0</v>
      </c>
      <c r="CU14" s="73">
        <v>0</v>
      </c>
      <c r="CV14" s="73">
        <v>0</v>
      </c>
      <c r="CW14" s="73">
        <v>0</v>
      </c>
      <c r="CX14" s="73">
        <v>0</v>
      </c>
      <c r="CY14" s="73">
        <v>0</v>
      </c>
      <c r="CZ14" s="73">
        <v>0</v>
      </c>
      <c r="DA14" s="73">
        <v>0</v>
      </c>
      <c r="DB14" s="73">
        <v>6.55</v>
      </c>
      <c r="DC14" s="73">
        <v>0</v>
      </c>
      <c r="DD14" s="73">
        <v>0</v>
      </c>
      <c r="DE14" s="73">
        <v>0</v>
      </c>
      <c r="DF14" s="73">
        <v>0</v>
      </c>
      <c r="DG14" s="73">
        <v>10.199999999999999</v>
      </c>
      <c r="DH14" s="73">
        <v>0</v>
      </c>
      <c r="DI14" s="73">
        <v>0</v>
      </c>
      <c r="DJ14" s="73">
        <v>2.8820000000000001</v>
      </c>
      <c r="DK14" s="73">
        <v>0</v>
      </c>
      <c r="DL14" s="73">
        <v>0</v>
      </c>
      <c r="DM14" s="73">
        <v>0</v>
      </c>
      <c r="DN14" s="73">
        <v>0</v>
      </c>
      <c r="DO14" s="73">
        <v>0</v>
      </c>
      <c r="DP14" s="73">
        <v>0</v>
      </c>
      <c r="DQ14" s="73">
        <v>0</v>
      </c>
      <c r="DR14" s="73">
        <v>0</v>
      </c>
      <c r="DS14" s="73">
        <v>3.8079999999999998</v>
      </c>
      <c r="DT14" s="73">
        <v>4.2</v>
      </c>
      <c r="DU14" s="73">
        <v>0</v>
      </c>
      <c r="DV14" s="73">
        <v>0</v>
      </c>
      <c r="DW14" s="73">
        <v>0</v>
      </c>
      <c r="DX14" s="73">
        <v>0</v>
      </c>
      <c r="DY14" s="73">
        <v>0</v>
      </c>
      <c r="DZ14" s="73">
        <v>0</v>
      </c>
      <c r="EA14" s="73">
        <v>0</v>
      </c>
      <c r="EB14" s="73">
        <v>0</v>
      </c>
      <c r="EC14" s="73">
        <v>0</v>
      </c>
      <c r="ED14" s="73">
        <v>0</v>
      </c>
      <c r="EE14" s="73">
        <v>5.99</v>
      </c>
      <c r="EF14" s="73">
        <v>0</v>
      </c>
      <c r="EG14" s="73">
        <v>0</v>
      </c>
      <c r="EH14" s="73">
        <v>0</v>
      </c>
      <c r="EI14" s="73">
        <v>0</v>
      </c>
      <c r="EJ14" s="73">
        <v>0</v>
      </c>
      <c r="EK14" s="73">
        <v>0</v>
      </c>
      <c r="EL14" s="73">
        <v>0</v>
      </c>
      <c r="EM14" s="73">
        <v>0</v>
      </c>
      <c r="EN14" s="73">
        <v>0</v>
      </c>
      <c r="EO14" s="73">
        <v>28.355</v>
      </c>
      <c r="EP14" s="73">
        <v>0</v>
      </c>
      <c r="EQ14" s="73">
        <v>0</v>
      </c>
      <c r="ER14" s="73">
        <v>0</v>
      </c>
      <c r="ES14" s="73">
        <v>0</v>
      </c>
      <c r="ET14" s="73">
        <v>3.01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7.38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16.899999999999999</v>
      </c>
      <c r="GM14" s="73">
        <v>0</v>
      </c>
      <c r="GN14" s="73">
        <v>0</v>
      </c>
      <c r="GO14" s="73">
        <v>12.696</v>
      </c>
      <c r="GP14" s="73">
        <v>0</v>
      </c>
      <c r="GQ14" s="73">
        <v>0</v>
      </c>
      <c r="GR14" s="73">
        <v>0</v>
      </c>
      <c r="GS14" s="73">
        <v>0</v>
      </c>
      <c r="GT14" s="73">
        <v>7.61</v>
      </c>
      <c r="GU14" s="73">
        <v>0</v>
      </c>
      <c r="GV14" s="73">
        <v>0</v>
      </c>
      <c r="GW14" s="73">
        <v>0</v>
      </c>
      <c r="GX14" s="73">
        <v>0</v>
      </c>
      <c r="GY14" s="73">
        <v>0</v>
      </c>
      <c r="GZ14" s="73">
        <v>0</v>
      </c>
      <c r="HA14" s="73">
        <v>0</v>
      </c>
      <c r="HB14" s="73">
        <v>0</v>
      </c>
      <c r="HC14" s="73">
        <v>6.55</v>
      </c>
      <c r="HD14" s="73">
        <v>0</v>
      </c>
      <c r="HE14" s="73">
        <v>0</v>
      </c>
      <c r="HF14" s="73">
        <v>13.082000000000001</v>
      </c>
      <c r="HG14" s="73">
        <v>0</v>
      </c>
      <c r="HH14" s="73">
        <v>0</v>
      </c>
      <c r="HI14" s="73">
        <v>0</v>
      </c>
      <c r="HJ14" s="73">
        <v>0</v>
      </c>
      <c r="HK14" s="73">
        <v>42.353000000000002</v>
      </c>
      <c r="HL14" s="73">
        <v>3.01</v>
      </c>
      <c r="HM14" s="73">
        <v>0</v>
      </c>
      <c r="HN14" s="73">
        <v>0</v>
      </c>
      <c r="HO14" s="73">
        <v>7.38</v>
      </c>
      <c r="HP14" s="73">
        <v>0</v>
      </c>
      <c r="HQ14" s="73">
        <v>0</v>
      </c>
      <c r="HR14" s="73">
        <v>0</v>
      </c>
      <c r="HS14" s="73">
        <v>0</v>
      </c>
      <c r="HT14" s="73">
        <v>16.899999999999999</v>
      </c>
      <c r="HU14" s="73">
        <v>0</v>
      </c>
      <c r="HV14" s="73">
        <v>12.696</v>
      </c>
      <c r="HW14" s="73">
        <v>0</v>
      </c>
      <c r="HX14" s="73">
        <v>7.61</v>
      </c>
      <c r="HY14" s="73">
        <v>6.55</v>
      </c>
      <c r="HZ14" s="73">
        <v>0</v>
      </c>
      <c r="IA14" s="73">
        <v>13.082000000000001</v>
      </c>
      <c r="IB14" s="73">
        <v>0</v>
      </c>
      <c r="IC14" s="73">
        <v>0</v>
      </c>
      <c r="ID14" s="73">
        <v>0</v>
      </c>
      <c r="IE14" s="73">
        <v>0</v>
      </c>
      <c r="IF14" s="73">
        <v>42.353000000000002</v>
      </c>
      <c r="IG14" s="73">
        <v>16.091999999999999</v>
      </c>
      <c r="IH14" s="73">
        <v>0</v>
      </c>
      <c r="II14" s="73">
        <v>0</v>
      </c>
      <c r="IJ14" s="73">
        <v>7.38</v>
      </c>
      <c r="IK14" s="73">
        <v>0</v>
      </c>
      <c r="IL14" s="73">
        <v>0</v>
      </c>
      <c r="IM14" s="73">
        <v>0</v>
      </c>
      <c r="IN14" s="73">
        <v>0</v>
      </c>
      <c r="IO14" s="73">
        <v>16.899999999999999</v>
      </c>
      <c r="IP14" s="73">
        <v>0</v>
      </c>
      <c r="IQ14" s="73">
        <v>12.696</v>
      </c>
      <c r="IR14" s="73">
        <v>0</v>
      </c>
      <c r="IS14" s="73">
        <v>7.61</v>
      </c>
      <c r="IT14" s="73">
        <v>6.55</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1</v>
      </c>
      <c r="KB14" s="71">
        <v>0</v>
      </c>
      <c r="KC14" s="71">
        <v>1</v>
      </c>
      <c r="KD14" s="71">
        <v>0</v>
      </c>
      <c r="KE14" s="71">
        <v>1</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4</v>
      </c>
      <c r="MB14" s="71">
        <v>0</v>
      </c>
      <c r="MC14" s="71">
        <v>0</v>
      </c>
      <c r="MD14" s="71">
        <v>0</v>
      </c>
      <c r="ME14" s="71">
        <v>0</v>
      </c>
      <c r="MF14" s="71">
        <v>2</v>
      </c>
      <c r="MG14" s="71">
        <v>0</v>
      </c>
      <c r="MH14" s="71">
        <v>0</v>
      </c>
      <c r="MI14" s="71">
        <v>0</v>
      </c>
      <c r="MJ14" s="71">
        <v>0</v>
      </c>
      <c r="MK14" s="71">
        <v>0</v>
      </c>
      <c r="ML14" s="71">
        <v>0</v>
      </c>
      <c r="MM14" s="71">
        <v>0</v>
      </c>
      <c r="MN14" s="71">
        <v>0</v>
      </c>
      <c r="MO14" s="71">
        <v>2</v>
      </c>
      <c r="MP14" s="71">
        <v>0</v>
      </c>
      <c r="MQ14" s="71">
        <v>0</v>
      </c>
      <c r="MR14" s="71">
        <v>0</v>
      </c>
      <c r="MS14" s="71">
        <v>0</v>
      </c>
      <c r="MT14" s="71">
        <v>1</v>
      </c>
      <c r="MU14" s="71">
        <v>0</v>
      </c>
      <c r="MV14" s="71">
        <v>0</v>
      </c>
      <c r="MW14" s="71">
        <v>1</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4</v>
      </c>
      <c r="QC14" s="71">
        <v>0</v>
      </c>
      <c r="QD14" s="71">
        <v>0</v>
      </c>
      <c r="QE14" s="71">
        <v>0</v>
      </c>
      <c r="QF14" s="71">
        <v>0</v>
      </c>
      <c r="QG14" s="71">
        <v>2</v>
      </c>
      <c r="QH14" s="71">
        <v>0</v>
      </c>
      <c r="QI14" s="71">
        <v>0</v>
      </c>
      <c r="QJ14" s="71">
        <v>0</v>
      </c>
      <c r="QK14" s="71">
        <v>0</v>
      </c>
      <c r="QL14" s="71">
        <v>0</v>
      </c>
      <c r="QM14" s="71">
        <v>0</v>
      </c>
      <c r="QN14" s="71">
        <v>0</v>
      </c>
      <c r="QO14" s="71">
        <v>0</v>
      </c>
      <c r="QP14" s="71">
        <v>2</v>
      </c>
      <c r="QQ14" s="71">
        <v>0</v>
      </c>
      <c r="QR14" s="71">
        <v>0</v>
      </c>
      <c r="QS14" s="71">
        <v>2</v>
      </c>
      <c r="QT14" s="71">
        <v>0</v>
      </c>
      <c r="QU14" s="71">
        <v>0</v>
      </c>
      <c r="QV14" s="71">
        <v>0</v>
      </c>
      <c r="QW14" s="71">
        <v>0</v>
      </c>
      <c r="QX14" s="71">
        <v>4</v>
      </c>
      <c r="QY14" s="71">
        <v>1</v>
      </c>
      <c r="QZ14" s="71">
        <v>0</v>
      </c>
      <c r="RA14" s="71">
        <v>0</v>
      </c>
      <c r="RB14" s="71">
        <v>2</v>
      </c>
      <c r="RC14" s="71">
        <v>0</v>
      </c>
      <c r="RD14" s="71">
        <v>0</v>
      </c>
      <c r="RE14" s="71">
        <v>0</v>
      </c>
      <c r="RF14" s="71">
        <v>0</v>
      </c>
      <c r="RG14" s="71">
        <v>1</v>
      </c>
      <c r="RH14" s="71">
        <v>0</v>
      </c>
      <c r="RI14" s="71">
        <v>4</v>
      </c>
      <c r="RJ14" s="71">
        <v>0</v>
      </c>
      <c r="RK14" s="71">
        <v>2</v>
      </c>
      <c r="RL14" s="71">
        <v>2</v>
      </c>
      <c r="RM14" s="71">
        <v>0</v>
      </c>
      <c r="RN14" s="71">
        <v>2</v>
      </c>
      <c r="RO14" s="71">
        <v>0</v>
      </c>
      <c r="RP14" s="71">
        <v>0</v>
      </c>
      <c r="RQ14" s="71">
        <v>0</v>
      </c>
      <c r="RR14" s="71">
        <v>0</v>
      </c>
      <c r="RS14" s="71">
        <v>4</v>
      </c>
      <c r="RT14" s="71">
        <v>3</v>
      </c>
      <c r="RU14" s="71">
        <v>0</v>
      </c>
      <c r="RV14" s="71">
        <v>0</v>
      </c>
      <c r="RW14" s="71">
        <v>2</v>
      </c>
      <c r="RX14" s="71">
        <v>0</v>
      </c>
      <c r="RY14" s="71">
        <v>0</v>
      </c>
      <c r="RZ14" s="71">
        <v>0</v>
      </c>
      <c r="SA14" s="71">
        <v>0</v>
      </c>
      <c r="SB14" s="71">
        <v>1</v>
      </c>
      <c r="SC14" s="71">
        <v>0</v>
      </c>
      <c r="SD14" s="71">
        <v>4</v>
      </c>
      <c r="SE14" s="71">
        <v>0</v>
      </c>
      <c r="SF14" s="71">
        <v>2</v>
      </c>
      <c r="SG14" s="71">
        <v>2</v>
      </c>
      <c r="SH14" s="71">
        <v>0</v>
      </c>
    </row>
    <row r="15" spans="1:503">
      <c r="A15" s="16" t="s">
        <v>2211</v>
      </c>
      <c r="B15" s="70">
        <v>7</v>
      </c>
      <c r="C15" s="70">
        <v>7</v>
      </c>
      <c r="D15" s="70">
        <v>1</v>
      </c>
      <c r="E15" s="70">
        <v>2010</v>
      </c>
      <c r="F15" s="70" t="s">
        <v>177</v>
      </c>
      <c r="G15" s="1073" t="s">
        <v>2204</v>
      </c>
      <c r="H15" s="70" t="s">
        <v>2205</v>
      </c>
      <c r="I15" s="1066"/>
      <c r="J15" s="73">
        <v>0</v>
      </c>
      <c r="K15" s="73">
        <v>0</v>
      </c>
      <c r="L15" s="73">
        <v>0</v>
      </c>
      <c r="M15" s="73">
        <v>0</v>
      </c>
      <c r="N15" s="73">
        <v>0</v>
      </c>
      <c r="O15" s="73">
        <v>0</v>
      </c>
      <c r="P15" s="73">
        <v>0</v>
      </c>
      <c r="Q15" s="73">
        <v>0</v>
      </c>
      <c r="R15" s="73">
        <v>13.295999999999999</v>
      </c>
      <c r="S15" s="73">
        <v>4.18</v>
      </c>
      <c r="T15" s="73">
        <v>0</v>
      </c>
      <c r="U15" s="73">
        <v>0</v>
      </c>
      <c r="V15" s="73">
        <v>0</v>
      </c>
      <c r="W15" s="73">
        <v>0</v>
      </c>
      <c r="X15" s="73">
        <v>0</v>
      </c>
      <c r="Y15" s="73">
        <v>0</v>
      </c>
      <c r="Z15" s="73">
        <v>0</v>
      </c>
      <c r="AA15" s="73">
        <v>0</v>
      </c>
      <c r="AB15" s="73">
        <v>0</v>
      </c>
      <c r="AC15" s="73">
        <v>0</v>
      </c>
      <c r="AD15" s="73">
        <v>9.3789999999999996</v>
      </c>
      <c r="AE15" s="73">
        <v>0</v>
      </c>
      <c r="AF15" s="73">
        <v>0</v>
      </c>
      <c r="AG15" s="73">
        <v>0</v>
      </c>
      <c r="AH15" s="73">
        <v>0</v>
      </c>
      <c r="AI15" s="73">
        <v>0</v>
      </c>
      <c r="AJ15" s="73">
        <v>0</v>
      </c>
      <c r="AK15" s="73">
        <v>0</v>
      </c>
      <c r="AL15" s="73">
        <v>0</v>
      </c>
      <c r="AM15" s="73">
        <v>0</v>
      </c>
      <c r="AN15" s="73">
        <v>27.838000000000001</v>
      </c>
      <c r="AO15" s="73">
        <v>0</v>
      </c>
      <c r="AP15" s="73">
        <v>26</v>
      </c>
      <c r="AQ15" s="73">
        <v>0</v>
      </c>
      <c r="AR15" s="73">
        <v>3.1920000000000002</v>
      </c>
      <c r="AS15" s="73">
        <v>2.1230000000000002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5.8410000000000002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18.048999999999999</v>
      </c>
      <c r="CL15" s="73">
        <v>0</v>
      </c>
      <c r="CM15" s="73">
        <v>0</v>
      </c>
      <c r="CN15" s="73">
        <v>13.127000000000001</v>
      </c>
      <c r="CO15" s="73">
        <v>0</v>
      </c>
      <c r="CP15" s="73">
        <v>0</v>
      </c>
      <c r="CQ15" s="73">
        <v>0</v>
      </c>
      <c r="CR15" s="73">
        <v>0</v>
      </c>
      <c r="CS15" s="73">
        <v>7.65</v>
      </c>
      <c r="CT15" s="73">
        <v>0</v>
      </c>
      <c r="CU15" s="73">
        <v>0</v>
      </c>
      <c r="CV15" s="73">
        <v>0</v>
      </c>
      <c r="CW15" s="73">
        <v>0</v>
      </c>
      <c r="CX15" s="73">
        <v>0</v>
      </c>
      <c r="CY15" s="73">
        <v>0</v>
      </c>
      <c r="CZ15" s="73">
        <v>0</v>
      </c>
      <c r="DA15" s="73">
        <v>0</v>
      </c>
      <c r="DB15" s="73">
        <v>7.7030000000000003</v>
      </c>
      <c r="DC15" s="73">
        <v>0</v>
      </c>
      <c r="DD15" s="73">
        <v>0</v>
      </c>
      <c r="DE15" s="73">
        <v>0</v>
      </c>
      <c r="DF15" s="73">
        <v>0</v>
      </c>
      <c r="DG15" s="73">
        <v>26</v>
      </c>
      <c r="DH15" s="73">
        <v>0</v>
      </c>
      <c r="DI15" s="73">
        <v>0</v>
      </c>
      <c r="DJ15" s="73">
        <v>3.1920000000000002</v>
      </c>
      <c r="DK15" s="73">
        <v>0</v>
      </c>
      <c r="DL15" s="73">
        <v>0</v>
      </c>
      <c r="DM15" s="73">
        <v>0</v>
      </c>
      <c r="DN15" s="73">
        <v>0</v>
      </c>
      <c r="DO15" s="73">
        <v>0</v>
      </c>
      <c r="DP15" s="73">
        <v>0</v>
      </c>
      <c r="DQ15" s="73">
        <v>0</v>
      </c>
      <c r="DR15" s="73">
        <v>0</v>
      </c>
      <c r="DS15" s="73">
        <v>13.295999999999999</v>
      </c>
      <c r="DT15" s="73">
        <v>4.18</v>
      </c>
      <c r="DU15" s="73">
        <v>0</v>
      </c>
      <c r="DV15" s="73">
        <v>0</v>
      </c>
      <c r="DW15" s="73">
        <v>0</v>
      </c>
      <c r="DX15" s="73">
        <v>0</v>
      </c>
      <c r="DY15" s="73">
        <v>0</v>
      </c>
      <c r="DZ15" s="73">
        <v>0</v>
      </c>
      <c r="EA15" s="73">
        <v>0</v>
      </c>
      <c r="EB15" s="73">
        <v>0</v>
      </c>
      <c r="EC15" s="73">
        <v>0</v>
      </c>
      <c r="ED15" s="73">
        <v>0</v>
      </c>
      <c r="EE15" s="73">
        <v>9.3789999999999996</v>
      </c>
      <c r="EF15" s="73">
        <v>0</v>
      </c>
      <c r="EG15" s="73">
        <v>0</v>
      </c>
      <c r="EH15" s="73">
        <v>0</v>
      </c>
      <c r="EI15" s="73">
        <v>0</v>
      </c>
      <c r="EJ15" s="73">
        <v>0</v>
      </c>
      <c r="EK15" s="73">
        <v>0</v>
      </c>
      <c r="EL15" s="73">
        <v>0</v>
      </c>
      <c r="EM15" s="73">
        <v>0</v>
      </c>
      <c r="EN15" s="73">
        <v>0</v>
      </c>
      <c r="EO15" s="73">
        <v>27.838000000000001</v>
      </c>
      <c r="EP15" s="73">
        <v>0</v>
      </c>
      <c r="EQ15" s="73">
        <v>0</v>
      </c>
      <c r="ER15" s="73">
        <v>0</v>
      </c>
      <c r="ES15" s="73">
        <v>0</v>
      </c>
      <c r="ET15" s="73">
        <v>2.1230000000000002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5.8410000000000002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18.048999999999999</v>
      </c>
      <c r="GM15" s="73">
        <v>0</v>
      </c>
      <c r="GN15" s="73">
        <v>0</v>
      </c>
      <c r="GO15" s="73">
        <v>13.127000000000001</v>
      </c>
      <c r="GP15" s="73">
        <v>0</v>
      </c>
      <c r="GQ15" s="73">
        <v>0</v>
      </c>
      <c r="GR15" s="73">
        <v>0</v>
      </c>
      <c r="GS15" s="73">
        <v>0</v>
      </c>
      <c r="GT15" s="73">
        <v>7.65</v>
      </c>
      <c r="GU15" s="73">
        <v>0</v>
      </c>
      <c r="GV15" s="73">
        <v>0</v>
      </c>
      <c r="GW15" s="73">
        <v>0</v>
      </c>
      <c r="GX15" s="73">
        <v>0</v>
      </c>
      <c r="GY15" s="73">
        <v>0</v>
      </c>
      <c r="GZ15" s="73">
        <v>0</v>
      </c>
      <c r="HA15" s="73">
        <v>0</v>
      </c>
      <c r="HB15" s="73">
        <v>0</v>
      </c>
      <c r="HC15" s="73">
        <v>7.7030000000000003</v>
      </c>
      <c r="HD15" s="73">
        <v>0</v>
      </c>
      <c r="HE15" s="73">
        <v>0</v>
      </c>
      <c r="HF15" s="73">
        <v>29.192</v>
      </c>
      <c r="HG15" s="73">
        <v>0</v>
      </c>
      <c r="HH15" s="73">
        <v>0</v>
      </c>
      <c r="HI15" s="73">
        <v>0</v>
      </c>
      <c r="HJ15" s="73">
        <v>0</v>
      </c>
      <c r="HK15" s="73">
        <v>54.692999999999998</v>
      </c>
      <c r="HL15" s="73">
        <v>2.1230000000000002</v>
      </c>
      <c r="HM15" s="73">
        <v>0</v>
      </c>
      <c r="HN15" s="73">
        <v>0</v>
      </c>
      <c r="HO15" s="73">
        <v>5.8410000000000002</v>
      </c>
      <c r="HP15" s="73">
        <v>0</v>
      </c>
      <c r="HQ15" s="73">
        <v>0</v>
      </c>
      <c r="HR15" s="73">
        <v>0</v>
      </c>
      <c r="HS15" s="73">
        <v>0</v>
      </c>
      <c r="HT15" s="73">
        <v>18.048999999999999</v>
      </c>
      <c r="HU15" s="73">
        <v>0</v>
      </c>
      <c r="HV15" s="73">
        <v>13.127000000000001</v>
      </c>
      <c r="HW15" s="73">
        <v>0</v>
      </c>
      <c r="HX15" s="73">
        <v>7.65</v>
      </c>
      <c r="HY15" s="73">
        <v>7.7030000000000003</v>
      </c>
      <c r="HZ15" s="73">
        <v>0</v>
      </c>
      <c r="IA15" s="73">
        <v>29.192</v>
      </c>
      <c r="IB15" s="73">
        <v>0</v>
      </c>
      <c r="IC15" s="73">
        <v>0</v>
      </c>
      <c r="ID15" s="73">
        <v>0</v>
      </c>
      <c r="IE15" s="73">
        <v>0</v>
      </c>
      <c r="IF15" s="73">
        <v>54.692999999999998</v>
      </c>
      <c r="IG15" s="73">
        <v>31.315000000000001</v>
      </c>
      <c r="IH15" s="73">
        <v>0</v>
      </c>
      <c r="II15" s="73">
        <v>0</v>
      </c>
      <c r="IJ15" s="73">
        <v>5.8410000000000002</v>
      </c>
      <c r="IK15" s="73">
        <v>0</v>
      </c>
      <c r="IL15" s="73">
        <v>0</v>
      </c>
      <c r="IM15" s="73">
        <v>0</v>
      </c>
      <c r="IN15" s="73">
        <v>0</v>
      </c>
      <c r="IO15" s="73">
        <v>18.048999999999999</v>
      </c>
      <c r="IP15" s="73">
        <v>0</v>
      </c>
      <c r="IQ15" s="73">
        <v>13.127000000000001</v>
      </c>
      <c r="IR15" s="73">
        <v>0</v>
      </c>
      <c r="IS15" s="73">
        <v>7.65</v>
      </c>
      <c r="IT15" s="73">
        <v>7.7030000000000003</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1</v>
      </c>
      <c r="KB15" s="71">
        <v>0</v>
      </c>
      <c r="KC15" s="71">
        <v>1</v>
      </c>
      <c r="KD15" s="71">
        <v>0</v>
      </c>
      <c r="KE15" s="71">
        <v>1</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4</v>
      </c>
      <c r="MB15" s="71">
        <v>0</v>
      </c>
      <c r="MC15" s="71">
        <v>0</v>
      </c>
      <c r="MD15" s="71">
        <v>0</v>
      </c>
      <c r="ME15" s="71">
        <v>0</v>
      </c>
      <c r="MF15" s="71">
        <v>2</v>
      </c>
      <c r="MG15" s="71">
        <v>0</v>
      </c>
      <c r="MH15" s="71">
        <v>0</v>
      </c>
      <c r="MI15" s="71">
        <v>0</v>
      </c>
      <c r="MJ15" s="71">
        <v>0</v>
      </c>
      <c r="MK15" s="71">
        <v>0</v>
      </c>
      <c r="ML15" s="71">
        <v>0</v>
      </c>
      <c r="MM15" s="71">
        <v>0</v>
      </c>
      <c r="MN15" s="71">
        <v>0</v>
      </c>
      <c r="MO15" s="71">
        <v>2</v>
      </c>
      <c r="MP15" s="71">
        <v>0</v>
      </c>
      <c r="MQ15" s="71">
        <v>0</v>
      </c>
      <c r="MR15" s="71">
        <v>0</v>
      </c>
      <c r="MS15" s="71">
        <v>0</v>
      </c>
      <c r="MT15" s="71">
        <v>1</v>
      </c>
      <c r="MU15" s="71">
        <v>0</v>
      </c>
      <c r="MV15" s="71">
        <v>0</v>
      </c>
      <c r="MW15" s="71">
        <v>1</v>
      </c>
      <c r="MX15" s="71">
        <v>0</v>
      </c>
      <c r="MY15" s="71">
        <v>0</v>
      </c>
      <c r="MZ15" s="71">
        <v>0</v>
      </c>
      <c r="NA15" s="71">
        <v>0</v>
      </c>
      <c r="NB15" s="71">
        <v>0</v>
      </c>
      <c r="NC15" s="71">
        <v>0</v>
      </c>
      <c r="ND15" s="71">
        <v>0</v>
      </c>
      <c r="NE15" s="71">
        <v>0</v>
      </c>
      <c r="NF15" s="71">
        <v>2</v>
      </c>
      <c r="NG15" s="71">
        <v>1</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4</v>
      </c>
      <c r="QC15" s="71">
        <v>0</v>
      </c>
      <c r="QD15" s="71">
        <v>0</v>
      </c>
      <c r="QE15" s="71">
        <v>0</v>
      </c>
      <c r="QF15" s="71">
        <v>0</v>
      </c>
      <c r="QG15" s="71">
        <v>2</v>
      </c>
      <c r="QH15" s="71">
        <v>0</v>
      </c>
      <c r="QI15" s="71">
        <v>0</v>
      </c>
      <c r="QJ15" s="71">
        <v>0</v>
      </c>
      <c r="QK15" s="71">
        <v>0</v>
      </c>
      <c r="QL15" s="71">
        <v>0</v>
      </c>
      <c r="QM15" s="71">
        <v>0</v>
      </c>
      <c r="QN15" s="71">
        <v>0</v>
      </c>
      <c r="QO15" s="71">
        <v>0</v>
      </c>
      <c r="QP15" s="71">
        <v>2</v>
      </c>
      <c r="QQ15" s="71">
        <v>0</v>
      </c>
      <c r="QR15" s="71">
        <v>0</v>
      </c>
      <c r="QS15" s="71">
        <v>2</v>
      </c>
      <c r="QT15" s="71">
        <v>0</v>
      </c>
      <c r="QU15" s="71">
        <v>0</v>
      </c>
      <c r="QV15" s="71">
        <v>0</v>
      </c>
      <c r="QW15" s="71">
        <v>0</v>
      </c>
      <c r="QX15" s="71">
        <v>5</v>
      </c>
      <c r="QY15" s="71">
        <v>1</v>
      </c>
      <c r="QZ15" s="71">
        <v>0</v>
      </c>
      <c r="RA15" s="71">
        <v>0</v>
      </c>
      <c r="RB15" s="71">
        <v>2</v>
      </c>
      <c r="RC15" s="71">
        <v>0</v>
      </c>
      <c r="RD15" s="71">
        <v>0</v>
      </c>
      <c r="RE15" s="71">
        <v>0</v>
      </c>
      <c r="RF15" s="71">
        <v>0</v>
      </c>
      <c r="RG15" s="71">
        <v>1</v>
      </c>
      <c r="RH15" s="71">
        <v>0</v>
      </c>
      <c r="RI15" s="71">
        <v>4</v>
      </c>
      <c r="RJ15" s="71">
        <v>0</v>
      </c>
      <c r="RK15" s="71">
        <v>2</v>
      </c>
      <c r="RL15" s="71">
        <v>2</v>
      </c>
      <c r="RM15" s="71">
        <v>0</v>
      </c>
      <c r="RN15" s="71">
        <v>2</v>
      </c>
      <c r="RO15" s="71">
        <v>0</v>
      </c>
      <c r="RP15" s="71">
        <v>0</v>
      </c>
      <c r="RQ15" s="71">
        <v>0</v>
      </c>
      <c r="RR15" s="71">
        <v>0</v>
      </c>
      <c r="RS15" s="71">
        <v>5</v>
      </c>
      <c r="RT15" s="71">
        <v>3</v>
      </c>
      <c r="RU15" s="71">
        <v>0</v>
      </c>
      <c r="RV15" s="71">
        <v>0</v>
      </c>
      <c r="RW15" s="71">
        <v>2</v>
      </c>
      <c r="RX15" s="71">
        <v>0</v>
      </c>
      <c r="RY15" s="71">
        <v>0</v>
      </c>
      <c r="RZ15" s="71">
        <v>0</v>
      </c>
      <c r="SA15" s="71">
        <v>0</v>
      </c>
      <c r="SB15" s="71">
        <v>1</v>
      </c>
      <c r="SC15" s="71">
        <v>0</v>
      </c>
      <c r="SD15" s="71">
        <v>4</v>
      </c>
      <c r="SE15" s="71">
        <v>0</v>
      </c>
      <c r="SF15" s="71">
        <v>2</v>
      </c>
      <c r="SG15" s="71">
        <v>2</v>
      </c>
      <c r="SH15" s="71">
        <v>0</v>
      </c>
    </row>
    <row r="16" spans="1:503">
      <c r="A16" s="16" t="s">
        <v>2212</v>
      </c>
      <c r="B16" s="70">
        <v>8</v>
      </c>
      <c r="C16" s="70">
        <v>8</v>
      </c>
      <c r="D16" s="70">
        <v>1</v>
      </c>
      <c r="E16" s="70">
        <v>2011</v>
      </c>
      <c r="F16" s="70" t="s">
        <v>178</v>
      </c>
      <c r="G16" s="1073" t="s">
        <v>2204</v>
      </c>
      <c r="H16" s="70" t="s">
        <v>2205</v>
      </c>
      <c r="I16" s="1066"/>
      <c r="J16" s="73">
        <v>0</v>
      </c>
      <c r="K16" s="73">
        <v>0</v>
      </c>
      <c r="L16" s="73">
        <v>0</v>
      </c>
      <c r="M16" s="73">
        <v>0</v>
      </c>
      <c r="N16" s="73">
        <v>0</v>
      </c>
      <c r="O16" s="73">
        <v>0</v>
      </c>
      <c r="P16" s="73">
        <v>0</v>
      </c>
      <c r="Q16" s="73">
        <v>0</v>
      </c>
      <c r="R16" s="73">
        <v>3.8879999999999999</v>
      </c>
      <c r="S16" s="73">
        <v>4.0999999999999996</v>
      </c>
      <c r="T16" s="73">
        <v>0</v>
      </c>
      <c r="U16" s="73">
        <v>0</v>
      </c>
      <c r="V16" s="73">
        <v>0</v>
      </c>
      <c r="W16" s="73">
        <v>0</v>
      </c>
      <c r="X16" s="73">
        <v>0</v>
      </c>
      <c r="Y16" s="73">
        <v>0</v>
      </c>
      <c r="Z16" s="73">
        <v>0</v>
      </c>
      <c r="AA16" s="73">
        <v>0</v>
      </c>
      <c r="AB16" s="73">
        <v>0</v>
      </c>
      <c r="AC16" s="73">
        <v>0</v>
      </c>
      <c r="AD16" s="73">
        <v>8.6850000000000005</v>
      </c>
      <c r="AE16" s="73">
        <v>0</v>
      </c>
      <c r="AF16" s="73">
        <v>0</v>
      </c>
      <c r="AG16" s="73">
        <v>0</v>
      </c>
      <c r="AH16" s="73">
        <v>0</v>
      </c>
      <c r="AI16" s="73">
        <v>0</v>
      </c>
      <c r="AJ16" s="73">
        <v>0</v>
      </c>
      <c r="AK16" s="73">
        <v>0</v>
      </c>
      <c r="AL16" s="73">
        <v>0</v>
      </c>
      <c r="AM16" s="73">
        <v>0</v>
      </c>
      <c r="AN16" s="73">
        <v>27.47</v>
      </c>
      <c r="AO16" s="73">
        <v>0</v>
      </c>
      <c r="AP16" s="73">
        <v>72.388999999999996</v>
      </c>
      <c r="AQ16" s="73">
        <v>0</v>
      </c>
      <c r="AR16" s="73">
        <v>2.855</v>
      </c>
      <c r="AS16" s="73">
        <v>9.6839999999999993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5.4829999999999997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17.626999999999999</v>
      </c>
      <c r="CL16" s="73">
        <v>0</v>
      </c>
      <c r="CM16" s="73">
        <v>0</v>
      </c>
      <c r="CN16" s="73">
        <v>10.56</v>
      </c>
      <c r="CO16" s="73">
        <v>0</v>
      </c>
      <c r="CP16" s="73">
        <v>0</v>
      </c>
      <c r="CQ16" s="73">
        <v>0</v>
      </c>
      <c r="CR16" s="73">
        <v>0</v>
      </c>
      <c r="CS16" s="73">
        <v>7.859</v>
      </c>
      <c r="CT16" s="73">
        <v>0</v>
      </c>
      <c r="CU16" s="73">
        <v>0</v>
      </c>
      <c r="CV16" s="73">
        <v>0</v>
      </c>
      <c r="CW16" s="73">
        <v>0</v>
      </c>
      <c r="CX16" s="73">
        <v>0</v>
      </c>
      <c r="CY16" s="73">
        <v>0</v>
      </c>
      <c r="CZ16" s="73">
        <v>0</v>
      </c>
      <c r="DA16" s="73">
        <v>0</v>
      </c>
      <c r="DB16" s="73">
        <v>6.23</v>
      </c>
      <c r="DC16" s="73">
        <v>0</v>
      </c>
      <c r="DD16" s="73">
        <v>0</v>
      </c>
      <c r="DE16" s="73">
        <v>0</v>
      </c>
      <c r="DF16" s="73">
        <v>0</v>
      </c>
      <c r="DG16" s="73">
        <v>72.388999999999996</v>
      </c>
      <c r="DH16" s="73">
        <v>0</v>
      </c>
      <c r="DI16" s="73">
        <v>0</v>
      </c>
      <c r="DJ16" s="73">
        <v>2.855</v>
      </c>
      <c r="DK16" s="73">
        <v>0</v>
      </c>
      <c r="DL16" s="73">
        <v>0</v>
      </c>
      <c r="DM16" s="73">
        <v>0</v>
      </c>
      <c r="DN16" s="73">
        <v>0</v>
      </c>
      <c r="DO16" s="73">
        <v>0</v>
      </c>
      <c r="DP16" s="73">
        <v>0</v>
      </c>
      <c r="DQ16" s="73">
        <v>0</v>
      </c>
      <c r="DR16" s="73">
        <v>0</v>
      </c>
      <c r="DS16" s="73">
        <v>3.8879999999999999</v>
      </c>
      <c r="DT16" s="73">
        <v>4.0999999999999996</v>
      </c>
      <c r="DU16" s="73">
        <v>0</v>
      </c>
      <c r="DV16" s="73">
        <v>0</v>
      </c>
      <c r="DW16" s="73">
        <v>0</v>
      </c>
      <c r="DX16" s="73">
        <v>0</v>
      </c>
      <c r="DY16" s="73">
        <v>0</v>
      </c>
      <c r="DZ16" s="73">
        <v>0</v>
      </c>
      <c r="EA16" s="73">
        <v>0</v>
      </c>
      <c r="EB16" s="73">
        <v>0</v>
      </c>
      <c r="EC16" s="73">
        <v>0</v>
      </c>
      <c r="ED16" s="73">
        <v>0</v>
      </c>
      <c r="EE16" s="73">
        <v>8.6850000000000005</v>
      </c>
      <c r="EF16" s="73">
        <v>0</v>
      </c>
      <c r="EG16" s="73">
        <v>0</v>
      </c>
      <c r="EH16" s="73">
        <v>0</v>
      </c>
      <c r="EI16" s="73">
        <v>0</v>
      </c>
      <c r="EJ16" s="73">
        <v>0</v>
      </c>
      <c r="EK16" s="73">
        <v>0</v>
      </c>
      <c r="EL16" s="73">
        <v>0</v>
      </c>
      <c r="EM16" s="73">
        <v>0</v>
      </c>
      <c r="EN16" s="73">
        <v>0</v>
      </c>
      <c r="EO16" s="73">
        <v>27.47</v>
      </c>
      <c r="EP16" s="73">
        <v>0</v>
      </c>
      <c r="EQ16" s="73">
        <v>0</v>
      </c>
      <c r="ER16" s="73">
        <v>0</v>
      </c>
      <c r="ES16" s="73">
        <v>0</v>
      </c>
      <c r="ET16" s="73">
        <v>9.6839999999999993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5.4829999999999997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17.626999999999999</v>
      </c>
      <c r="GM16" s="73">
        <v>0</v>
      </c>
      <c r="GN16" s="73">
        <v>0</v>
      </c>
      <c r="GO16" s="73">
        <v>10.56</v>
      </c>
      <c r="GP16" s="73">
        <v>0</v>
      </c>
      <c r="GQ16" s="73">
        <v>0</v>
      </c>
      <c r="GR16" s="73">
        <v>0</v>
      </c>
      <c r="GS16" s="73">
        <v>0</v>
      </c>
      <c r="GT16" s="73">
        <v>7.859</v>
      </c>
      <c r="GU16" s="73">
        <v>0</v>
      </c>
      <c r="GV16" s="73">
        <v>0</v>
      </c>
      <c r="GW16" s="73">
        <v>0</v>
      </c>
      <c r="GX16" s="73">
        <v>0</v>
      </c>
      <c r="GY16" s="73">
        <v>0</v>
      </c>
      <c r="GZ16" s="73">
        <v>0</v>
      </c>
      <c r="HA16" s="73">
        <v>0</v>
      </c>
      <c r="HB16" s="73">
        <v>0</v>
      </c>
      <c r="HC16" s="73">
        <v>6.23</v>
      </c>
      <c r="HD16" s="73">
        <v>0</v>
      </c>
      <c r="HE16" s="73">
        <v>0</v>
      </c>
      <c r="HF16" s="73">
        <v>75.244</v>
      </c>
      <c r="HG16" s="73">
        <v>0</v>
      </c>
      <c r="HH16" s="73">
        <v>0</v>
      </c>
      <c r="HI16" s="73">
        <v>0</v>
      </c>
      <c r="HJ16" s="73">
        <v>0</v>
      </c>
      <c r="HK16" s="73">
        <v>44.143000000000001</v>
      </c>
      <c r="HL16" s="73">
        <v>9.6839999999999993</v>
      </c>
      <c r="HM16" s="73">
        <v>0</v>
      </c>
      <c r="HN16" s="73">
        <v>0</v>
      </c>
      <c r="HO16" s="73">
        <v>5.4829999999999997</v>
      </c>
      <c r="HP16" s="73">
        <v>0</v>
      </c>
      <c r="HQ16" s="73">
        <v>0</v>
      </c>
      <c r="HR16" s="73">
        <v>0</v>
      </c>
      <c r="HS16" s="73">
        <v>0</v>
      </c>
      <c r="HT16" s="73">
        <v>17.626999999999999</v>
      </c>
      <c r="HU16" s="73">
        <v>0</v>
      </c>
      <c r="HV16" s="73">
        <v>10.56</v>
      </c>
      <c r="HW16" s="73">
        <v>0</v>
      </c>
      <c r="HX16" s="73">
        <v>7.859</v>
      </c>
      <c r="HY16" s="73">
        <v>6.23</v>
      </c>
      <c r="HZ16" s="73">
        <v>0</v>
      </c>
      <c r="IA16" s="73">
        <v>75.244</v>
      </c>
      <c r="IB16" s="73">
        <v>0</v>
      </c>
      <c r="IC16" s="73">
        <v>0</v>
      </c>
      <c r="ID16" s="73">
        <v>0</v>
      </c>
      <c r="IE16" s="73">
        <v>0</v>
      </c>
      <c r="IF16" s="73">
        <v>44.143000000000001</v>
      </c>
      <c r="IG16" s="73">
        <v>84.927999999999997</v>
      </c>
      <c r="IH16" s="73">
        <v>0</v>
      </c>
      <c r="II16" s="73">
        <v>0</v>
      </c>
      <c r="IJ16" s="73">
        <v>5.4829999999999997</v>
      </c>
      <c r="IK16" s="73">
        <v>0</v>
      </c>
      <c r="IL16" s="73">
        <v>0</v>
      </c>
      <c r="IM16" s="73">
        <v>0</v>
      </c>
      <c r="IN16" s="73">
        <v>0</v>
      </c>
      <c r="IO16" s="73">
        <v>17.626999999999999</v>
      </c>
      <c r="IP16" s="73">
        <v>0</v>
      </c>
      <c r="IQ16" s="73">
        <v>10.56</v>
      </c>
      <c r="IR16" s="73">
        <v>0</v>
      </c>
      <c r="IS16" s="73">
        <v>7.859</v>
      </c>
      <c r="IT16" s="73">
        <v>6.23</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1</v>
      </c>
      <c r="KB16" s="71">
        <v>0</v>
      </c>
      <c r="KC16" s="71">
        <v>1</v>
      </c>
      <c r="KD16" s="71">
        <v>0</v>
      </c>
      <c r="KE16" s="71">
        <v>1</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3</v>
      </c>
      <c r="MB16" s="71">
        <v>0</v>
      </c>
      <c r="MC16" s="71">
        <v>0</v>
      </c>
      <c r="MD16" s="71">
        <v>0</v>
      </c>
      <c r="ME16" s="71">
        <v>0</v>
      </c>
      <c r="MF16" s="71">
        <v>2</v>
      </c>
      <c r="MG16" s="71">
        <v>0</v>
      </c>
      <c r="MH16" s="71">
        <v>0</v>
      </c>
      <c r="MI16" s="71">
        <v>0</v>
      </c>
      <c r="MJ16" s="71">
        <v>0</v>
      </c>
      <c r="MK16" s="71">
        <v>0</v>
      </c>
      <c r="ML16" s="71">
        <v>0</v>
      </c>
      <c r="MM16" s="71">
        <v>0</v>
      </c>
      <c r="MN16" s="71">
        <v>0</v>
      </c>
      <c r="MO16" s="71">
        <v>2</v>
      </c>
      <c r="MP16" s="71">
        <v>0</v>
      </c>
      <c r="MQ16" s="71">
        <v>0</v>
      </c>
      <c r="MR16" s="71">
        <v>0</v>
      </c>
      <c r="MS16" s="71">
        <v>0</v>
      </c>
      <c r="MT16" s="71">
        <v>1</v>
      </c>
      <c r="MU16" s="71">
        <v>0</v>
      </c>
      <c r="MV16" s="71">
        <v>0</v>
      </c>
      <c r="MW16" s="71">
        <v>1</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3</v>
      </c>
      <c r="QC16" s="71">
        <v>0</v>
      </c>
      <c r="QD16" s="71">
        <v>0</v>
      </c>
      <c r="QE16" s="71">
        <v>0</v>
      </c>
      <c r="QF16" s="71">
        <v>0</v>
      </c>
      <c r="QG16" s="71">
        <v>2</v>
      </c>
      <c r="QH16" s="71">
        <v>0</v>
      </c>
      <c r="QI16" s="71">
        <v>0</v>
      </c>
      <c r="QJ16" s="71">
        <v>0</v>
      </c>
      <c r="QK16" s="71">
        <v>0</v>
      </c>
      <c r="QL16" s="71">
        <v>0</v>
      </c>
      <c r="QM16" s="71">
        <v>0</v>
      </c>
      <c r="QN16" s="71">
        <v>0</v>
      </c>
      <c r="QO16" s="71">
        <v>0</v>
      </c>
      <c r="QP16" s="71">
        <v>2</v>
      </c>
      <c r="QQ16" s="71">
        <v>0</v>
      </c>
      <c r="QR16" s="71">
        <v>0</v>
      </c>
      <c r="QS16" s="71">
        <v>2</v>
      </c>
      <c r="QT16" s="71">
        <v>0</v>
      </c>
      <c r="QU16" s="71">
        <v>0</v>
      </c>
      <c r="QV16" s="71">
        <v>0</v>
      </c>
      <c r="QW16" s="71">
        <v>0</v>
      </c>
      <c r="QX16" s="71">
        <v>4</v>
      </c>
      <c r="QY16" s="71">
        <v>1</v>
      </c>
      <c r="QZ16" s="71">
        <v>0</v>
      </c>
      <c r="RA16" s="71">
        <v>0</v>
      </c>
      <c r="RB16" s="71">
        <v>2</v>
      </c>
      <c r="RC16" s="71">
        <v>0</v>
      </c>
      <c r="RD16" s="71">
        <v>0</v>
      </c>
      <c r="RE16" s="71">
        <v>0</v>
      </c>
      <c r="RF16" s="71">
        <v>0</v>
      </c>
      <c r="RG16" s="71">
        <v>1</v>
      </c>
      <c r="RH16" s="71">
        <v>0</v>
      </c>
      <c r="RI16" s="71">
        <v>3</v>
      </c>
      <c r="RJ16" s="71">
        <v>0</v>
      </c>
      <c r="RK16" s="71">
        <v>2</v>
      </c>
      <c r="RL16" s="71">
        <v>2</v>
      </c>
      <c r="RM16" s="71">
        <v>0</v>
      </c>
      <c r="RN16" s="71">
        <v>2</v>
      </c>
      <c r="RO16" s="71">
        <v>0</v>
      </c>
      <c r="RP16" s="71">
        <v>0</v>
      </c>
      <c r="RQ16" s="71">
        <v>0</v>
      </c>
      <c r="RR16" s="71">
        <v>0</v>
      </c>
      <c r="RS16" s="71">
        <v>4</v>
      </c>
      <c r="RT16" s="71">
        <v>3</v>
      </c>
      <c r="RU16" s="71">
        <v>0</v>
      </c>
      <c r="RV16" s="71">
        <v>0</v>
      </c>
      <c r="RW16" s="71">
        <v>2</v>
      </c>
      <c r="RX16" s="71">
        <v>0</v>
      </c>
      <c r="RY16" s="71">
        <v>0</v>
      </c>
      <c r="RZ16" s="71">
        <v>0</v>
      </c>
      <c r="SA16" s="71">
        <v>0</v>
      </c>
      <c r="SB16" s="71">
        <v>1</v>
      </c>
      <c r="SC16" s="71">
        <v>0</v>
      </c>
      <c r="SD16" s="71">
        <v>3</v>
      </c>
      <c r="SE16" s="71">
        <v>0</v>
      </c>
      <c r="SF16" s="71">
        <v>2</v>
      </c>
      <c r="SG16" s="71">
        <v>2</v>
      </c>
      <c r="SH16" s="71">
        <v>0</v>
      </c>
    </row>
    <row r="17" spans="1:502">
      <c r="A17" s="16" t="s">
        <v>2213</v>
      </c>
      <c r="B17" s="70">
        <v>9</v>
      </c>
      <c r="C17" s="70">
        <v>9</v>
      </c>
      <c r="D17" s="70">
        <v>1</v>
      </c>
      <c r="E17" s="70">
        <v>2012</v>
      </c>
      <c r="F17" s="70" t="s">
        <v>179</v>
      </c>
      <c r="G17" s="1073" t="s">
        <v>2204</v>
      </c>
      <c r="H17" s="70" t="s">
        <v>2205</v>
      </c>
      <c r="I17" s="1066"/>
      <c r="J17" s="73">
        <v>0</v>
      </c>
      <c r="K17" s="73">
        <v>0</v>
      </c>
      <c r="L17" s="73">
        <v>0</v>
      </c>
      <c r="M17" s="73">
        <v>0</v>
      </c>
      <c r="N17" s="73">
        <v>2.4910000000000001</v>
      </c>
      <c r="O17" s="73">
        <v>0</v>
      </c>
      <c r="P17" s="73">
        <v>0</v>
      </c>
      <c r="Q17" s="73">
        <v>0</v>
      </c>
      <c r="R17" s="73">
        <v>14.605</v>
      </c>
      <c r="S17" s="73">
        <v>4.8920000000000003</v>
      </c>
      <c r="T17" s="73">
        <v>0</v>
      </c>
      <c r="U17" s="73">
        <v>0</v>
      </c>
      <c r="V17" s="73">
        <v>0</v>
      </c>
      <c r="W17" s="73">
        <v>0</v>
      </c>
      <c r="X17" s="73">
        <v>0</v>
      </c>
      <c r="Y17" s="73">
        <v>0</v>
      </c>
      <c r="Z17" s="73">
        <v>0</v>
      </c>
      <c r="AA17" s="73">
        <v>0</v>
      </c>
      <c r="AB17" s="73">
        <v>0</v>
      </c>
      <c r="AC17" s="73">
        <v>0</v>
      </c>
      <c r="AD17" s="73">
        <v>10.518000000000001</v>
      </c>
      <c r="AE17" s="73">
        <v>0</v>
      </c>
      <c r="AF17" s="73">
        <v>0</v>
      </c>
      <c r="AG17" s="73">
        <v>0</v>
      </c>
      <c r="AH17" s="73">
        <v>0</v>
      </c>
      <c r="AI17" s="73">
        <v>0</v>
      </c>
      <c r="AJ17" s="73">
        <v>0</v>
      </c>
      <c r="AK17" s="73">
        <v>0</v>
      </c>
      <c r="AL17" s="73">
        <v>0</v>
      </c>
      <c r="AM17" s="73">
        <v>0</v>
      </c>
      <c r="AN17" s="73">
        <v>25.98</v>
      </c>
      <c r="AO17" s="73">
        <v>0</v>
      </c>
      <c r="AP17" s="73">
        <v>112.05800000000001</v>
      </c>
      <c r="AQ17" s="73">
        <v>0</v>
      </c>
      <c r="AR17" s="73">
        <v>3.101</v>
      </c>
      <c r="AS17" s="73">
        <v>2.9769999999999999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6.7030000000000003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6.9809999999999999</v>
      </c>
      <c r="CG17" s="73">
        <v>0</v>
      </c>
      <c r="CH17" s="73">
        <v>0</v>
      </c>
      <c r="CI17" s="73">
        <v>0</v>
      </c>
      <c r="CJ17" s="73">
        <v>0</v>
      </c>
      <c r="CK17" s="73">
        <v>21.879000000000001</v>
      </c>
      <c r="CL17" s="73">
        <v>0</v>
      </c>
      <c r="CM17" s="73">
        <v>0</v>
      </c>
      <c r="CN17" s="73">
        <v>12.577</v>
      </c>
      <c r="CO17" s="73">
        <v>0</v>
      </c>
      <c r="CP17" s="73">
        <v>3.3570000000000002</v>
      </c>
      <c r="CQ17" s="73">
        <v>0</v>
      </c>
      <c r="CR17" s="73">
        <v>0</v>
      </c>
      <c r="CS17" s="73">
        <v>9.798</v>
      </c>
      <c r="CT17" s="73">
        <v>0</v>
      </c>
      <c r="CU17" s="73">
        <v>0</v>
      </c>
      <c r="CV17" s="73">
        <v>0</v>
      </c>
      <c r="CW17" s="73">
        <v>0</v>
      </c>
      <c r="CX17" s="73">
        <v>0</v>
      </c>
      <c r="CY17" s="73">
        <v>0</v>
      </c>
      <c r="CZ17" s="73">
        <v>0</v>
      </c>
      <c r="DA17" s="73">
        <v>0</v>
      </c>
      <c r="DB17" s="73">
        <v>7.5990000000000002</v>
      </c>
      <c r="DC17" s="73">
        <v>0</v>
      </c>
      <c r="DD17" s="73">
        <v>0</v>
      </c>
      <c r="DE17" s="73">
        <v>0</v>
      </c>
      <c r="DF17" s="73">
        <v>0</v>
      </c>
      <c r="DG17" s="73">
        <v>112.05800000000001</v>
      </c>
      <c r="DH17" s="73">
        <v>0</v>
      </c>
      <c r="DI17" s="73">
        <v>0</v>
      </c>
      <c r="DJ17" s="73">
        <v>3.101</v>
      </c>
      <c r="DK17" s="73">
        <v>0</v>
      </c>
      <c r="DL17" s="73">
        <v>0</v>
      </c>
      <c r="DM17" s="73">
        <v>0</v>
      </c>
      <c r="DN17" s="73">
        <v>0</v>
      </c>
      <c r="DO17" s="73">
        <v>2.4910000000000001</v>
      </c>
      <c r="DP17" s="73">
        <v>0</v>
      </c>
      <c r="DQ17" s="73">
        <v>0</v>
      </c>
      <c r="DR17" s="73">
        <v>0</v>
      </c>
      <c r="DS17" s="73">
        <v>14.605</v>
      </c>
      <c r="DT17" s="73">
        <v>4.8920000000000003</v>
      </c>
      <c r="DU17" s="73">
        <v>0</v>
      </c>
      <c r="DV17" s="73">
        <v>0</v>
      </c>
      <c r="DW17" s="73">
        <v>0</v>
      </c>
      <c r="DX17" s="73">
        <v>0</v>
      </c>
      <c r="DY17" s="73">
        <v>0</v>
      </c>
      <c r="DZ17" s="73">
        <v>0</v>
      </c>
      <c r="EA17" s="73">
        <v>0</v>
      </c>
      <c r="EB17" s="73">
        <v>0</v>
      </c>
      <c r="EC17" s="73">
        <v>0</v>
      </c>
      <c r="ED17" s="73">
        <v>0</v>
      </c>
      <c r="EE17" s="73">
        <v>10.518000000000001</v>
      </c>
      <c r="EF17" s="73">
        <v>0</v>
      </c>
      <c r="EG17" s="73">
        <v>0</v>
      </c>
      <c r="EH17" s="73">
        <v>0</v>
      </c>
      <c r="EI17" s="73">
        <v>0</v>
      </c>
      <c r="EJ17" s="73">
        <v>0</v>
      </c>
      <c r="EK17" s="73">
        <v>0</v>
      </c>
      <c r="EL17" s="73">
        <v>0</v>
      </c>
      <c r="EM17" s="73">
        <v>0</v>
      </c>
      <c r="EN17" s="73">
        <v>0</v>
      </c>
      <c r="EO17" s="73">
        <v>25.98</v>
      </c>
      <c r="EP17" s="73">
        <v>0</v>
      </c>
      <c r="EQ17" s="73">
        <v>0</v>
      </c>
      <c r="ER17" s="73">
        <v>0</v>
      </c>
      <c r="ES17" s="73">
        <v>0</v>
      </c>
      <c r="ET17" s="73">
        <v>2.9769999999999999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6.7030000000000003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6.9809999999999999</v>
      </c>
      <c r="GH17" s="73">
        <v>0</v>
      </c>
      <c r="GI17" s="73">
        <v>0</v>
      </c>
      <c r="GJ17" s="73">
        <v>0</v>
      </c>
      <c r="GK17" s="73">
        <v>0</v>
      </c>
      <c r="GL17" s="73">
        <v>21.879000000000001</v>
      </c>
      <c r="GM17" s="73">
        <v>0</v>
      </c>
      <c r="GN17" s="73">
        <v>0</v>
      </c>
      <c r="GO17" s="73">
        <v>12.577</v>
      </c>
      <c r="GP17" s="73">
        <v>0</v>
      </c>
      <c r="GQ17" s="73">
        <v>3.3570000000000002</v>
      </c>
      <c r="GR17" s="73">
        <v>0</v>
      </c>
      <c r="GS17" s="73">
        <v>0</v>
      </c>
      <c r="GT17" s="73">
        <v>9.798</v>
      </c>
      <c r="GU17" s="73">
        <v>0</v>
      </c>
      <c r="GV17" s="73">
        <v>0</v>
      </c>
      <c r="GW17" s="73">
        <v>0</v>
      </c>
      <c r="GX17" s="73">
        <v>0</v>
      </c>
      <c r="GY17" s="73">
        <v>0</v>
      </c>
      <c r="GZ17" s="73">
        <v>0</v>
      </c>
      <c r="HA17" s="73">
        <v>0</v>
      </c>
      <c r="HB17" s="73">
        <v>0</v>
      </c>
      <c r="HC17" s="73">
        <v>7.5990000000000002</v>
      </c>
      <c r="HD17" s="73">
        <v>0</v>
      </c>
      <c r="HE17" s="73">
        <v>0</v>
      </c>
      <c r="HF17" s="73">
        <v>115.15900000000001</v>
      </c>
      <c r="HG17" s="73">
        <v>0</v>
      </c>
      <c r="HH17" s="73">
        <v>0</v>
      </c>
      <c r="HI17" s="73">
        <v>2.4910000000000001</v>
      </c>
      <c r="HJ17" s="73">
        <v>0</v>
      </c>
      <c r="HK17" s="73">
        <v>55.994999999999997</v>
      </c>
      <c r="HL17" s="73">
        <v>2.9769999999999999</v>
      </c>
      <c r="HM17" s="73">
        <v>0</v>
      </c>
      <c r="HN17" s="73">
        <v>0</v>
      </c>
      <c r="HO17" s="73">
        <v>6.7030000000000003</v>
      </c>
      <c r="HP17" s="73">
        <v>0</v>
      </c>
      <c r="HQ17" s="73">
        <v>0</v>
      </c>
      <c r="HR17" s="73">
        <v>0</v>
      </c>
      <c r="HS17" s="73">
        <v>6.9809999999999999</v>
      </c>
      <c r="HT17" s="73">
        <v>21.879000000000001</v>
      </c>
      <c r="HU17" s="73">
        <v>0</v>
      </c>
      <c r="HV17" s="73">
        <v>15.933999999999999</v>
      </c>
      <c r="HW17" s="73">
        <v>0</v>
      </c>
      <c r="HX17" s="73">
        <v>9.798</v>
      </c>
      <c r="HY17" s="73">
        <v>7.5990000000000002</v>
      </c>
      <c r="HZ17" s="73">
        <v>0</v>
      </c>
      <c r="IA17" s="73">
        <v>115.15900000000001</v>
      </c>
      <c r="IB17" s="73">
        <v>0</v>
      </c>
      <c r="IC17" s="73">
        <v>0</v>
      </c>
      <c r="ID17" s="73">
        <v>2.4910000000000001</v>
      </c>
      <c r="IE17" s="73">
        <v>0</v>
      </c>
      <c r="IF17" s="73">
        <v>55.994999999999997</v>
      </c>
      <c r="IG17" s="73">
        <v>118.136</v>
      </c>
      <c r="IH17" s="73">
        <v>0</v>
      </c>
      <c r="II17" s="73">
        <v>0</v>
      </c>
      <c r="IJ17" s="73">
        <v>6.7030000000000003</v>
      </c>
      <c r="IK17" s="73">
        <v>0</v>
      </c>
      <c r="IL17" s="73">
        <v>0</v>
      </c>
      <c r="IM17" s="73">
        <v>0</v>
      </c>
      <c r="IN17" s="73">
        <v>6.9809999999999999</v>
      </c>
      <c r="IO17" s="73">
        <v>21.879000000000001</v>
      </c>
      <c r="IP17" s="73">
        <v>0</v>
      </c>
      <c r="IQ17" s="73">
        <v>15.933999999999999</v>
      </c>
      <c r="IR17" s="73">
        <v>0</v>
      </c>
      <c r="IS17" s="73">
        <v>9.798</v>
      </c>
      <c r="IT17" s="73">
        <v>7.5990000000000002</v>
      </c>
      <c r="IU17" s="73">
        <v>0</v>
      </c>
      <c r="IV17" s="74">
        <v>0</v>
      </c>
      <c r="IW17" s="71">
        <v>0</v>
      </c>
      <c r="IX17" s="71">
        <v>0</v>
      </c>
      <c r="IY17" s="71">
        <v>0</v>
      </c>
      <c r="IZ17" s="71">
        <v>0</v>
      </c>
      <c r="JA17" s="71">
        <v>1</v>
      </c>
      <c r="JB17" s="71">
        <v>0</v>
      </c>
      <c r="JC17" s="71">
        <v>0</v>
      </c>
      <c r="JD17" s="71">
        <v>0</v>
      </c>
      <c r="JE17" s="71">
        <v>2</v>
      </c>
      <c r="JF17" s="71">
        <v>1</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1</v>
      </c>
      <c r="KB17" s="71">
        <v>0</v>
      </c>
      <c r="KC17" s="71">
        <v>1</v>
      </c>
      <c r="KD17" s="71">
        <v>0</v>
      </c>
      <c r="KE17" s="71">
        <v>1</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1</v>
      </c>
      <c r="LY17" s="71">
        <v>0</v>
      </c>
      <c r="LZ17" s="71">
        <v>0</v>
      </c>
      <c r="MA17" s="71">
        <v>3</v>
      </c>
      <c r="MB17" s="71">
        <v>0</v>
      </c>
      <c r="MC17" s="71">
        <v>1</v>
      </c>
      <c r="MD17" s="71">
        <v>0</v>
      </c>
      <c r="ME17" s="71">
        <v>0</v>
      </c>
      <c r="MF17" s="71">
        <v>2</v>
      </c>
      <c r="MG17" s="71">
        <v>0</v>
      </c>
      <c r="MH17" s="71">
        <v>0</v>
      </c>
      <c r="MI17" s="71">
        <v>0</v>
      </c>
      <c r="MJ17" s="71">
        <v>0</v>
      </c>
      <c r="MK17" s="71">
        <v>0</v>
      </c>
      <c r="ML17" s="71">
        <v>0</v>
      </c>
      <c r="MM17" s="71">
        <v>0</v>
      </c>
      <c r="MN17" s="71">
        <v>0</v>
      </c>
      <c r="MO17" s="71">
        <v>2</v>
      </c>
      <c r="MP17" s="71">
        <v>0</v>
      </c>
      <c r="MQ17" s="71">
        <v>0</v>
      </c>
      <c r="MR17" s="71">
        <v>0</v>
      </c>
      <c r="MS17" s="71">
        <v>0</v>
      </c>
      <c r="MT17" s="71">
        <v>1</v>
      </c>
      <c r="MU17" s="71">
        <v>0</v>
      </c>
      <c r="MV17" s="71">
        <v>0</v>
      </c>
      <c r="MW17" s="71">
        <v>1</v>
      </c>
      <c r="MX17" s="71">
        <v>0</v>
      </c>
      <c r="MY17" s="71">
        <v>0</v>
      </c>
      <c r="MZ17" s="71">
        <v>0</v>
      </c>
      <c r="NA17" s="71">
        <v>0</v>
      </c>
      <c r="NB17" s="71">
        <v>1</v>
      </c>
      <c r="NC17" s="71">
        <v>0</v>
      </c>
      <c r="ND17" s="71">
        <v>0</v>
      </c>
      <c r="NE17" s="71">
        <v>0</v>
      </c>
      <c r="NF17" s="71">
        <v>2</v>
      </c>
      <c r="NG17" s="71">
        <v>1</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1</v>
      </c>
      <c r="PZ17" s="71">
        <v>0</v>
      </c>
      <c r="QA17" s="71">
        <v>0</v>
      </c>
      <c r="QB17" s="71">
        <v>3</v>
      </c>
      <c r="QC17" s="71">
        <v>0</v>
      </c>
      <c r="QD17" s="71">
        <v>1</v>
      </c>
      <c r="QE17" s="71">
        <v>0</v>
      </c>
      <c r="QF17" s="71">
        <v>0</v>
      </c>
      <c r="QG17" s="71">
        <v>2</v>
      </c>
      <c r="QH17" s="71">
        <v>0</v>
      </c>
      <c r="QI17" s="71">
        <v>0</v>
      </c>
      <c r="QJ17" s="71">
        <v>0</v>
      </c>
      <c r="QK17" s="71">
        <v>0</v>
      </c>
      <c r="QL17" s="71">
        <v>0</v>
      </c>
      <c r="QM17" s="71">
        <v>0</v>
      </c>
      <c r="QN17" s="71">
        <v>0</v>
      </c>
      <c r="QO17" s="71">
        <v>0</v>
      </c>
      <c r="QP17" s="71">
        <v>2</v>
      </c>
      <c r="QQ17" s="71">
        <v>0</v>
      </c>
      <c r="QR17" s="71">
        <v>0</v>
      </c>
      <c r="QS17" s="71">
        <v>2</v>
      </c>
      <c r="QT17" s="71">
        <v>0</v>
      </c>
      <c r="QU17" s="71">
        <v>0</v>
      </c>
      <c r="QV17" s="71">
        <v>1</v>
      </c>
      <c r="QW17" s="71">
        <v>0</v>
      </c>
      <c r="QX17" s="71">
        <v>5</v>
      </c>
      <c r="QY17" s="71">
        <v>1</v>
      </c>
      <c r="QZ17" s="71">
        <v>0</v>
      </c>
      <c r="RA17" s="71">
        <v>0</v>
      </c>
      <c r="RB17" s="71">
        <v>2</v>
      </c>
      <c r="RC17" s="71">
        <v>0</v>
      </c>
      <c r="RD17" s="71">
        <v>0</v>
      </c>
      <c r="RE17" s="71">
        <v>0</v>
      </c>
      <c r="RF17" s="71">
        <v>1</v>
      </c>
      <c r="RG17" s="71">
        <v>1</v>
      </c>
      <c r="RH17" s="71">
        <v>0</v>
      </c>
      <c r="RI17" s="71">
        <v>4</v>
      </c>
      <c r="RJ17" s="71">
        <v>0</v>
      </c>
      <c r="RK17" s="71">
        <v>2</v>
      </c>
      <c r="RL17" s="71">
        <v>2</v>
      </c>
      <c r="RM17" s="71">
        <v>0</v>
      </c>
      <c r="RN17" s="71">
        <v>2</v>
      </c>
      <c r="RO17" s="71">
        <v>0</v>
      </c>
      <c r="RP17" s="71">
        <v>0</v>
      </c>
      <c r="RQ17" s="71">
        <v>1</v>
      </c>
      <c r="RR17" s="71">
        <v>0</v>
      </c>
      <c r="RS17" s="71">
        <v>5</v>
      </c>
      <c r="RT17" s="71">
        <v>3</v>
      </c>
      <c r="RU17" s="71">
        <v>0</v>
      </c>
      <c r="RV17" s="71">
        <v>0</v>
      </c>
      <c r="RW17" s="71">
        <v>2</v>
      </c>
      <c r="RX17" s="71">
        <v>0</v>
      </c>
      <c r="RY17" s="71">
        <v>0</v>
      </c>
      <c r="RZ17" s="71">
        <v>0</v>
      </c>
      <c r="SA17" s="71">
        <v>1</v>
      </c>
      <c r="SB17" s="71">
        <v>1</v>
      </c>
      <c r="SC17" s="71">
        <v>0</v>
      </c>
      <c r="SD17" s="71">
        <v>4</v>
      </c>
      <c r="SE17" s="71">
        <v>0</v>
      </c>
      <c r="SF17" s="71">
        <v>2</v>
      </c>
      <c r="SG17" s="71">
        <v>2</v>
      </c>
      <c r="SH17" s="71">
        <v>0</v>
      </c>
    </row>
    <row r="18" spans="1:502">
      <c r="A18" s="16" t="s">
        <v>2214</v>
      </c>
      <c r="B18" s="70">
        <v>10</v>
      </c>
      <c r="C18" s="70">
        <v>10</v>
      </c>
      <c r="D18" s="70">
        <v>1</v>
      </c>
      <c r="E18" s="70">
        <v>2013</v>
      </c>
      <c r="F18" s="70" t="s">
        <v>180</v>
      </c>
      <c r="G18" s="1073" t="s">
        <v>2204</v>
      </c>
      <c r="H18" s="70" t="s">
        <v>2205</v>
      </c>
      <c r="I18" s="1066"/>
      <c r="J18" s="73">
        <v>0</v>
      </c>
      <c r="K18" s="73">
        <v>0</v>
      </c>
      <c r="L18" s="73">
        <v>0</v>
      </c>
      <c r="M18" s="73">
        <v>0</v>
      </c>
      <c r="N18" s="73">
        <v>2.306</v>
      </c>
      <c r="O18" s="73">
        <v>0</v>
      </c>
      <c r="P18" s="73">
        <v>0</v>
      </c>
      <c r="Q18" s="73">
        <v>0</v>
      </c>
      <c r="R18" s="73">
        <v>16.257000000000001</v>
      </c>
      <c r="S18" s="73">
        <v>5.2839999999999998</v>
      </c>
      <c r="T18" s="73">
        <v>0</v>
      </c>
      <c r="U18" s="73">
        <v>0</v>
      </c>
      <c r="V18" s="73">
        <v>0</v>
      </c>
      <c r="W18" s="73">
        <v>0</v>
      </c>
      <c r="X18" s="73">
        <v>0</v>
      </c>
      <c r="Y18" s="73">
        <v>0</v>
      </c>
      <c r="Z18" s="73">
        <v>0</v>
      </c>
      <c r="AA18" s="73">
        <v>0</v>
      </c>
      <c r="AB18" s="73">
        <v>0</v>
      </c>
      <c r="AC18" s="73">
        <v>0</v>
      </c>
      <c r="AD18" s="73">
        <v>12.221</v>
      </c>
      <c r="AE18" s="73">
        <v>0</v>
      </c>
      <c r="AF18" s="73">
        <v>0</v>
      </c>
      <c r="AG18" s="73">
        <v>0</v>
      </c>
      <c r="AH18" s="73">
        <v>0</v>
      </c>
      <c r="AI18" s="73">
        <v>0</v>
      </c>
      <c r="AJ18" s="73">
        <v>0</v>
      </c>
      <c r="AK18" s="73">
        <v>0</v>
      </c>
      <c r="AL18" s="73">
        <v>0</v>
      </c>
      <c r="AM18" s="73">
        <v>0</v>
      </c>
      <c r="AN18" s="73">
        <v>26.582000000000001</v>
      </c>
      <c r="AO18" s="73">
        <v>0</v>
      </c>
      <c r="AP18" s="73">
        <v>92.126000000000005</v>
      </c>
      <c r="AQ18" s="73">
        <v>0</v>
      </c>
      <c r="AR18" s="73">
        <v>3.8010000000000002</v>
      </c>
      <c r="AS18" s="73">
        <v>3.452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7.4539999999999997</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25.105</v>
      </c>
      <c r="CL18" s="73">
        <v>0</v>
      </c>
      <c r="CM18" s="73">
        <v>0</v>
      </c>
      <c r="CN18" s="73">
        <v>17.253</v>
      </c>
      <c r="CO18" s="73">
        <v>0</v>
      </c>
      <c r="CP18" s="73">
        <v>0</v>
      </c>
      <c r="CQ18" s="73">
        <v>0</v>
      </c>
      <c r="CR18" s="73">
        <v>0</v>
      </c>
      <c r="CS18" s="73">
        <v>11.137</v>
      </c>
      <c r="CT18" s="73">
        <v>0</v>
      </c>
      <c r="CU18" s="73">
        <v>0</v>
      </c>
      <c r="CV18" s="73">
        <v>0</v>
      </c>
      <c r="CW18" s="73">
        <v>0</v>
      </c>
      <c r="CX18" s="73">
        <v>0</v>
      </c>
      <c r="CY18" s="73">
        <v>0</v>
      </c>
      <c r="CZ18" s="73">
        <v>0</v>
      </c>
      <c r="DA18" s="73">
        <v>0</v>
      </c>
      <c r="DB18" s="73">
        <v>8.4770000000000003</v>
      </c>
      <c r="DC18" s="73">
        <v>0</v>
      </c>
      <c r="DD18" s="73">
        <v>0</v>
      </c>
      <c r="DE18" s="73">
        <v>0</v>
      </c>
      <c r="DF18" s="73">
        <v>0</v>
      </c>
      <c r="DG18" s="73">
        <v>92.126000000000005</v>
      </c>
      <c r="DH18" s="73">
        <v>0</v>
      </c>
      <c r="DI18" s="73">
        <v>0</v>
      </c>
      <c r="DJ18" s="73">
        <v>3.8010000000000002</v>
      </c>
      <c r="DK18" s="73">
        <v>0</v>
      </c>
      <c r="DL18" s="73">
        <v>0</v>
      </c>
      <c r="DM18" s="73">
        <v>0</v>
      </c>
      <c r="DN18" s="73">
        <v>0</v>
      </c>
      <c r="DO18" s="73">
        <v>2.306</v>
      </c>
      <c r="DP18" s="73">
        <v>0</v>
      </c>
      <c r="DQ18" s="73">
        <v>0</v>
      </c>
      <c r="DR18" s="73">
        <v>0</v>
      </c>
      <c r="DS18" s="73">
        <v>16.257000000000001</v>
      </c>
      <c r="DT18" s="73">
        <v>5.2839999999999998</v>
      </c>
      <c r="DU18" s="73">
        <v>0</v>
      </c>
      <c r="DV18" s="73">
        <v>0</v>
      </c>
      <c r="DW18" s="73">
        <v>0</v>
      </c>
      <c r="DX18" s="73">
        <v>0</v>
      </c>
      <c r="DY18" s="73">
        <v>0</v>
      </c>
      <c r="DZ18" s="73">
        <v>0</v>
      </c>
      <c r="EA18" s="73">
        <v>0</v>
      </c>
      <c r="EB18" s="73">
        <v>0</v>
      </c>
      <c r="EC18" s="73">
        <v>0</v>
      </c>
      <c r="ED18" s="73">
        <v>0</v>
      </c>
      <c r="EE18" s="73">
        <v>12.221</v>
      </c>
      <c r="EF18" s="73">
        <v>0</v>
      </c>
      <c r="EG18" s="73">
        <v>0</v>
      </c>
      <c r="EH18" s="73">
        <v>0</v>
      </c>
      <c r="EI18" s="73">
        <v>0</v>
      </c>
      <c r="EJ18" s="73">
        <v>0</v>
      </c>
      <c r="EK18" s="73">
        <v>0</v>
      </c>
      <c r="EL18" s="73">
        <v>0</v>
      </c>
      <c r="EM18" s="73">
        <v>0</v>
      </c>
      <c r="EN18" s="73">
        <v>0</v>
      </c>
      <c r="EO18" s="73">
        <v>26.582000000000001</v>
      </c>
      <c r="EP18" s="73">
        <v>0</v>
      </c>
      <c r="EQ18" s="73">
        <v>0</v>
      </c>
      <c r="ER18" s="73">
        <v>0</v>
      </c>
      <c r="ES18" s="73">
        <v>0</v>
      </c>
      <c r="ET18" s="73">
        <v>3.452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7.4539999999999997</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25.105</v>
      </c>
      <c r="GM18" s="73">
        <v>0</v>
      </c>
      <c r="GN18" s="73">
        <v>0</v>
      </c>
      <c r="GO18" s="73">
        <v>17.253</v>
      </c>
      <c r="GP18" s="73">
        <v>0</v>
      </c>
      <c r="GQ18" s="73">
        <v>0</v>
      </c>
      <c r="GR18" s="73">
        <v>0</v>
      </c>
      <c r="GS18" s="73">
        <v>0</v>
      </c>
      <c r="GT18" s="73">
        <v>11.137</v>
      </c>
      <c r="GU18" s="73">
        <v>0</v>
      </c>
      <c r="GV18" s="73">
        <v>0</v>
      </c>
      <c r="GW18" s="73">
        <v>0</v>
      </c>
      <c r="GX18" s="73">
        <v>0</v>
      </c>
      <c r="GY18" s="73">
        <v>0</v>
      </c>
      <c r="GZ18" s="73">
        <v>0</v>
      </c>
      <c r="HA18" s="73">
        <v>0</v>
      </c>
      <c r="HB18" s="73">
        <v>0</v>
      </c>
      <c r="HC18" s="73">
        <v>8.4770000000000003</v>
      </c>
      <c r="HD18" s="73">
        <v>0</v>
      </c>
      <c r="HE18" s="73">
        <v>0</v>
      </c>
      <c r="HF18" s="73">
        <v>95.927000000000007</v>
      </c>
      <c r="HG18" s="73">
        <v>0</v>
      </c>
      <c r="HH18" s="73">
        <v>0</v>
      </c>
      <c r="HI18" s="73">
        <v>2.306</v>
      </c>
      <c r="HJ18" s="73">
        <v>0</v>
      </c>
      <c r="HK18" s="73">
        <v>60.344000000000001</v>
      </c>
      <c r="HL18" s="73">
        <v>3.452</v>
      </c>
      <c r="HM18" s="73">
        <v>0</v>
      </c>
      <c r="HN18" s="73">
        <v>0</v>
      </c>
      <c r="HO18" s="73">
        <v>7.4539999999999997</v>
      </c>
      <c r="HP18" s="73">
        <v>0</v>
      </c>
      <c r="HQ18" s="73">
        <v>0</v>
      </c>
      <c r="HR18" s="73">
        <v>0</v>
      </c>
      <c r="HS18" s="73">
        <v>0</v>
      </c>
      <c r="HT18" s="73">
        <v>25.105</v>
      </c>
      <c r="HU18" s="73">
        <v>0</v>
      </c>
      <c r="HV18" s="73">
        <v>17.253</v>
      </c>
      <c r="HW18" s="73">
        <v>0</v>
      </c>
      <c r="HX18" s="73">
        <v>11.137</v>
      </c>
      <c r="HY18" s="73">
        <v>8.4770000000000003</v>
      </c>
      <c r="HZ18" s="73">
        <v>0</v>
      </c>
      <c r="IA18" s="73">
        <v>95.927000000000007</v>
      </c>
      <c r="IB18" s="73">
        <v>0</v>
      </c>
      <c r="IC18" s="73">
        <v>0</v>
      </c>
      <c r="ID18" s="73">
        <v>2.306</v>
      </c>
      <c r="IE18" s="73">
        <v>0</v>
      </c>
      <c r="IF18" s="73">
        <v>60.344000000000001</v>
      </c>
      <c r="IG18" s="73">
        <v>99.379000000000005</v>
      </c>
      <c r="IH18" s="73">
        <v>0</v>
      </c>
      <c r="II18" s="73">
        <v>0</v>
      </c>
      <c r="IJ18" s="73">
        <v>7.4539999999999997</v>
      </c>
      <c r="IK18" s="73">
        <v>0</v>
      </c>
      <c r="IL18" s="73">
        <v>0</v>
      </c>
      <c r="IM18" s="73">
        <v>0</v>
      </c>
      <c r="IN18" s="73">
        <v>0</v>
      </c>
      <c r="IO18" s="73">
        <v>25.105</v>
      </c>
      <c r="IP18" s="73">
        <v>0</v>
      </c>
      <c r="IQ18" s="73">
        <v>17.253</v>
      </c>
      <c r="IR18" s="73">
        <v>0</v>
      </c>
      <c r="IS18" s="73">
        <v>11.137</v>
      </c>
      <c r="IT18" s="73">
        <v>8.4770000000000003</v>
      </c>
      <c r="IU18" s="73">
        <v>0</v>
      </c>
      <c r="IV18" s="74">
        <v>0</v>
      </c>
      <c r="IW18" s="71">
        <v>0</v>
      </c>
      <c r="IX18" s="71">
        <v>0</v>
      </c>
      <c r="IY18" s="71">
        <v>0</v>
      </c>
      <c r="IZ18" s="71">
        <v>0</v>
      </c>
      <c r="JA18" s="71">
        <v>1</v>
      </c>
      <c r="JB18" s="71">
        <v>0</v>
      </c>
      <c r="JC18" s="71">
        <v>0</v>
      </c>
      <c r="JD18" s="71">
        <v>0</v>
      </c>
      <c r="JE18" s="71">
        <v>2</v>
      </c>
      <c r="JF18" s="71">
        <v>1</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1</v>
      </c>
      <c r="KB18" s="71">
        <v>0</v>
      </c>
      <c r="KC18" s="71">
        <v>1</v>
      </c>
      <c r="KD18" s="71">
        <v>0</v>
      </c>
      <c r="KE18" s="71">
        <v>1</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4</v>
      </c>
      <c r="MB18" s="71">
        <v>0</v>
      </c>
      <c r="MC18" s="71">
        <v>0</v>
      </c>
      <c r="MD18" s="71">
        <v>0</v>
      </c>
      <c r="ME18" s="71">
        <v>0</v>
      </c>
      <c r="MF18" s="71">
        <v>2</v>
      </c>
      <c r="MG18" s="71">
        <v>0</v>
      </c>
      <c r="MH18" s="71">
        <v>0</v>
      </c>
      <c r="MI18" s="71">
        <v>0</v>
      </c>
      <c r="MJ18" s="71">
        <v>0</v>
      </c>
      <c r="MK18" s="71">
        <v>0</v>
      </c>
      <c r="ML18" s="71">
        <v>0</v>
      </c>
      <c r="MM18" s="71">
        <v>0</v>
      </c>
      <c r="MN18" s="71">
        <v>0</v>
      </c>
      <c r="MO18" s="71">
        <v>2</v>
      </c>
      <c r="MP18" s="71">
        <v>0</v>
      </c>
      <c r="MQ18" s="71">
        <v>0</v>
      </c>
      <c r="MR18" s="71">
        <v>0</v>
      </c>
      <c r="MS18" s="71">
        <v>0</v>
      </c>
      <c r="MT18" s="71">
        <v>1</v>
      </c>
      <c r="MU18" s="71">
        <v>0</v>
      </c>
      <c r="MV18" s="71">
        <v>0</v>
      </c>
      <c r="MW18" s="71">
        <v>1</v>
      </c>
      <c r="MX18" s="71">
        <v>0</v>
      </c>
      <c r="MY18" s="71">
        <v>0</v>
      </c>
      <c r="MZ18" s="71">
        <v>0</v>
      </c>
      <c r="NA18" s="71">
        <v>0</v>
      </c>
      <c r="NB18" s="71">
        <v>1</v>
      </c>
      <c r="NC18" s="71">
        <v>0</v>
      </c>
      <c r="ND18" s="71">
        <v>0</v>
      </c>
      <c r="NE18" s="71">
        <v>0</v>
      </c>
      <c r="NF18" s="71">
        <v>2</v>
      </c>
      <c r="NG18" s="71">
        <v>1</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4</v>
      </c>
      <c r="QC18" s="71">
        <v>0</v>
      </c>
      <c r="QD18" s="71">
        <v>0</v>
      </c>
      <c r="QE18" s="71">
        <v>0</v>
      </c>
      <c r="QF18" s="71">
        <v>0</v>
      </c>
      <c r="QG18" s="71">
        <v>2</v>
      </c>
      <c r="QH18" s="71">
        <v>0</v>
      </c>
      <c r="QI18" s="71">
        <v>0</v>
      </c>
      <c r="QJ18" s="71">
        <v>0</v>
      </c>
      <c r="QK18" s="71">
        <v>0</v>
      </c>
      <c r="QL18" s="71">
        <v>0</v>
      </c>
      <c r="QM18" s="71">
        <v>0</v>
      </c>
      <c r="QN18" s="71">
        <v>0</v>
      </c>
      <c r="QO18" s="71">
        <v>0</v>
      </c>
      <c r="QP18" s="71">
        <v>2</v>
      </c>
      <c r="QQ18" s="71">
        <v>0</v>
      </c>
      <c r="QR18" s="71">
        <v>0</v>
      </c>
      <c r="QS18" s="71">
        <v>2</v>
      </c>
      <c r="QT18" s="71">
        <v>0</v>
      </c>
      <c r="QU18" s="71">
        <v>0</v>
      </c>
      <c r="QV18" s="71">
        <v>1</v>
      </c>
      <c r="QW18" s="71">
        <v>0</v>
      </c>
      <c r="QX18" s="71">
        <v>5</v>
      </c>
      <c r="QY18" s="71">
        <v>1</v>
      </c>
      <c r="QZ18" s="71">
        <v>0</v>
      </c>
      <c r="RA18" s="71">
        <v>0</v>
      </c>
      <c r="RB18" s="71">
        <v>2</v>
      </c>
      <c r="RC18" s="71">
        <v>0</v>
      </c>
      <c r="RD18" s="71">
        <v>0</v>
      </c>
      <c r="RE18" s="71">
        <v>0</v>
      </c>
      <c r="RF18" s="71">
        <v>0</v>
      </c>
      <c r="RG18" s="71">
        <v>1</v>
      </c>
      <c r="RH18" s="71">
        <v>0</v>
      </c>
      <c r="RI18" s="71">
        <v>4</v>
      </c>
      <c r="RJ18" s="71">
        <v>0</v>
      </c>
      <c r="RK18" s="71">
        <v>2</v>
      </c>
      <c r="RL18" s="71">
        <v>2</v>
      </c>
      <c r="RM18" s="71">
        <v>0</v>
      </c>
      <c r="RN18" s="71">
        <v>2</v>
      </c>
      <c r="RO18" s="71">
        <v>0</v>
      </c>
      <c r="RP18" s="71">
        <v>0</v>
      </c>
      <c r="RQ18" s="71">
        <v>1</v>
      </c>
      <c r="RR18" s="71">
        <v>0</v>
      </c>
      <c r="RS18" s="71">
        <v>5</v>
      </c>
      <c r="RT18" s="71">
        <v>3</v>
      </c>
      <c r="RU18" s="71">
        <v>0</v>
      </c>
      <c r="RV18" s="71">
        <v>0</v>
      </c>
      <c r="RW18" s="71">
        <v>2</v>
      </c>
      <c r="RX18" s="71">
        <v>0</v>
      </c>
      <c r="RY18" s="71">
        <v>0</v>
      </c>
      <c r="RZ18" s="71">
        <v>0</v>
      </c>
      <c r="SA18" s="71">
        <v>0</v>
      </c>
      <c r="SB18" s="71">
        <v>1</v>
      </c>
      <c r="SC18" s="71">
        <v>0</v>
      </c>
      <c r="SD18" s="71">
        <v>4</v>
      </c>
      <c r="SE18" s="71">
        <v>0</v>
      </c>
      <c r="SF18" s="71">
        <v>2</v>
      </c>
      <c r="SG18" s="71">
        <v>2</v>
      </c>
      <c r="SH18" s="71">
        <v>0</v>
      </c>
    </row>
    <row r="19" spans="1:502">
      <c r="A19" s="16" t="s">
        <v>2215</v>
      </c>
      <c r="B19" s="70">
        <v>11</v>
      </c>
      <c r="C19" s="70">
        <v>11</v>
      </c>
      <c r="D19" s="70">
        <v>1</v>
      </c>
      <c r="E19" s="70">
        <v>2014</v>
      </c>
      <c r="F19" s="70" t="s">
        <v>181</v>
      </c>
      <c r="G19" s="1073" t="s">
        <v>2204</v>
      </c>
      <c r="H19" s="70" t="s">
        <v>2205</v>
      </c>
      <c r="I19" s="1066"/>
      <c r="J19" s="73">
        <v>0</v>
      </c>
      <c r="K19" s="73">
        <v>0</v>
      </c>
      <c r="L19" s="73">
        <v>0</v>
      </c>
      <c r="M19" s="73">
        <v>0</v>
      </c>
      <c r="N19" s="73">
        <v>2.5289999999999999</v>
      </c>
      <c r="O19" s="73">
        <v>0</v>
      </c>
      <c r="P19" s="73">
        <v>0</v>
      </c>
      <c r="Q19" s="73">
        <v>0</v>
      </c>
      <c r="R19" s="73">
        <v>13.11</v>
      </c>
      <c r="S19" s="73">
        <v>4.8979999999999997</v>
      </c>
      <c r="T19" s="73">
        <v>0</v>
      </c>
      <c r="U19" s="73">
        <v>0</v>
      </c>
      <c r="V19" s="73">
        <v>0</v>
      </c>
      <c r="W19" s="73">
        <v>0</v>
      </c>
      <c r="X19" s="73">
        <v>0</v>
      </c>
      <c r="Y19" s="73">
        <v>0</v>
      </c>
      <c r="Z19" s="73">
        <v>0</v>
      </c>
      <c r="AA19" s="73">
        <v>0</v>
      </c>
      <c r="AB19" s="73">
        <v>0</v>
      </c>
      <c r="AC19" s="73">
        <v>0</v>
      </c>
      <c r="AD19" s="73">
        <v>11.648</v>
      </c>
      <c r="AE19" s="73">
        <v>0</v>
      </c>
      <c r="AF19" s="73">
        <v>0</v>
      </c>
      <c r="AG19" s="73">
        <v>0</v>
      </c>
      <c r="AH19" s="73">
        <v>0</v>
      </c>
      <c r="AI19" s="73">
        <v>0</v>
      </c>
      <c r="AJ19" s="73">
        <v>0</v>
      </c>
      <c r="AK19" s="73">
        <v>0</v>
      </c>
      <c r="AL19" s="73">
        <v>0</v>
      </c>
      <c r="AM19" s="73">
        <v>0</v>
      </c>
      <c r="AN19" s="73">
        <v>27.105</v>
      </c>
      <c r="AO19" s="73">
        <v>0</v>
      </c>
      <c r="AP19" s="73">
        <v>100.65900000000001</v>
      </c>
      <c r="AQ19" s="73">
        <v>0</v>
      </c>
      <c r="AR19" s="73">
        <v>3.411</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7.2130000000000001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6.11</v>
      </c>
      <c r="CG19" s="73">
        <v>0</v>
      </c>
      <c r="CH19" s="73">
        <v>0</v>
      </c>
      <c r="CI19" s="73">
        <v>0</v>
      </c>
      <c r="CJ19" s="73">
        <v>0</v>
      </c>
      <c r="CK19" s="73">
        <v>24.873000000000001</v>
      </c>
      <c r="CL19" s="73">
        <v>0</v>
      </c>
      <c r="CM19" s="73">
        <v>0</v>
      </c>
      <c r="CN19" s="73">
        <v>23.890999999999998</v>
      </c>
      <c r="CO19" s="73">
        <v>0</v>
      </c>
      <c r="CP19" s="73">
        <v>0</v>
      </c>
      <c r="CQ19" s="73">
        <v>0</v>
      </c>
      <c r="CR19" s="73">
        <v>0</v>
      </c>
      <c r="CS19" s="73">
        <v>10.81</v>
      </c>
      <c r="CT19" s="73">
        <v>0</v>
      </c>
      <c r="CU19" s="73">
        <v>0</v>
      </c>
      <c r="CV19" s="73">
        <v>0</v>
      </c>
      <c r="CW19" s="73">
        <v>0</v>
      </c>
      <c r="CX19" s="73">
        <v>0</v>
      </c>
      <c r="CY19" s="73">
        <v>0</v>
      </c>
      <c r="CZ19" s="73">
        <v>0</v>
      </c>
      <c r="DA19" s="73">
        <v>0</v>
      </c>
      <c r="DB19" s="73">
        <v>8.3119999999999994</v>
      </c>
      <c r="DC19" s="73">
        <v>0</v>
      </c>
      <c r="DD19" s="73">
        <v>0</v>
      </c>
      <c r="DE19" s="73">
        <v>0</v>
      </c>
      <c r="DF19" s="73">
        <v>0</v>
      </c>
      <c r="DG19" s="73">
        <v>100.65900000000001</v>
      </c>
      <c r="DH19" s="73">
        <v>0</v>
      </c>
      <c r="DI19" s="73">
        <v>0</v>
      </c>
      <c r="DJ19" s="73">
        <v>3.411</v>
      </c>
      <c r="DK19" s="73">
        <v>0</v>
      </c>
      <c r="DL19" s="73">
        <v>0</v>
      </c>
      <c r="DM19" s="73">
        <v>0</v>
      </c>
      <c r="DN19" s="73">
        <v>0</v>
      </c>
      <c r="DO19" s="73">
        <v>2.5289999999999999</v>
      </c>
      <c r="DP19" s="73">
        <v>0</v>
      </c>
      <c r="DQ19" s="73">
        <v>0</v>
      </c>
      <c r="DR19" s="73">
        <v>0</v>
      </c>
      <c r="DS19" s="73">
        <v>13.11</v>
      </c>
      <c r="DT19" s="73">
        <v>4.8979999999999997</v>
      </c>
      <c r="DU19" s="73">
        <v>0</v>
      </c>
      <c r="DV19" s="73">
        <v>0</v>
      </c>
      <c r="DW19" s="73">
        <v>0</v>
      </c>
      <c r="DX19" s="73">
        <v>0</v>
      </c>
      <c r="DY19" s="73">
        <v>0</v>
      </c>
      <c r="DZ19" s="73">
        <v>0</v>
      </c>
      <c r="EA19" s="73">
        <v>0</v>
      </c>
      <c r="EB19" s="73">
        <v>0</v>
      </c>
      <c r="EC19" s="73">
        <v>0</v>
      </c>
      <c r="ED19" s="73">
        <v>0</v>
      </c>
      <c r="EE19" s="73">
        <v>11.648</v>
      </c>
      <c r="EF19" s="73">
        <v>0</v>
      </c>
      <c r="EG19" s="73">
        <v>0</v>
      </c>
      <c r="EH19" s="73">
        <v>0</v>
      </c>
      <c r="EI19" s="73">
        <v>0</v>
      </c>
      <c r="EJ19" s="73">
        <v>0</v>
      </c>
      <c r="EK19" s="73">
        <v>0</v>
      </c>
      <c r="EL19" s="73">
        <v>0</v>
      </c>
      <c r="EM19" s="73">
        <v>0</v>
      </c>
      <c r="EN19" s="73">
        <v>0</v>
      </c>
      <c r="EO19" s="73">
        <v>27.105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7.2130000000000001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6.11</v>
      </c>
      <c r="GH19" s="73">
        <v>0</v>
      </c>
      <c r="GI19" s="73">
        <v>0</v>
      </c>
      <c r="GJ19" s="73">
        <v>0</v>
      </c>
      <c r="GK19" s="73">
        <v>0</v>
      </c>
      <c r="GL19" s="73">
        <v>24.873000000000001</v>
      </c>
      <c r="GM19" s="73">
        <v>0</v>
      </c>
      <c r="GN19" s="73">
        <v>0</v>
      </c>
      <c r="GO19" s="73">
        <v>23.890999999999998</v>
      </c>
      <c r="GP19" s="73">
        <v>0</v>
      </c>
      <c r="GQ19" s="73">
        <v>0</v>
      </c>
      <c r="GR19" s="73">
        <v>0</v>
      </c>
      <c r="GS19" s="73">
        <v>0</v>
      </c>
      <c r="GT19" s="73">
        <v>10.81</v>
      </c>
      <c r="GU19" s="73">
        <v>0</v>
      </c>
      <c r="GV19" s="73">
        <v>0</v>
      </c>
      <c r="GW19" s="73">
        <v>0</v>
      </c>
      <c r="GX19" s="73">
        <v>0</v>
      </c>
      <c r="GY19" s="73">
        <v>0</v>
      </c>
      <c r="GZ19" s="73">
        <v>0</v>
      </c>
      <c r="HA19" s="73">
        <v>0</v>
      </c>
      <c r="HB19" s="73">
        <v>0</v>
      </c>
      <c r="HC19" s="73">
        <v>8.3119999999999994</v>
      </c>
      <c r="HD19" s="73">
        <v>0</v>
      </c>
      <c r="HE19" s="73">
        <v>0</v>
      </c>
      <c r="HF19" s="73">
        <v>104.07</v>
      </c>
      <c r="HG19" s="73">
        <v>0</v>
      </c>
      <c r="HH19" s="73">
        <v>0</v>
      </c>
      <c r="HI19" s="73">
        <v>2.5289999999999999</v>
      </c>
      <c r="HJ19" s="73">
        <v>0</v>
      </c>
      <c r="HK19" s="73">
        <v>56.761000000000003</v>
      </c>
      <c r="HL19" s="73">
        <v>0</v>
      </c>
      <c r="HM19" s="73">
        <v>0</v>
      </c>
      <c r="HN19" s="73">
        <v>0</v>
      </c>
      <c r="HO19" s="73">
        <v>7.2130000000000001</v>
      </c>
      <c r="HP19" s="73">
        <v>0</v>
      </c>
      <c r="HQ19" s="73">
        <v>0</v>
      </c>
      <c r="HR19" s="73">
        <v>0</v>
      </c>
      <c r="HS19" s="73">
        <v>6.11</v>
      </c>
      <c r="HT19" s="73">
        <v>24.873000000000001</v>
      </c>
      <c r="HU19" s="73">
        <v>0</v>
      </c>
      <c r="HV19" s="73">
        <v>23.890999999999998</v>
      </c>
      <c r="HW19" s="73">
        <v>0</v>
      </c>
      <c r="HX19" s="73">
        <v>10.81</v>
      </c>
      <c r="HY19" s="73">
        <v>8.3119999999999994</v>
      </c>
      <c r="HZ19" s="73">
        <v>0</v>
      </c>
      <c r="IA19" s="73">
        <v>104.07</v>
      </c>
      <c r="IB19" s="73">
        <v>0</v>
      </c>
      <c r="IC19" s="73">
        <v>0</v>
      </c>
      <c r="ID19" s="73">
        <v>2.5289999999999999</v>
      </c>
      <c r="IE19" s="73">
        <v>0</v>
      </c>
      <c r="IF19" s="73">
        <v>56.761000000000003</v>
      </c>
      <c r="IG19" s="73">
        <v>104.07</v>
      </c>
      <c r="IH19" s="73">
        <v>0</v>
      </c>
      <c r="II19" s="73">
        <v>0</v>
      </c>
      <c r="IJ19" s="73">
        <v>7.2130000000000001</v>
      </c>
      <c r="IK19" s="73">
        <v>0</v>
      </c>
      <c r="IL19" s="73">
        <v>0</v>
      </c>
      <c r="IM19" s="73">
        <v>0</v>
      </c>
      <c r="IN19" s="73">
        <v>6.11</v>
      </c>
      <c r="IO19" s="73">
        <v>24.873000000000001</v>
      </c>
      <c r="IP19" s="73">
        <v>0</v>
      </c>
      <c r="IQ19" s="73">
        <v>23.890999999999998</v>
      </c>
      <c r="IR19" s="73">
        <v>0</v>
      </c>
      <c r="IS19" s="73">
        <v>10.81</v>
      </c>
      <c r="IT19" s="73">
        <v>8.3119999999999994</v>
      </c>
      <c r="IU19" s="73">
        <v>0</v>
      </c>
      <c r="IV19" s="74">
        <v>0</v>
      </c>
      <c r="IW19" s="71">
        <v>0</v>
      </c>
      <c r="IX19" s="71">
        <v>0</v>
      </c>
      <c r="IY19" s="71">
        <v>0</v>
      </c>
      <c r="IZ19" s="71">
        <v>0</v>
      </c>
      <c r="JA19" s="71">
        <v>1</v>
      </c>
      <c r="JB19" s="71">
        <v>0</v>
      </c>
      <c r="JC19" s="71">
        <v>0</v>
      </c>
      <c r="JD19" s="71">
        <v>0</v>
      </c>
      <c r="JE19" s="71">
        <v>2</v>
      </c>
      <c r="JF19" s="71">
        <v>1</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1</v>
      </c>
      <c r="KB19" s="71">
        <v>0</v>
      </c>
      <c r="KC19" s="71">
        <v>1</v>
      </c>
      <c r="KD19" s="71">
        <v>0</v>
      </c>
      <c r="KE19" s="71">
        <v>1</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1</v>
      </c>
      <c r="LY19" s="71">
        <v>0</v>
      </c>
      <c r="LZ19" s="71">
        <v>0</v>
      </c>
      <c r="MA19" s="71">
        <v>4</v>
      </c>
      <c r="MB19" s="71">
        <v>0</v>
      </c>
      <c r="MC19" s="71">
        <v>0</v>
      </c>
      <c r="MD19" s="71">
        <v>0</v>
      </c>
      <c r="ME19" s="71">
        <v>0</v>
      </c>
      <c r="MF19" s="71">
        <v>2</v>
      </c>
      <c r="MG19" s="71">
        <v>0</v>
      </c>
      <c r="MH19" s="71">
        <v>0</v>
      </c>
      <c r="MI19" s="71">
        <v>0</v>
      </c>
      <c r="MJ19" s="71">
        <v>0</v>
      </c>
      <c r="MK19" s="71">
        <v>0</v>
      </c>
      <c r="ML19" s="71">
        <v>0</v>
      </c>
      <c r="MM19" s="71">
        <v>0</v>
      </c>
      <c r="MN19" s="71">
        <v>0</v>
      </c>
      <c r="MO19" s="71">
        <v>2</v>
      </c>
      <c r="MP19" s="71">
        <v>0</v>
      </c>
      <c r="MQ19" s="71">
        <v>0</v>
      </c>
      <c r="MR19" s="71">
        <v>0</v>
      </c>
      <c r="MS19" s="71">
        <v>0</v>
      </c>
      <c r="MT19" s="71">
        <v>1</v>
      </c>
      <c r="MU19" s="71">
        <v>0</v>
      </c>
      <c r="MV19" s="71">
        <v>0</v>
      </c>
      <c r="MW19" s="71">
        <v>1</v>
      </c>
      <c r="MX19" s="71">
        <v>0</v>
      </c>
      <c r="MY19" s="71">
        <v>0</v>
      </c>
      <c r="MZ19" s="71">
        <v>0</v>
      </c>
      <c r="NA19" s="71">
        <v>0</v>
      </c>
      <c r="NB19" s="71">
        <v>1</v>
      </c>
      <c r="NC19" s="71">
        <v>0</v>
      </c>
      <c r="ND19" s="71">
        <v>0</v>
      </c>
      <c r="NE19" s="71">
        <v>0</v>
      </c>
      <c r="NF19" s="71">
        <v>2</v>
      </c>
      <c r="NG19" s="71">
        <v>1</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1</v>
      </c>
      <c r="PZ19" s="71">
        <v>0</v>
      </c>
      <c r="QA19" s="71">
        <v>0</v>
      </c>
      <c r="QB19" s="71">
        <v>4</v>
      </c>
      <c r="QC19" s="71">
        <v>0</v>
      </c>
      <c r="QD19" s="71">
        <v>0</v>
      </c>
      <c r="QE19" s="71">
        <v>0</v>
      </c>
      <c r="QF19" s="71">
        <v>0</v>
      </c>
      <c r="QG19" s="71">
        <v>2</v>
      </c>
      <c r="QH19" s="71">
        <v>0</v>
      </c>
      <c r="QI19" s="71">
        <v>0</v>
      </c>
      <c r="QJ19" s="71">
        <v>0</v>
      </c>
      <c r="QK19" s="71">
        <v>0</v>
      </c>
      <c r="QL19" s="71">
        <v>0</v>
      </c>
      <c r="QM19" s="71">
        <v>0</v>
      </c>
      <c r="QN19" s="71">
        <v>0</v>
      </c>
      <c r="QO19" s="71">
        <v>0</v>
      </c>
      <c r="QP19" s="71">
        <v>2</v>
      </c>
      <c r="QQ19" s="71">
        <v>0</v>
      </c>
      <c r="QR19" s="71">
        <v>0</v>
      </c>
      <c r="QS19" s="71">
        <v>2</v>
      </c>
      <c r="QT19" s="71">
        <v>0</v>
      </c>
      <c r="QU19" s="71">
        <v>0</v>
      </c>
      <c r="QV19" s="71">
        <v>1</v>
      </c>
      <c r="QW19" s="71">
        <v>0</v>
      </c>
      <c r="QX19" s="71">
        <v>5</v>
      </c>
      <c r="QY19" s="71">
        <v>0</v>
      </c>
      <c r="QZ19" s="71">
        <v>0</v>
      </c>
      <c r="RA19" s="71">
        <v>0</v>
      </c>
      <c r="RB19" s="71">
        <v>2</v>
      </c>
      <c r="RC19" s="71">
        <v>0</v>
      </c>
      <c r="RD19" s="71">
        <v>0</v>
      </c>
      <c r="RE19" s="71">
        <v>0</v>
      </c>
      <c r="RF19" s="71">
        <v>1</v>
      </c>
      <c r="RG19" s="71">
        <v>1</v>
      </c>
      <c r="RH19" s="71">
        <v>0</v>
      </c>
      <c r="RI19" s="71">
        <v>4</v>
      </c>
      <c r="RJ19" s="71">
        <v>0</v>
      </c>
      <c r="RK19" s="71">
        <v>2</v>
      </c>
      <c r="RL19" s="71">
        <v>2</v>
      </c>
      <c r="RM19" s="71">
        <v>0</v>
      </c>
      <c r="RN19" s="71">
        <v>2</v>
      </c>
      <c r="RO19" s="71">
        <v>0</v>
      </c>
      <c r="RP19" s="71">
        <v>0</v>
      </c>
      <c r="RQ19" s="71">
        <v>1</v>
      </c>
      <c r="RR19" s="71">
        <v>0</v>
      </c>
      <c r="RS19" s="71">
        <v>5</v>
      </c>
      <c r="RT19" s="71">
        <v>2</v>
      </c>
      <c r="RU19" s="71">
        <v>0</v>
      </c>
      <c r="RV19" s="71">
        <v>0</v>
      </c>
      <c r="RW19" s="71">
        <v>2</v>
      </c>
      <c r="RX19" s="71">
        <v>0</v>
      </c>
      <c r="RY19" s="71">
        <v>0</v>
      </c>
      <c r="RZ19" s="71">
        <v>0</v>
      </c>
      <c r="SA19" s="71">
        <v>1</v>
      </c>
      <c r="SB19" s="71">
        <v>1</v>
      </c>
      <c r="SC19" s="71">
        <v>0</v>
      </c>
      <c r="SD19" s="71">
        <v>4</v>
      </c>
      <c r="SE19" s="71">
        <v>0</v>
      </c>
      <c r="SF19" s="71">
        <v>2</v>
      </c>
      <c r="SG19" s="71">
        <v>2</v>
      </c>
      <c r="SH19" s="71">
        <v>0</v>
      </c>
    </row>
    <row r="20" spans="1:502">
      <c r="A20" s="16" t="s">
        <v>2216</v>
      </c>
      <c r="B20" s="70">
        <v>12</v>
      </c>
      <c r="C20" s="70">
        <v>12</v>
      </c>
      <c r="D20" s="70">
        <v>1</v>
      </c>
      <c r="E20" s="70">
        <v>2015</v>
      </c>
      <c r="F20" s="70" t="s">
        <v>182</v>
      </c>
      <c r="G20" s="1073" t="s">
        <v>2204</v>
      </c>
      <c r="H20" s="70" t="s">
        <v>2205</v>
      </c>
      <c r="I20" s="1066"/>
      <c r="J20" s="73">
        <v>0</v>
      </c>
      <c r="K20" s="73">
        <v>0</v>
      </c>
      <c r="L20" s="73">
        <v>0</v>
      </c>
      <c r="M20" s="73">
        <v>0</v>
      </c>
      <c r="N20" s="73">
        <v>0</v>
      </c>
      <c r="O20" s="73">
        <v>0</v>
      </c>
      <c r="P20" s="73">
        <v>0</v>
      </c>
      <c r="Q20" s="73">
        <v>0</v>
      </c>
      <c r="R20" s="73">
        <v>10.128</v>
      </c>
      <c r="S20" s="73">
        <v>4.8099999999999996</v>
      </c>
      <c r="T20" s="73">
        <v>0</v>
      </c>
      <c r="U20" s="73">
        <v>0</v>
      </c>
      <c r="V20" s="73">
        <v>0</v>
      </c>
      <c r="W20" s="73">
        <v>0</v>
      </c>
      <c r="X20" s="73">
        <v>0</v>
      </c>
      <c r="Y20" s="73">
        <v>0</v>
      </c>
      <c r="Z20" s="73">
        <v>0</v>
      </c>
      <c r="AA20" s="73">
        <v>0</v>
      </c>
      <c r="AB20" s="73">
        <v>0</v>
      </c>
      <c r="AC20" s="73">
        <v>0</v>
      </c>
      <c r="AD20" s="73">
        <v>12.016</v>
      </c>
      <c r="AE20" s="73">
        <v>0</v>
      </c>
      <c r="AF20" s="73">
        <v>0</v>
      </c>
      <c r="AG20" s="73">
        <v>0</v>
      </c>
      <c r="AH20" s="73">
        <v>0</v>
      </c>
      <c r="AI20" s="73">
        <v>0</v>
      </c>
      <c r="AJ20" s="73">
        <v>0</v>
      </c>
      <c r="AK20" s="73">
        <v>0</v>
      </c>
      <c r="AL20" s="73">
        <v>0</v>
      </c>
      <c r="AM20" s="73">
        <v>0</v>
      </c>
      <c r="AN20" s="73">
        <v>28.058</v>
      </c>
      <c r="AO20" s="73">
        <v>0</v>
      </c>
      <c r="AP20" s="73">
        <v>50.68</v>
      </c>
      <c r="AQ20" s="73">
        <v>0</v>
      </c>
      <c r="AR20" s="73">
        <v>2.625</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6.7510000000000003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5.7770000000000001</v>
      </c>
      <c r="CG20" s="73">
        <v>0</v>
      </c>
      <c r="CH20" s="73">
        <v>0</v>
      </c>
      <c r="CI20" s="73">
        <v>0</v>
      </c>
      <c r="CJ20" s="73">
        <v>0</v>
      </c>
      <c r="CK20" s="73">
        <v>25.199000000000002</v>
      </c>
      <c r="CL20" s="73">
        <v>0</v>
      </c>
      <c r="CM20" s="73">
        <v>0</v>
      </c>
      <c r="CN20" s="73">
        <v>17.843</v>
      </c>
      <c r="CO20" s="73">
        <v>0</v>
      </c>
      <c r="CP20" s="73">
        <v>0</v>
      </c>
      <c r="CQ20" s="73">
        <v>0</v>
      </c>
      <c r="CR20" s="73">
        <v>0</v>
      </c>
      <c r="CS20" s="73">
        <v>10.881</v>
      </c>
      <c r="CT20" s="73">
        <v>0</v>
      </c>
      <c r="CU20" s="73">
        <v>0</v>
      </c>
      <c r="CV20" s="73">
        <v>0</v>
      </c>
      <c r="CW20" s="73">
        <v>0</v>
      </c>
      <c r="CX20" s="73">
        <v>0</v>
      </c>
      <c r="CY20" s="73">
        <v>0</v>
      </c>
      <c r="CZ20" s="73">
        <v>0</v>
      </c>
      <c r="DA20" s="73">
        <v>0</v>
      </c>
      <c r="DB20" s="73">
        <v>7.3819999999999997</v>
      </c>
      <c r="DC20" s="73">
        <v>0</v>
      </c>
      <c r="DD20" s="73">
        <v>0</v>
      </c>
      <c r="DE20" s="73">
        <v>0</v>
      </c>
      <c r="DF20" s="73">
        <v>0</v>
      </c>
      <c r="DG20" s="73">
        <v>50.68</v>
      </c>
      <c r="DH20" s="73">
        <v>0</v>
      </c>
      <c r="DI20" s="73">
        <v>0</v>
      </c>
      <c r="DJ20" s="73">
        <v>2.625</v>
      </c>
      <c r="DK20" s="73">
        <v>0</v>
      </c>
      <c r="DL20" s="73">
        <v>0</v>
      </c>
      <c r="DM20" s="73">
        <v>0</v>
      </c>
      <c r="DN20" s="73">
        <v>0</v>
      </c>
      <c r="DO20" s="73">
        <v>0</v>
      </c>
      <c r="DP20" s="73">
        <v>0</v>
      </c>
      <c r="DQ20" s="73">
        <v>0</v>
      </c>
      <c r="DR20" s="73">
        <v>0</v>
      </c>
      <c r="DS20" s="73">
        <v>10.128</v>
      </c>
      <c r="DT20" s="73">
        <v>4.8099999999999996</v>
      </c>
      <c r="DU20" s="73">
        <v>0</v>
      </c>
      <c r="DV20" s="73">
        <v>0</v>
      </c>
      <c r="DW20" s="73">
        <v>0</v>
      </c>
      <c r="DX20" s="73">
        <v>0</v>
      </c>
      <c r="DY20" s="73">
        <v>0</v>
      </c>
      <c r="DZ20" s="73">
        <v>0</v>
      </c>
      <c r="EA20" s="73">
        <v>0</v>
      </c>
      <c r="EB20" s="73">
        <v>0</v>
      </c>
      <c r="EC20" s="73">
        <v>0</v>
      </c>
      <c r="ED20" s="73">
        <v>0</v>
      </c>
      <c r="EE20" s="73">
        <v>12.016</v>
      </c>
      <c r="EF20" s="73">
        <v>0</v>
      </c>
      <c r="EG20" s="73">
        <v>0</v>
      </c>
      <c r="EH20" s="73">
        <v>0</v>
      </c>
      <c r="EI20" s="73">
        <v>0</v>
      </c>
      <c r="EJ20" s="73">
        <v>0</v>
      </c>
      <c r="EK20" s="73">
        <v>0</v>
      </c>
      <c r="EL20" s="73">
        <v>0</v>
      </c>
      <c r="EM20" s="73">
        <v>0</v>
      </c>
      <c r="EN20" s="73">
        <v>0</v>
      </c>
      <c r="EO20" s="73">
        <v>28.058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6.7510000000000003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5.7770000000000001</v>
      </c>
      <c r="GH20" s="73">
        <v>0</v>
      </c>
      <c r="GI20" s="73">
        <v>0</v>
      </c>
      <c r="GJ20" s="73">
        <v>0</v>
      </c>
      <c r="GK20" s="73">
        <v>0</v>
      </c>
      <c r="GL20" s="73">
        <v>25.199000000000002</v>
      </c>
      <c r="GM20" s="73">
        <v>0</v>
      </c>
      <c r="GN20" s="73">
        <v>0</v>
      </c>
      <c r="GO20" s="73">
        <v>17.843</v>
      </c>
      <c r="GP20" s="73">
        <v>0</v>
      </c>
      <c r="GQ20" s="73">
        <v>0</v>
      </c>
      <c r="GR20" s="73">
        <v>0</v>
      </c>
      <c r="GS20" s="73">
        <v>0</v>
      </c>
      <c r="GT20" s="73">
        <v>10.881</v>
      </c>
      <c r="GU20" s="73">
        <v>0</v>
      </c>
      <c r="GV20" s="73">
        <v>0</v>
      </c>
      <c r="GW20" s="73">
        <v>0</v>
      </c>
      <c r="GX20" s="73">
        <v>0</v>
      </c>
      <c r="GY20" s="73">
        <v>0</v>
      </c>
      <c r="GZ20" s="73">
        <v>0</v>
      </c>
      <c r="HA20" s="73">
        <v>0</v>
      </c>
      <c r="HB20" s="73">
        <v>0</v>
      </c>
      <c r="HC20" s="73">
        <v>7.3819999999999997</v>
      </c>
      <c r="HD20" s="73">
        <v>0</v>
      </c>
      <c r="HE20" s="73">
        <v>0</v>
      </c>
      <c r="HF20" s="73">
        <v>53.305</v>
      </c>
      <c r="HG20" s="73">
        <v>0</v>
      </c>
      <c r="HH20" s="73">
        <v>0</v>
      </c>
      <c r="HI20" s="73">
        <v>0</v>
      </c>
      <c r="HJ20" s="73">
        <v>0</v>
      </c>
      <c r="HK20" s="73">
        <v>55.012</v>
      </c>
      <c r="HL20" s="73">
        <v>0</v>
      </c>
      <c r="HM20" s="73">
        <v>0</v>
      </c>
      <c r="HN20" s="73">
        <v>0</v>
      </c>
      <c r="HO20" s="73">
        <v>6.7510000000000003</v>
      </c>
      <c r="HP20" s="73">
        <v>0</v>
      </c>
      <c r="HQ20" s="73">
        <v>0</v>
      </c>
      <c r="HR20" s="73">
        <v>0</v>
      </c>
      <c r="HS20" s="73">
        <v>5.7770000000000001</v>
      </c>
      <c r="HT20" s="73">
        <v>25.199000000000002</v>
      </c>
      <c r="HU20" s="73">
        <v>0</v>
      </c>
      <c r="HV20" s="73">
        <v>17.843</v>
      </c>
      <c r="HW20" s="73">
        <v>0</v>
      </c>
      <c r="HX20" s="73">
        <v>10.881</v>
      </c>
      <c r="HY20" s="73">
        <v>7.3819999999999997</v>
      </c>
      <c r="HZ20" s="73">
        <v>0</v>
      </c>
      <c r="IA20" s="73">
        <v>53.305</v>
      </c>
      <c r="IB20" s="73">
        <v>0</v>
      </c>
      <c r="IC20" s="73">
        <v>0</v>
      </c>
      <c r="ID20" s="73">
        <v>0</v>
      </c>
      <c r="IE20" s="73">
        <v>0</v>
      </c>
      <c r="IF20" s="73">
        <v>55.012</v>
      </c>
      <c r="IG20" s="73">
        <v>53.305</v>
      </c>
      <c r="IH20" s="73">
        <v>0</v>
      </c>
      <c r="II20" s="73">
        <v>0</v>
      </c>
      <c r="IJ20" s="73">
        <v>6.7510000000000003</v>
      </c>
      <c r="IK20" s="73">
        <v>0</v>
      </c>
      <c r="IL20" s="73">
        <v>0</v>
      </c>
      <c r="IM20" s="73">
        <v>0</v>
      </c>
      <c r="IN20" s="73">
        <v>5.7770000000000001</v>
      </c>
      <c r="IO20" s="73">
        <v>25.199000000000002</v>
      </c>
      <c r="IP20" s="73">
        <v>0</v>
      </c>
      <c r="IQ20" s="73">
        <v>17.843</v>
      </c>
      <c r="IR20" s="73">
        <v>0</v>
      </c>
      <c r="IS20" s="73">
        <v>10.881</v>
      </c>
      <c r="IT20" s="73">
        <v>7.3819999999999997</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1</v>
      </c>
      <c r="KB20" s="71">
        <v>0</v>
      </c>
      <c r="KC20" s="71">
        <v>1</v>
      </c>
      <c r="KD20" s="71">
        <v>0</v>
      </c>
      <c r="KE20" s="71">
        <v>1</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1</v>
      </c>
      <c r="LY20" s="71">
        <v>0</v>
      </c>
      <c r="LZ20" s="71">
        <v>0</v>
      </c>
      <c r="MA20" s="71">
        <v>4</v>
      </c>
      <c r="MB20" s="71">
        <v>0</v>
      </c>
      <c r="MC20" s="71">
        <v>0</v>
      </c>
      <c r="MD20" s="71">
        <v>0</v>
      </c>
      <c r="ME20" s="71">
        <v>0</v>
      </c>
      <c r="MF20" s="71">
        <v>2</v>
      </c>
      <c r="MG20" s="71">
        <v>0</v>
      </c>
      <c r="MH20" s="71">
        <v>0</v>
      </c>
      <c r="MI20" s="71">
        <v>0</v>
      </c>
      <c r="MJ20" s="71">
        <v>0</v>
      </c>
      <c r="MK20" s="71">
        <v>0</v>
      </c>
      <c r="ML20" s="71">
        <v>0</v>
      </c>
      <c r="MM20" s="71">
        <v>0</v>
      </c>
      <c r="MN20" s="71">
        <v>0</v>
      </c>
      <c r="MO20" s="71">
        <v>2</v>
      </c>
      <c r="MP20" s="71">
        <v>0</v>
      </c>
      <c r="MQ20" s="71">
        <v>0</v>
      </c>
      <c r="MR20" s="71">
        <v>0</v>
      </c>
      <c r="MS20" s="71">
        <v>0</v>
      </c>
      <c r="MT20" s="71">
        <v>1</v>
      </c>
      <c r="MU20" s="71">
        <v>0</v>
      </c>
      <c r="MV20" s="71">
        <v>0</v>
      </c>
      <c r="MW20" s="71">
        <v>1</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1</v>
      </c>
      <c r="PZ20" s="71">
        <v>0</v>
      </c>
      <c r="QA20" s="71">
        <v>0</v>
      </c>
      <c r="QB20" s="71">
        <v>4</v>
      </c>
      <c r="QC20" s="71">
        <v>0</v>
      </c>
      <c r="QD20" s="71">
        <v>0</v>
      </c>
      <c r="QE20" s="71">
        <v>0</v>
      </c>
      <c r="QF20" s="71">
        <v>0</v>
      </c>
      <c r="QG20" s="71">
        <v>2</v>
      </c>
      <c r="QH20" s="71">
        <v>0</v>
      </c>
      <c r="QI20" s="71">
        <v>0</v>
      </c>
      <c r="QJ20" s="71">
        <v>0</v>
      </c>
      <c r="QK20" s="71">
        <v>0</v>
      </c>
      <c r="QL20" s="71">
        <v>0</v>
      </c>
      <c r="QM20" s="71">
        <v>0</v>
      </c>
      <c r="QN20" s="71">
        <v>0</v>
      </c>
      <c r="QO20" s="71">
        <v>0</v>
      </c>
      <c r="QP20" s="71">
        <v>2</v>
      </c>
      <c r="QQ20" s="71">
        <v>0</v>
      </c>
      <c r="QR20" s="71">
        <v>0</v>
      </c>
      <c r="QS20" s="71">
        <v>2</v>
      </c>
      <c r="QT20" s="71">
        <v>0</v>
      </c>
      <c r="QU20" s="71">
        <v>0</v>
      </c>
      <c r="QV20" s="71">
        <v>0</v>
      </c>
      <c r="QW20" s="71">
        <v>0</v>
      </c>
      <c r="QX20" s="71">
        <v>5</v>
      </c>
      <c r="QY20" s="71">
        <v>0</v>
      </c>
      <c r="QZ20" s="71">
        <v>0</v>
      </c>
      <c r="RA20" s="71">
        <v>0</v>
      </c>
      <c r="RB20" s="71">
        <v>2</v>
      </c>
      <c r="RC20" s="71">
        <v>0</v>
      </c>
      <c r="RD20" s="71">
        <v>0</v>
      </c>
      <c r="RE20" s="71">
        <v>0</v>
      </c>
      <c r="RF20" s="71">
        <v>1</v>
      </c>
      <c r="RG20" s="71">
        <v>1</v>
      </c>
      <c r="RH20" s="71">
        <v>0</v>
      </c>
      <c r="RI20" s="71">
        <v>4</v>
      </c>
      <c r="RJ20" s="71">
        <v>0</v>
      </c>
      <c r="RK20" s="71">
        <v>2</v>
      </c>
      <c r="RL20" s="71">
        <v>2</v>
      </c>
      <c r="RM20" s="71">
        <v>0</v>
      </c>
      <c r="RN20" s="71">
        <v>2</v>
      </c>
      <c r="RO20" s="71">
        <v>0</v>
      </c>
      <c r="RP20" s="71">
        <v>0</v>
      </c>
      <c r="RQ20" s="71">
        <v>0</v>
      </c>
      <c r="RR20" s="71">
        <v>0</v>
      </c>
      <c r="RS20" s="71">
        <v>5</v>
      </c>
      <c r="RT20" s="71">
        <v>2</v>
      </c>
      <c r="RU20" s="71">
        <v>0</v>
      </c>
      <c r="RV20" s="71">
        <v>0</v>
      </c>
      <c r="RW20" s="71">
        <v>2</v>
      </c>
      <c r="RX20" s="71">
        <v>0</v>
      </c>
      <c r="RY20" s="71">
        <v>0</v>
      </c>
      <c r="RZ20" s="71">
        <v>0</v>
      </c>
      <c r="SA20" s="71">
        <v>1</v>
      </c>
      <c r="SB20" s="71">
        <v>1</v>
      </c>
      <c r="SC20" s="71">
        <v>0</v>
      </c>
      <c r="SD20" s="71">
        <v>4</v>
      </c>
      <c r="SE20" s="71">
        <v>0</v>
      </c>
      <c r="SF20" s="71">
        <v>2</v>
      </c>
      <c r="SG20" s="71">
        <v>2</v>
      </c>
      <c r="SH20" s="71">
        <v>0</v>
      </c>
    </row>
    <row r="21" spans="1:502">
      <c r="A21" s="16" t="s">
        <v>2217</v>
      </c>
      <c r="B21" s="70">
        <v>13</v>
      </c>
      <c r="C21" s="70">
        <v>13</v>
      </c>
      <c r="D21" s="70">
        <v>1</v>
      </c>
      <c r="E21" s="70">
        <v>2016</v>
      </c>
      <c r="F21" s="70" t="s">
        <v>155</v>
      </c>
      <c r="G21" s="1073" t="s">
        <v>2204</v>
      </c>
      <c r="H21" s="70" t="s">
        <v>2205</v>
      </c>
      <c r="I21" s="1066"/>
      <c r="J21" s="73">
        <v>0</v>
      </c>
      <c r="K21" s="73">
        <v>0</v>
      </c>
      <c r="L21" s="73">
        <v>0</v>
      </c>
      <c r="M21" s="73">
        <v>0</v>
      </c>
      <c r="N21" s="73">
        <v>0</v>
      </c>
      <c r="O21" s="73">
        <v>0</v>
      </c>
      <c r="P21" s="73">
        <v>0</v>
      </c>
      <c r="Q21" s="73">
        <v>0</v>
      </c>
      <c r="R21" s="73">
        <v>9.7170000000000005</v>
      </c>
      <c r="S21" s="73">
        <v>4.2130000000000001</v>
      </c>
      <c r="T21" s="73">
        <v>0</v>
      </c>
      <c r="U21" s="73">
        <v>0</v>
      </c>
      <c r="V21" s="73">
        <v>0</v>
      </c>
      <c r="W21" s="73">
        <v>0</v>
      </c>
      <c r="X21" s="73">
        <v>0</v>
      </c>
      <c r="Y21" s="73">
        <v>0</v>
      </c>
      <c r="Z21" s="73">
        <v>0</v>
      </c>
      <c r="AA21" s="73">
        <v>0</v>
      </c>
      <c r="AB21" s="73">
        <v>0</v>
      </c>
      <c r="AC21" s="73">
        <v>0</v>
      </c>
      <c r="AD21" s="73">
        <v>10.304</v>
      </c>
      <c r="AE21" s="73">
        <v>0</v>
      </c>
      <c r="AF21" s="73">
        <v>0</v>
      </c>
      <c r="AG21" s="73">
        <v>0</v>
      </c>
      <c r="AH21" s="73">
        <v>0</v>
      </c>
      <c r="AI21" s="73">
        <v>0</v>
      </c>
      <c r="AJ21" s="73">
        <v>0</v>
      </c>
      <c r="AK21" s="73">
        <v>0</v>
      </c>
      <c r="AL21" s="73">
        <v>0</v>
      </c>
      <c r="AM21" s="73">
        <v>0</v>
      </c>
      <c r="AN21" s="73">
        <v>27.201000000000001</v>
      </c>
      <c r="AO21" s="73">
        <v>0</v>
      </c>
      <c r="AP21" s="73">
        <v>7.9089999999999998</v>
      </c>
      <c r="AQ21" s="73">
        <v>0</v>
      </c>
      <c r="AR21" s="73">
        <v>1.208</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5.9370000000000003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5.33</v>
      </c>
      <c r="CG21" s="73">
        <v>0</v>
      </c>
      <c r="CH21" s="73">
        <v>0</v>
      </c>
      <c r="CI21" s="73">
        <v>0</v>
      </c>
      <c r="CJ21" s="73">
        <v>0</v>
      </c>
      <c r="CK21" s="73">
        <v>24.321000000000002</v>
      </c>
      <c r="CL21" s="73">
        <v>0</v>
      </c>
      <c r="CM21" s="73">
        <v>0</v>
      </c>
      <c r="CN21" s="73">
        <v>16.635000000000002</v>
      </c>
      <c r="CO21" s="73">
        <v>0</v>
      </c>
      <c r="CP21" s="73">
        <v>0</v>
      </c>
      <c r="CQ21" s="73">
        <v>0</v>
      </c>
      <c r="CR21" s="73">
        <v>0</v>
      </c>
      <c r="CS21" s="73">
        <v>60.521000000000001</v>
      </c>
      <c r="CT21" s="73">
        <v>0</v>
      </c>
      <c r="CU21" s="73">
        <v>0</v>
      </c>
      <c r="CV21" s="73">
        <v>0</v>
      </c>
      <c r="CW21" s="73">
        <v>0</v>
      </c>
      <c r="CX21" s="73">
        <v>0</v>
      </c>
      <c r="CY21" s="73">
        <v>0</v>
      </c>
      <c r="CZ21" s="73">
        <v>0</v>
      </c>
      <c r="DA21" s="73">
        <v>0</v>
      </c>
      <c r="DB21" s="73">
        <v>6.7359999999999998</v>
      </c>
      <c r="DC21" s="73">
        <v>0</v>
      </c>
      <c r="DD21" s="73">
        <v>0</v>
      </c>
      <c r="DE21" s="73">
        <v>0</v>
      </c>
      <c r="DF21" s="73">
        <v>0</v>
      </c>
      <c r="DG21" s="73">
        <v>7.9089999999999998</v>
      </c>
      <c r="DH21" s="73">
        <v>0</v>
      </c>
      <c r="DI21" s="73">
        <v>0</v>
      </c>
      <c r="DJ21" s="73">
        <v>1.208</v>
      </c>
      <c r="DK21" s="73">
        <v>0</v>
      </c>
      <c r="DL21" s="73">
        <v>0</v>
      </c>
      <c r="DM21" s="73">
        <v>0</v>
      </c>
      <c r="DN21" s="73">
        <v>0</v>
      </c>
      <c r="DO21" s="73">
        <v>0</v>
      </c>
      <c r="DP21" s="73">
        <v>0</v>
      </c>
      <c r="DQ21" s="73">
        <v>0</v>
      </c>
      <c r="DR21" s="73">
        <v>0</v>
      </c>
      <c r="DS21" s="73">
        <v>9.7170000000000005</v>
      </c>
      <c r="DT21" s="73">
        <v>4.2130000000000001</v>
      </c>
      <c r="DU21" s="73">
        <v>0</v>
      </c>
      <c r="DV21" s="73">
        <v>0</v>
      </c>
      <c r="DW21" s="73">
        <v>0</v>
      </c>
      <c r="DX21" s="73">
        <v>0</v>
      </c>
      <c r="DY21" s="73">
        <v>0</v>
      </c>
      <c r="DZ21" s="73">
        <v>0</v>
      </c>
      <c r="EA21" s="73">
        <v>0</v>
      </c>
      <c r="EB21" s="73">
        <v>0</v>
      </c>
      <c r="EC21" s="73">
        <v>0</v>
      </c>
      <c r="ED21" s="73">
        <v>0</v>
      </c>
      <c r="EE21" s="73">
        <v>10.304</v>
      </c>
      <c r="EF21" s="73">
        <v>0</v>
      </c>
      <c r="EG21" s="73">
        <v>0</v>
      </c>
      <c r="EH21" s="73">
        <v>0</v>
      </c>
      <c r="EI21" s="73">
        <v>0</v>
      </c>
      <c r="EJ21" s="73">
        <v>0</v>
      </c>
      <c r="EK21" s="73">
        <v>0</v>
      </c>
      <c r="EL21" s="73">
        <v>0</v>
      </c>
      <c r="EM21" s="73">
        <v>0</v>
      </c>
      <c r="EN21" s="73">
        <v>0</v>
      </c>
      <c r="EO21" s="73">
        <v>27.201000000000001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5.9370000000000003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5.33</v>
      </c>
      <c r="GH21" s="73">
        <v>0</v>
      </c>
      <c r="GI21" s="73">
        <v>0</v>
      </c>
      <c r="GJ21" s="73">
        <v>0</v>
      </c>
      <c r="GK21" s="73">
        <v>0</v>
      </c>
      <c r="GL21" s="73">
        <v>24.321000000000002</v>
      </c>
      <c r="GM21" s="73">
        <v>0</v>
      </c>
      <c r="GN21" s="73">
        <v>0</v>
      </c>
      <c r="GO21" s="73">
        <v>16.635000000000002</v>
      </c>
      <c r="GP21" s="73">
        <v>0</v>
      </c>
      <c r="GQ21" s="73">
        <v>0</v>
      </c>
      <c r="GR21" s="73">
        <v>0</v>
      </c>
      <c r="GS21" s="73">
        <v>0</v>
      </c>
      <c r="GT21" s="73">
        <v>60.521000000000001</v>
      </c>
      <c r="GU21" s="73">
        <v>0</v>
      </c>
      <c r="GV21" s="73">
        <v>0</v>
      </c>
      <c r="GW21" s="73">
        <v>0</v>
      </c>
      <c r="GX21" s="73">
        <v>0</v>
      </c>
      <c r="GY21" s="73">
        <v>0</v>
      </c>
      <c r="GZ21" s="73">
        <v>0</v>
      </c>
      <c r="HA21" s="73">
        <v>0</v>
      </c>
      <c r="HB21" s="73">
        <v>0</v>
      </c>
      <c r="HC21" s="73">
        <v>6.7359999999999998</v>
      </c>
      <c r="HD21" s="73">
        <v>0</v>
      </c>
      <c r="HE21" s="73">
        <v>0</v>
      </c>
      <c r="HF21" s="73">
        <v>9.1170000000000009</v>
      </c>
      <c r="HG21" s="73">
        <v>0</v>
      </c>
      <c r="HH21" s="73">
        <v>0</v>
      </c>
      <c r="HI21" s="73">
        <v>0</v>
      </c>
      <c r="HJ21" s="73">
        <v>0</v>
      </c>
      <c r="HK21" s="73">
        <v>51.435000000000002</v>
      </c>
      <c r="HL21" s="73">
        <v>0</v>
      </c>
      <c r="HM21" s="73">
        <v>0</v>
      </c>
      <c r="HN21" s="73">
        <v>0</v>
      </c>
      <c r="HO21" s="73">
        <v>5.9370000000000003</v>
      </c>
      <c r="HP21" s="73">
        <v>0</v>
      </c>
      <c r="HQ21" s="73">
        <v>0</v>
      </c>
      <c r="HR21" s="73">
        <v>0</v>
      </c>
      <c r="HS21" s="73">
        <v>5.33</v>
      </c>
      <c r="HT21" s="73">
        <v>24.321000000000002</v>
      </c>
      <c r="HU21" s="73">
        <v>0</v>
      </c>
      <c r="HV21" s="73">
        <v>16.635000000000002</v>
      </c>
      <c r="HW21" s="73">
        <v>0</v>
      </c>
      <c r="HX21" s="73">
        <v>60.521000000000001</v>
      </c>
      <c r="HY21" s="73">
        <v>6.7359999999999998</v>
      </c>
      <c r="HZ21" s="73">
        <v>0</v>
      </c>
      <c r="IA21" s="73">
        <v>9.1170000000000009</v>
      </c>
      <c r="IB21" s="73">
        <v>0</v>
      </c>
      <c r="IC21" s="73">
        <v>0</v>
      </c>
      <c r="ID21" s="73">
        <v>0</v>
      </c>
      <c r="IE21" s="73">
        <v>0</v>
      </c>
      <c r="IF21" s="73">
        <v>51.435000000000002</v>
      </c>
      <c r="IG21" s="73">
        <v>9.1170000000000009</v>
      </c>
      <c r="IH21" s="73">
        <v>0</v>
      </c>
      <c r="II21" s="73">
        <v>0</v>
      </c>
      <c r="IJ21" s="73">
        <v>5.9370000000000003</v>
      </c>
      <c r="IK21" s="73">
        <v>0</v>
      </c>
      <c r="IL21" s="73">
        <v>0</v>
      </c>
      <c r="IM21" s="73">
        <v>0</v>
      </c>
      <c r="IN21" s="73">
        <v>5.33</v>
      </c>
      <c r="IO21" s="73">
        <v>24.321000000000002</v>
      </c>
      <c r="IP21" s="73">
        <v>0</v>
      </c>
      <c r="IQ21" s="73">
        <v>16.635000000000002</v>
      </c>
      <c r="IR21" s="73">
        <v>0</v>
      </c>
      <c r="IS21" s="73">
        <v>60.521000000000001</v>
      </c>
      <c r="IT21" s="73">
        <v>6.7359999999999998</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1</v>
      </c>
      <c r="KB21" s="71">
        <v>0</v>
      </c>
      <c r="KC21" s="71">
        <v>1</v>
      </c>
      <c r="KD21" s="71">
        <v>0</v>
      </c>
      <c r="KE21" s="71">
        <v>1</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1</v>
      </c>
      <c r="LY21" s="71">
        <v>0</v>
      </c>
      <c r="LZ21" s="71">
        <v>0</v>
      </c>
      <c r="MA21" s="71">
        <v>4</v>
      </c>
      <c r="MB21" s="71">
        <v>0</v>
      </c>
      <c r="MC21" s="71">
        <v>0</v>
      </c>
      <c r="MD21" s="71">
        <v>0</v>
      </c>
      <c r="ME21" s="71">
        <v>0</v>
      </c>
      <c r="MF21" s="71">
        <v>4</v>
      </c>
      <c r="MG21" s="71">
        <v>0</v>
      </c>
      <c r="MH21" s="71">
        <v>0</v>
      </c>
      <c r="MI21" s="71">
        <v>0</v>
      </c>
      <c r="MJ21" s="71">
        <v>0</v>
      </c>
      <c r="MK21" s="71">
        <v>0</v>
      </c>
      <c r="ML21" s="71">
        <v>0</v>
      </c>
      <c r="MM21" s="71">
        <v>0</v>
      </c>
      <c r="MN21" s="71">
        <v>0</v>
      </c>
      <c r="MO21" s="71">
        <v>2</v>
      </c>
      <c r="MP21" s="71">
        <v>0</v>
      </c>
      <c r="MQ21" s="71">
        <v>0</v>
      </c>
      <c r="MR21" s="71">
        <v>0</v>
      </c>
      <c r="MS21" s="71">
        <v>0</v>
      </c>
      <c r="MT21" s="71">
        <v>1</v>
      </c>
      <c r="MU21" s="71">
        <v>0</v>
      </c>
      <c r="MV21" s="71">
        <v>0</v>
      </c>
      <c r="MW21" s="71">
        <v>1</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1</v>
      </c>
      <c r="PZ21" s="71">
        <v>0</v>
      </c>
      <c r="QA21" s="71">
        <v>0</v>
      </c>
      <c r="QB21" s="71">
        <v>4</v>
      </c>
      <c r="QC21" s="71">
        <v>0</v>
      </c>
      <c r="QD21" s="71">
        <v>0</v>
      </c>
      <c r="QE21" s="71">
        <v>0</v>
      </c>
      <c r="QF21" s="71">
        <v>0</v>
      </c>
      <c r="QG21" s="71">
        <v>4</v>
      </c>
      <c r="QH21" s="71">
        <v>0</v>
      </c>
      <c r="QI21" s="71">
        <v>0</v>
      </c>
      <c r="QJ21" s="71">
        <v>0</v>
      </c>
      <c r="QK21" s="71">
        <v>0</v>
      </c>
      <c r="QL21" s="71">
        <v>0</v>
      </c>
      <c r="QM21" s="71">
        <v>0</v>
      </c>
      <c r="QN21" s="71">
        <v>0</v>
      </c>
      <c r="QO21" s="71">
        <v>0</v>
      </c>
      <c r="QP21" s="71">
        <v>2</v>
      </c>
      <c r="QQ21" s="71">
        <v>0</v>
      </c>
      <c r="QR21" s="71">
        <v>0</v>
      </c>
      <c r="QS21" s="71">
        <v>2</v>
      </c>
      <c r="QT21" s="71">
        <v>0</v>
      </c>
      <c r="QU21" s="71">
        <v>0</v>
      </c>
      <c r="QV21" s="71">
        <v>0</v>
      </c>
      <c r="QW21" s="71">
        <v>0</v>
      </c>
      <c r="QX21" s="71">
        <v>5</v>
      </c>
      <c r="QY21" s="71">
        <v>0</v>
      </c>
      <c r="QZ21" s="71">
        <v>0</v>
      </c>
      <c r="RA21" s="71">
        <v>0</v>
      </c>
      <c r="RB21" s="71">
        <v>2</v>
      </c>
      <c r="RC21" s="71">
        <v>0</v>
      </c>
      <c r="RD21" s="71">
        <v>0</v>
      </c>
      <c r="RE21" s="71">
        <v>0</v>
      </c>
      <c r="RF21" s="71">
        <v>1</v>
      </c>
      <c r="RG21" s="71">
        <v>1</v>
      </c>
      <c r="RH21" s="71">
        <v>0</v>
      </c>
      <c r="RI21" s="71">
        <v>4</v>
      </c>
      <c r="RJ21" s="71">
        <v>0</v>
      </c>
      <c r="RK21" s="71">
        <v>4</v>
      </c>
      <c r="RL21" s="71">
        <v>2</v>
      </c>
      <c r="RM21" s="71">
        <v>0</v>
      </c>
      <c r="RN21" s="71">
        <v>2</v>
      </c>
      <c r="RO21" s="71">
        <v>0</v>
      </c>
      <c r="RP21" s="71">
        <v>0</v>
      </c>
      <c r="RQ21" s="71">
        <v>0</v>
      </c>
      <c r="RR21" s="71">
        <v>0</v>
      </c>
      <c r="RS21" s="71">
        <v>5</v>
      </c>
      <c r="RT21" s="71">
        <v>2</v>
      </c>
      <c r="RU21" s="71">
        <v>0</v>
      </c>
      <c r="RV21" s="71">
        <v>0</v>
      </c>
      <c r="RW21" s="71">
        <v>2</v>
      </c>
      <c r="RX21" s="71">
        <v>0</v>
      </c>
      <c r="RY21" s="71">
        <v>0</v>
      </c>
      <c r="RZ21" s="71">
        <v>0</v>
      </c>
      <c r="SA21" s="71">
        <v>1</v>
      </c>
      <c r="SB21" s="71">
        <v>1</v>
      </c>
      <c r="SC21" s="71">
        <v>0</v>
      </c>
      <c r="SD21" s="71">
        <v>4</v>
      </c>
      <c r="SE21" s="71">
        <v>0</v>
      </c>
      <c r="SF21" s="71">
        <v>4</v>
      </c>
      <c r="SG21" s="71">
        <v>2</v>
      </c>
      <c r="SH21" s="71">
        <v>0</v>
      </c>
    </row>
    <row r="22" spans="1:502">
      <c r="A22" s="16" t="s">
        <v>2218</v>
      </c>
      <c r="B22" s="70">
        <v>14</v>
      </c>
      <c r="C22" s="70">
        <v>14</v>
      </c>
      <c r="D22" s="70">
        <v>1</v>
      </c>
      <c r="E22" s="70">
        <v>2017</v>
      </c>
      <c r="F22" s="70" t="s">
        <v>156</v>
      </c>
      <c r="G22" s="1073" t="s">
        <v>2204</v>
      </c>
      <c r="H22" s="70" t="s">
        <v>2205</v>
      </c>
      <c r="I22" s="1066"/>
      <c r="J22" s="73">
        <v>0</v>
      </c>
      <c r="K22" s="73">
        <v>0</v>
      </c>
      <c r="L22" s="73">
        <v>0</v>
      </c>
      <c r="M22" s="73">
        <v>0</v>
      </c>
      <c r="N22" s="73">
        <v>0</v>
      </c>
      <c r="O22" s="73">
        <v>0</v>
      </c>
      <c r="P22" s="73">
        <v>0</v>
      </c>
      <c r="Q22" s="73">
        <v>0</v>
      </c>
      <c r="R22" s="73">
        <v>8.7590000000000003</v>
      </c>
      <c r="S22" s="73">
        <v>3.94</v>
      </c>
      <c r="T22" s="73">
        <v>0</v>
      </c>
      <c r="U22" s="73">
        <v>0</v>
      </c>
      <c r="V22" s="73">
        <v>0</v>
      </c>
      <c r="W22" s="73">
        <v>0</v>
      </c>
      <c r="X22" s="73">
        <v>0</v>
      </c>
      <c r="Y22" s="73">
        <v>0</v>
      </c>
      <c r="Z22" s="73">
        <v>0</v>
      </c>
      <c r="AA22" s="73">
        <v>0</v>
      </c>
      <c r="AB22" s="73">
        <v>0</v>
      </c>
      <c r="AC22" s="73">
        <v>0</v>
      </c>
      <c r="AD22" s="73">
        <v>10.473000000000001</v>
      </c>
      <c r="AE22" s="73">
        <v>0</v>
      </c>
      <c r="AF22" s="73">
        <v>0</v>
      </c>
      <c r="AG22" s="73">
        <v>0</v>
      </c>
      <c r="AH22" s="73">
        <v>0</v>
      </c>
      <c r="AI22" s="73">
        <v>0</v>
      </c>
      <c r="AJ22" s="73">
        <v>0</v>
      </c>
      <c r="AK22" s="73">
        <v>0</v>
      </c>
      <c r="AL22" s="73">
        <v>0</v>
      </c>
      <c r="AM22" s="73">
        <v>0</v>
      </c>
      <c r="AN22" s="73">
        <v>30.125</v>
      </c>
      <c r="AO22" s="73">
        <v>0</v>
      </c>
      <c r="AP22" s="73">
        <v>7.8730000000000002</v>
      </c>
      <c r="AQ22" s="73">
        <v>0</v>
      </c>
      <c r="AR22" s="73">
        <v>0.69899999999999995</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5.2329999999999997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5.3550000000000004</v>
      </c>
      <c r="CG22" s="73">
        <v>0</v>
      </c>
      <c r="CH22" s="73">
        <v>0</v>
      </c>
      <c r="CI22" s="73">
        <v>0</v>
      </c>
      <c r="CJ22" s="73">
        <v>0</v>
      </c>
      <c r="CK22" s="73">
        <v>23.474</v>
      </c>
      <c r="CL22" s="73">
        <v>0</v>
      </c>
      <c r="CM22" s="73">
        <v>0</v>
      </c>
      <c r="CN22" s="73">
        <v>15.826000000000001</v>
      </c>
      <c r="CO22" s="73">
        <v>0</v>
      </c>
      <c r="CP22" s="73">
        <v>0</v>
      </c>
      <c r="CQ22" s="73">
        <v>0</v>
      </c>
      <c r="CR22" s="73">
        <v>0</v>
      </c>
      <c r="CS22" s="73">
        <v>39.225000000000001</v>
      </c>
      <c r="CT22" s="73">
        <v>0</v>
      </c>
      <c r="CU22" s="73">
        <v>0</v>
      </c>
      <c r="CV22" s="73">
        <v>0</v>
      </c>
      <c r="CW22" s="73">
        <v>0</v>
      </c>
      <c r="CX22" s="73">
        <v>0</v>
      </c>
      <c r="CY22" s="73">
        <v>0</v>
      </c>
      <c r="CZ22" s="73">
        <v>0</v>
      </c>
      <c r="DA22" s="73">
        <v>0</v>
      </c>
      <c r="DB22" s="73">
        <v>7.3680000000000003</v>
      </c>
      <c r="DC22" s="73">
        <v>0</v>
      </c>
      <c r="DD22" s="73">
        <v>0</v>
      </c>
      <c r="DE22" s="73">
        <v>0</v>
      </c>
      <c r="DF22" s="73">
        <v>0</v>
      </c>
      <c r="DG22" s="73">
        <v>7.8730000000000002</v>
      </c>
      <c r="DH22" s="73">
        <v>0</v>
      </c>
      <c r="DI22" s="73">
        <v>0</v>
      </c>
      <c r="DJ22" s="73">
        <v>0.69899999999999995</v>
      </c>
      <c r="DK22" s="73">
        <v>0</v>
      </c>
      <c r="DL22" s="73">
        <v>0</v>
      </c>
      <c r="DM22" s="73">
        <v>0</v>
      </c>
      <c r="DN22" s="73">
        <v>0</v>
      </c>
      <c r="DO22" s="73">
        <v>0</v>
      </c>
      <c r="DP22" s="73">
        <v>0</v>
      </c>
      <c r="DQ22" s="73">
        <v>0</v>
      </c>
      <c r="DR22" s="73">
        <v>0</v>
      </c>
      <c r="DS22" s="73">
        <v>8.7590000000000003</v>
      </c>
      <c r="DT22" s="73">
        <v>3.94</v>
      </c>
      <c r="DU22" s="73">
        <v>0</v>
      </c>
      <c r="DV22" s="73">
        <v>0</v>
      </c>
      <c r="DW22" s="73">
        <v>0</v>
      </c>
      <c r="DX22" s="73">
        <v>0</v>
      </c>
      <c r="DY22" s="73">
        <v>0</v>
      </c>
      <c r="DZ22" s="73">
        <v>0</v>
      </c>
      <c r="EA22" s="73">
        <v>0</v>
      </c>
      <c r="EB22" s="73">
        <v>0</v>
      </c>
      <c r="EC22" s="73">
        <v>0</v>
      </c>
      <c r="ED22" s="73">
        <v>0</v>
      </c>
      <c r="EE22" s="73">
        <v>10.473000000000001</v>
      </c>
      <c r="EF22" s="73">
        <v>0</v>
      </c>
      <c r="EG22" s="73">
        <v>0</v>
      </c>
      <c r="EH22" s="73">
        <v>0</v>
      </c>
      <c r="EI22" s="73">
        <v>0</v>
      </c>
      <c r="EJ22" s="73">
        <v>0</v>
      </c>
      <c r="EK22" s="73">
        <v>0</v>
      </c>
      <c r="EL22" s="73">
        <v>0</v>
      </c>
      <c r="EM22" s="73">
        <v>0</v>
      </c>
      <c r="EN22" s="73">
        <v>0</v>
      </c>
      <c r="EO22" s="73">
        <v>30.125</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5.2329999999999997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5.3550000000000004</v>
      </c>
      <c r="GH22" s="73">
        <v>0</v>
      </c>
      <c r="GI22" s="73">
        <v>0</v>
      </c>
      <c r="GJ22" s="73">
        <v>0</v>
      </c>
      <c r="GK22" s="73">
        <v>0</v>
      </c>
      <c r="GL22" s="73">
        <v>23.474</v>
      </c>
      <c r="GM22" s="73">
        <v>0</v>
      </c>
      <c r="GN22" s="73">
        <v>0</v>
      </c>
      <c r="GO22" s="73">
        <v>15.826000000000001</v>
      </c>
      <c r="GP22" s="73">
        <v>0</v>
      </c>
      <c r="GQ22" s="73">
        <v>0</v>
      </c>
      <c r="GR22" s="73">
        <v>0</v>
      </c>
      <c r="GS22" s="73">
        <v>0</v>
      </c>
      <c r="GT22" s="73">
        <v>39.225000000000001</v>
      </c>
      <c r="GU22" s="73">
        <v>0</v>
      </c>
      <c r="GV22" s="73">
        <v>0</v>
      </c>
      <c r="GW22" s="73">
        <v>0</v>
      </c>
      <c r="GX22" s="73">
        <v>0</v>
      </c>
      <c r="GY22" s="73">
        <v>0</v>
      </c>
      <c r="GZ22" s="73">
        <v>0</v>
      </c>
      <c r="HA22" s="73">
        <v>0</v>
      </c>
      <c r="HB22" s="73">
        <v>0</v>
      </c>
      <c r="HC22" s="73">
        <v>7.3680000000000003</v>
      </c>
      <c r="HD22" s="73">
        <v>0</v>
      </c>
      <c r="HE22" s="73">
        <v>0</v>
      </c>
      <c r="HF22" s="73">
        <v>8.5719999999999992</v>
      </c>
      <c r="HG22" s="73">
        <v>0</v>
      </c>
      <c r="HH22" s="73">
        <v>0</v>
      </c>
      <c r="HI22" s="73">
        <v>0</v>
      </c>
      <c r="HJ22" s="73">
        <v>0</v>
      </c>
      <c r="HK22" s="73">
        <v>53.296999999999997</v>
      </c>
      <c r="HL22" s="73">
        <v>0</v>
      </c>
      <c r="HM22" s="73">
        <v>0</v>
      </c>
      <c r="HN22" s="73">
        <v>0</v>
      </c>
      <c r="HO22" s="73">
        <v>5.2329999999999997</v>
      </c>
      <c r="HP22" s="73">
        <v>0</v>
      </c>
      <c r="HQ22" s="73">
        <v>0</v>
      </c>
      <c r="HR22" s="73">
        <v>0</v>
      </c>
      <c r="HS22" s="73">
        <v>5.3550000000000004</v>
      </c>
      <c r="HT22" s="73">
        <v>23.474</v>
      </c>
      <c r="HU22" s="73">
        <v>0</v>
      </c>
      <c r="HV22" s="73">
        <v>15.826000000000001</v>
      </c>
      <c r="HW22" s="73">
        <v>0</v>
      </c>
      <c r="HX22" s="73">
        <v>39.225000000000001</v>
      </c>
      <c r="HY22" s="73">
        <v>7.3680000000000003</v>
      </c>
      <c r="HZ22" s="73">
        <v>0</v>
      </c>
      <c r="IA22" s="73">
        <v>8.5719999999999992</v>
      </c>
      <c r="IB22" s="73">
        <v>0</v>
      </c>
      <c r="IC22" s="73">
        <v>0</v>
      </c>
      <c r="ID22" s="73">
        <v>0</v>
      </c>
      <c r="IE22" s="73">
        <v>0</v>
      </c>
      <c r="IF22" s="73">
        <v>53.296999999999997</v>
      </c>
      <c r="IG22" s="73">
        <v>8.5719999999999992</v>
      </c>
      <c r="IH22" s="73">
        <v>0</v>
      </c>
      <c r="II22" s="73">
        <v>0</v>
      </c>
      <c r="IJ22" s="73">
        <v>5.2329999999999997</v>
      </c>
      <c r="IK22" s="73">
        <v>0</v>
      </c>
      <c r="IL22" s="73">
        <v>0</v>
      </c>
      <c r="IM22" s="73">
        <v>0</v>
      </c>
      <c r="IN22" s="73">
        <v>5.3550000000000004</v>
      </c>
      <c r="IO22" s="73">
        <v>23.474</v>
      </c>
      <c r="IP22" s="73">
        <v>0</v>
      </c>
      <c r="IQ22" s="73">
        <v>15.826000000000001</v>
      </c>
      <c r="IR22" s="73">
        <v>0</v>
      </c>
      <c r="IS22" s="73">
        <v>39.225000000000001</v>
      </c>
      <c r="IT22" s="73">
        <v>7.3680000000000003</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2</v>
      </c>
      <c r="KB22" s="71">
        <v>0</v>
      </c>
      <c r="KC22" s="71">
        <v>1</v>
      </c>
      <c r="KD22" s="71">
        <v>0</v>
      </c>
      <c r="KE22" s="71">
        <v>1</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1</v>
      </c>
      <c r="LY22" s="71">
        <v>0</v>
      </c>
      <c r="LZ22" s="71">
        <v>0</v>
      </c>
      <c r="MA22" s="71">
        <v>4</v>
      </c>
      <c r="MB22" s="71">
        <v>0</v>
      </c>
      <c r="MC22" s="71">
        <v>0</v>
      </c>
      <c r="MD22" s="71">
        <v>0</v>
      </c>
      <c r="ME22" s="71">
        <v>0</v>
      </c>
      <c r="MF22" s="71">
        <v>4</v>
      </c>
      <c r="MG22" s="71">
        <v>0</v>
      </c>
      <c r="MH22" s="71">
        <v>0</v>
      </c>
      <c r="MI22" s="71">
        <v>0</v>
      </c>
      <c r="MJ22" s="71">
        <v>0</v>
      </c>
      <c r="MK22" s="71">
        <v>0</v>
      </c>
      <c r="ML22" s="71">
        <v>0</v>
      </c>
      <c r="MM22" s="71">
        <v>0</v>
      </c>
      <c r="MN22" s="71">
        <v>0</v>
      </c>
      <c r="MO22" s="71">
        <v>2</v>
      </c>
      <c r="MP22" s="71">
        <v>0</v>
      </c>
      <c r="MQ22" s="71">
        <v>0</v>
      </c>
      <c r="MR22" s="71">
        <v>0</v>
      </c>
      <c r="MS22" s="71">
        <v>0</v>
      </c>
      <c r="MT22" s="71">
        <v>1</v>
      </c>
      <c r="MU22" s="71">
        <v>0</v>
      </c>
      <c r="MV22" s="71">
        <v>0</v>
      </c>
      <c r="MW22" s="71">
        <v>1</v>
      </c>
      <c r="MX22" s="71">
        <v>0</v>
      </c>
      <c r="MY22" s="71">
        <v>0</v>
      </c>
      <c r="MZ22" s="71">
        <v>0</v>
      </c>
      <c r="NA22" s="71">
        <v>0</v>
      </c>
      <c r="NB22" s="71">
        <v>0</v>
      </c>
      <c r="NC22" s="71">
        <v>0</v>
      </c>
      <c r="ND22" s="71">
        <v>0</v>
      </c>
      <c r="NE22" s="71">
        <v>0</v>
      </c>
      <c r="NF22" s="71">
        <v>2</v>
      </c>
      <c r="NG22" s="71">
        <v>1</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1</v>
      </c>
      <c r="PZ22" s="71">
        <v>0</v>
      </c>
      <c r="QA22" s="71">
        <v>0</v>
      </c>
      <c r="QB22" s="71">
        <v>4</v>
      </c>
      <c r="QC22" s="71">
        <v>0</v>
      </c>
      <c r="QD22" s="71">
        <v>0</v>
      </c>
      <c r="QE22" s="71">
        <v>0</v>
      </c>
      <c r="QF22" s="71">
        <v>0</v>
      </c>
      <c r="QG22" s="71">
        <v>4</v>
      </c>
      <c r="QH22" s="71">
        <v>0</v>
      </c>
      <c r="QI22" s="71">
        <v>0</v>
      </c>
      <c r="QJ22" s="71">
        <v>0</v>
      </c>
      <c r="QK22" s="71">
        <v>0</v>
      </c>
      <c r="QL22" s="71">
        <v>0</v>
      </c>
      <c r="QM22" s="71">
        <v>0</v>
      </c>
      <c r="QN22" s="71">
        <v>0</v>
      </c>
      <c r="QO22" s="71">
        <v>0</v>
      </c>
      <c r="QP22" s="71">
        <v>2</v>
      </c>
      <c r="QQ22" s="71">
        <v>0</v>
      </c>
      <c r="QR22" s="71">
        <v>0</v>
      </c>
      <c r="QS22" s="71">
        <v>2</v>
      </c>
      <c r="QT22" s="71">
        <v>0</v>
      </c>
      <c r="QU22" s="71">
        <v>0</v>
      </c>
      <c r="QV22" s="71">
        <v>0</v>
      </c>
      <c r="QW22" s="71">
        <v>0</v>
      </c>
      <c r="QX22" s="71">
        <v>6</v>
      </c>
      <c r="QY22" s="71">
        <v>0</v>
      </c>
      <c r="QZ22" s="71">
        <v>0</v>
      </c>
      <c r="RA22" s="71">
        <v>0</v>
      </c>
      <c r="RB22" s="71">
        <v>2</v>
      </c>
      <c r="RC22" s="71">
        <v>0</v>
      </c>
      <c r="RD22" s="71">
        <v>0</v>
      </c>
      <c r="RE22" s="71">
        <v>0</v>
      </c>
      <c r="RF22" s="71">
        <v>1</v>
      </c>
      <c r="RG22" s="71">
        <v>1</v>
      </c>
      <c r="RH22" s="71">
        <v>0</v>
      </c>
      <c r="RI22" s="71">
        <v>4</v>
      </c>
      <c r="RJ22" s="71">
        <v>0</v>
      </c>
      <c r="RK22" s="71">
        <v>4</v>
      </c>
      <c r="RL22" s="71">
        <v>2</v>
      </c>
      <c r="RM22" s="71">
        <v>0</v>
      </c>
      <c r="RN22" s="71">
        <v>2</v>
      </c>
      <c r="RO22" s="71">
        <v>0</v>
      </c>
      <c r="RP22" s="71">
        <v>0</v>
      </c>
      <c r="RQ22" s="71">
        <v>0</v>
      </c>
      <c r="RR22" s="71">
        <v>0</v>
      </c>
      <c r="RS22" s="71">
        <v>6</v>
      </c>
      <c r="RT22" s="71">
        <v>2</v>
      </c>
      <c r="RU22" s="71">
        <v>0</v>
      </c>
      <c r="RV22" s="71">
        <v>0</v>
      </c>
      <c r="RW22" s="71">
        <v>2</v>
      </c>
      <c r="RX22" s="71">
        <v>0</v>
      </c>
      <c r="RY22" s="71">
        <v>0</v>
      </c>
      <c r="RZ22" s="71">
        <v>0</v>
      </c>
      <c r="SA22" s="71">
        <v>1</v>
      </c>
      <c r="SB22" s="71">
        <v>1</v>
      </c>
      <c r="SC22" s="71">
        <v>0</v>
      </c>
      <c r="SD22" s="71">
        <v>4</v>
      </c>
      <c r="SE22" s="71">
        <v>0</v>
      </c>
      <c r="SF22" s="71">
        <v>4</v>
      </c>
      <c r="SG22" s="71">
        <v>2</v>
      </c>
      <c r="SH22" s="71">
        <v>0</v>
      </c>
    </row>
    <row r="23" spans="1:502">
      <c r="A23" s="16" t="s">
        <v>2219</v>
      </c>
      <c r="B23" s="70">
        <v>15</v>
      </c>
      <c r="C23" s="70">
        <v>15</v>
      </c>
      <c r="D23" s="70">
        <v>1</v>
      </c>
      <c r="E23" s="70">
        <v>2018</v>
      </c>
      <c r="F23" s="70" t="s">
        <v>183</v>
      </c>
      <c r="G23" s="1073" t="s">
        <v>2204</v>
      </c>
      <c r="H23" s="70" t="s">
        <v>2205</v>
      </c>
      <c r="I23" s="1066"/>
      <c r="J23" s="73">
        <v>0</v>
      </c>
      <c r="K23" s="73">
        <v>0</v>
      </c>
      <c r="L23" s="73">
        <v>0</v>
      </c>
      <c r="M23" s="73">
        <v>0</v>
      </c>
      <c r="N23" s="73">
        <v>0</v>
      </c>
      <c r="O23" s="73">
        <v>0</v>
      </c>
      <c r="P23" s="73">
        <v>0</v>
      </c>
      <c r="Q23" s="73">
        <v>0</v>
      </c>
      <c r="R23" s="73">
        <v>3.4910000000000001</v>
      </c>
      <c r="S23" s="73">
        <v>3.7959999999999998</v>
      </c>
      <c r="T23" s="73">
        <v>0</v>
      </c>
      <c r="U23" s="73">
        <v>0</v>
      </c>
      <c r="V23" s="73">
        <v>0</v>
      </c>
      <c r="W23" s="73">
        <v>0</v>
      </c>
      <c r="X23" s="73">
        <v>0</v>
      </c>
      <c r="Y23" s="73">
        <v>0</v>
      </c>
      <c r="Z23" s="73">
        <v>0</v>
      </c>
      <c r="AA23" s="73">
        <v>0</v>
      </c>
      <c r="AB23" s="73">
        <v>0</v>
      </c>
      <c r="AC23" s="73">
        <v>0</v>
      </c>
      <c r="AD23" s="73">
        <v>9.7330000000000005</v>
      </c>
      <c r="AE23" s="73">
        <v>0</v>
      </c>
      <c r="AF23" s="73">
        <v>0</v>
      </c>
      <c r="AG23" s="73">
        <v>0</v>
      </c>
      <c r="AH23" s="73">
        <v>0</v>
      </c>
      <c r="AI23" s="73">
        <v>0</v>
      </c>
      <c r="AJ23" s="73">
        <v>0</v>
      </c>
      <c r="AK23" s="73">
        <v>0</v>
      </c>
      <c r="AL23" s="73">
        <v>0</v>
      </c>
      <c r="AM23" s="73">
        <v>0</v>
      </c>
      <c r="AN23" s="73">
        <v>30.911999999999999</v>
      </c>
      <c r="AO23" s="73">
        <v>0</v>
      </c>
      <c r="AP23" s="73">
        <v>0</v>
      </c>
      <c r="AQ23" s="73">
        <v>0</v>
      </c>
      <c r="AR23" s="73">
        <v>0.78800000000000003</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2.7829999999999999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4.6230000000000002</v>
      </c>
      <c r="CG23" s="73">
        <v>0</v>
      </c>
      <c r="CH23" s="73">
        <v>0</v>
      </c>
      <c r="CI23" s="73">
        <v>0</v>
      </c>
      <c r="CJ23" s="73">
        <v>0</v>
      </c>
      <c r="CK23" s="73">
        <v>20.888999999999999</v>
      </c>
      <c r="CL23" s="73">
        <v>0</v>
      </c>
      <c r="CM23" s="73">
        <v>0</v>
      </c>
      <c r="CN23" s="73">
        <v>14.715999999999999</v>
      </c>
      <c r="CO23" s="73">
        <v>0</v>
      </c>
      <c r="CP23" s="73">
        <v>0</v>
      </c>
      <c r="CQ23" s="73">
        <v>0</v>
      </c>
      <c r="CR23" s="73">
        <v>0</v>
      </c>
      <c r="CS23" s="73">
        <v>46.064999999999998</v>
      </c>
      <c r="CT23" s="73">
        <v>0</v>
      </c>
      <c r="CU23" s="73">
        <v>0</v>
      </c>
      <c r="CV23" s="73">
        <v>0</v>
      </c>
      <c r="CW23" s="73">
        <v>0</v>
      </c>
      <c r="CX23" s="73">
        <v>0</v>
      </c>
      <c r="CY23" s="73">
        <v>0</v>
      </c>
      <c r="CZ23" s="73">
        <v>0</v>
      </c>
      <c r="DA23" s="73">
        <v>0</v>
      </c>
      <c r="DB23" s="73">
        <v>7.9080000000000004</v>
      </c>
      <c r="DC23" s="73">
        <v>0</v>
      </c>
      <c r="DD23" s="73">
        <v>0</v>
      </c>
      <c r="DE23" s="73">
        <v>0</v>
      </c>
      <c r="DF23" s="73">
        <v>0</v>
      </c>
      <c r="DG23" s="73">
        <v>0</v>
      </c>
      <c r="DH23" s="73">
        <v>0</v>
      </c>
      <c r="DI23" s="73">
        <v>0</v>
      </c>
      <c r="DJ23" s="73">
        <v>0.78800000000000003</v>
      </c>
      <c r="DK23" s="73">
        <v>0</v>
      </c>
      <c r="DL23" s="73">
        <v>0</v>
      </c>
      <c r="DM23" s="73">
        <v>0</v>
      </c>
      <c r="DN23" s="73">
        <v>0</v>
      </c>
      <c r="DO23" s="73">
        <v>0</v>
      </c>
      <c r="DP23" s="73">
        <v>0</v>
      </c>
      <c r="DQ23" s="73">
        <v>0</v>
      </c>
      <c r="DR23" s="73">
        <v>0</v>
      </c>
      <c r="DS23" s="73">
        <v>3.4910000000000001</v>
      </c>
      <c r="DT23" s="73">
        <v>3.7959999999999998</v>
      </c>
      <c r="DU23" s="73">
        <v>0</v>
      </c>
      <c r="DV23" s="73">
        <v>0</v>
      </c>
      <c r="DW23" s="73">
        <v>0</v>
      </c>
      <c r="DX23" s="73">
        <v>0</v>
      </c>
      <c r="DY23" s="73">
        <v>0</v>
      </c>
      <c r="DZ23" s="73">
        <v>0</v>
      </c>
      <c r="EA23" s="73">
        <v>0</v>
      </c>
      <c r="EB23" s="73">
        <v>0</v>
      </c>
      <c r="EC23" s="73">
        <v>0</v>
      </c>
      <c r="ED23" s="73">
        <v>0</v>
      </c>
      <c r="EE23" s="73">
        <v>9.7330000000000005</v>
      </c>
      <c r="EF23" s="73">
        <v>0</v>
      </c>
      <c r="EG23" s="73">
        <v>0</v>
      </c>
      <c r="EH23" s="73">
        <v>0</v>
      </c>
      <c r="EI23" s="73">
        <v>0</v>
      </c>
      <c r="EJ23" s="73">
        <v>0</v>
      </c>
      <c r="EK23" s="73">
        <v>0</v>
      </c>
      <c r="EL23" s="73">
        <v>0</v>
      </c>
      <c r="EM23" s="73">
        <v>0</v>
      </c>
      <c r="EN23" s="73">
        <v>0</v>
      </c>
      <c r="EO23" s="73">
        <v>30.911999999999999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2.7829999999999999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4.6230000000000002</v>
      </c>
      <c r="GH23" s="73">
        <v>0</v>
      </c>
      <c r="GI23" s="73">
        <v>0</v>
      </c>
      <c r="GJ23" s="73">
        <v>0</v>
      </c>
      <c r="GK23" s="73">
        <v>0</v>
      </c>
      <c r="GL23" s="73">
        <v>20.888999999999999</v>
      </c>
      <c r="GM23" s="73">
        <v>0</v>
      </c>
      <c r="GN23" s="73">
        <v>0</v>
      </c>
      <c r="GO23" s="73">
        <v>14.715999999999999</v>
      </c>
      <c r="GP23" s="73">
        <v>0</v>
      </c>
      <c r="GQ23" s="73">
        <v>0</v>
      </c>
      <c r="GR23" s="73">
        <v>0</v>
      </c>
      <c r="GS23" s="73">
        <v>0</v>
      </c>
      <c r="GT23" s="73">
        <v>46.064999999999998</v>
      </c>
      <c r="GU23" s="73">
        <v>0</v>
      </c>
      <c r="GV23" s="73">
        <v>0</v>
      </c>
      <c r="GW23" s="73">
        <v>0</v>
      </c>
      <c r="GX23" s="73">
        <v>0</v>
      </c>
      <c r="GY23" s="73">
        <v>0</v>
      </c>
      <c r="GZ23" s="73">
        <v>0</v>
      </c>
      <c r="HA23" s="73">
        <v>0</v>
      </c>
      <c r="HB23" s="73">
        <v>0</v>
      </c>
      <c r="HC23" s="73">
        <v>7.9080000000000004</v>
      </c>
      <c r="HD23" s="73">
        <v>0</v>
      </c>
      <c r="HE23" s="73">
        <v>0</v>
      </c>
      <c r="HF23" s="73">
        <v>0.78800000000000003</v>
      </c>
      <c r="HG23" s="73">
        <v>0</v>
      </c>
      <c r="HH23" s="73">
        <v>0</v>
      </c>
      <c r="HI23" s="73">
        <v>0</v>
      </c>
      <c r="HJ23" s="73">
        <v>0</v>
      </c>
      <c r="HK23" s="73">
        <v>47.932000000000002</v>
      </c>
      <c r="HL23" s="73">
        <v>0</v>
      </c>
      <c r="HM23" s="73">
        <v>0</v>
      </c>
      <c r="HN23" s="73">
        <v>0</v>
      </c>
      <c r="HO23" s="73">
        <v>2.7829999999999999</v>
      </c>
      <c r="HP23" s="73">
        <v>0</v>
      </c>
      <c r="HQ23" s="73">
        <v>0</v>
      </c>
      <c r="HR23" s="73">
        <v>0</v>
      </c>
      <c r="HS23" s="73">
        <v>4.6230000000000002</v>
      </c>
      <c r="HT23" s="73">
        <v>20.888999999999999</v>
      </c>
      <c r="HU23" s="73">
        <v>0</v>
      </c>
      <c r="HV23" s="73">
        <v>14.715999999999999</v>
      </c>
      <c r="HW23" s="73">
        <v>0</v>
      </c>
      <c r="HX23" s="73">
        <v>46.064999999999998</v>
      </c>
      <c r="HY23" s="73">
        <v>7.9080000000000004</v>
      </c>
      <c r="HZ23" s="73">
        <v>0</v>
      </c>
      <c r="IA23" s="73">
        <v>0.78800000000000003</v>
      </c>
      <c r="IB23" s="73">
        <v>0</v>
      </c>
      <c r="IC23" s="73">
        <v>0</v>
      </c>
      <c r="ID23" s="73">
        <v>0</v>
      </c>
      <c r="IE23" s="73">
        <v>0</v>
      </c>
      <c r="IF23" s="73">
        <v>47.932000000000002</v>
      </c>
      <c r="IG23" s="73">
        <v>0.78800000000000003</v>
      </c>
      <c r="IH23" s="73">
        <v>0</v>
      </c>
      <c r="II23" s="73">
        <v>0</v>
      </c>
      <c r="IJ23" s="73">
        <v>2.7829999999999999</v>
      </c>
      <c r="IK23" s="73">
        <v>0</v>
      </c>
      <c r="IL23" s="73">
        <v>0</v>
      </c>
      <c r="IM23" s="73">
        <v>0</v>
      </c>
      <c r="IN23" s="73">
        <v>4.6230000000000002</v>
      </c>
      <c r="IO23" s="73">
        <v>20.888999999999999</v>
      </c>
      <c r="IP23" s="73">
        <v>0</v>
      </c>
      <c r="IQ23" s="73">
        <v>14.715999999999999</v>
      </c>
      <c r="IR23" s="73">
        <v>0</v>
      </c>
      <c r="IS23" s="73">
        <v>46.064999999999998</v>
      </c>
      <c r="IT23" s="73">
        <v>7.9080000000000004</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2</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1</v>
      </c>
      <c r="LY23" s="71">
        <v>0</v>
      </c>
      <c r="LZ23" s="71">
        <v>0</v>
      </c>
      <c r="MA23" s="71">
        <v>4</v>
      </c>
      <c r="MB23" s="71">
        <v>0</v>
      </c>
      <c r="MC23" s="71">
        <v>0</v>
      </c>
      <c r="MD23" s="71">
        <v>0</v>
      </c>
      <c r="ME23" s="71">
        <v>0</v>
      </c>
      <c r="MF23" s="71">
        <v>3</v>
      </c>
      <c r="MG23" s="71">
        <v>0</v>
      </c>
      <c r="MH23" s="71">
        <v>0</v>
      </c>
      <c r="MI23" s="71">
        <v>0</v>
      </c>
      <c r="MJ23" s="71">
        <v>0</v>
      </c>
      <c r="MK23" s="71">
        <v>0</v>
      </c>
      <c r="ML23" s="71">
        <v>0</v>
      </c>
      <c r="MM23" s="71">
        <v>0</v>
      </c>
      <c r="MN23" s="71">
        <v>0</v>
      </c>
      <c r="MO23" s="71">
        <v>2</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1</v>
      </c>
      <c r="PZ23" s="71">
        <v>0</v>
      </c>
      <c r="QA23" s="71">
        <v>0</v>
      </c>
      <c r="QB23" s="71">
        <v>4</v>
      </c>
      <c r="QC23" s="71">
        <v>0</v>
      </c>
      <c r="QD23" s="71">
        <v>0</v>
      </c>
      <c r="QE23" s="71">
        <v>0</v>
      </c>
      <c r="QF23" s="71">
        <v>0</v>
      </c>
      <c r="QG23" s="71">
        <v>3</v>
      </c>
      <c r="QH23" s="71">
        <v>0</v>
      </c>
      <c r="QI23" s="71">
        <v>0</v>
      </c>
      <c r="QJ23" s="71">
        <v>0</v>
      </c>
      <c r="QK23" s="71">
        <v>0</v>
      </c>
      <c r="QL23" s="71">
        <v>0</v>
      </c>
      <c r="QM23" s="71">
        <v>0</v>
      </c>
      <c r="QN23" s="71">
        <v>0</v>
      </c>
      <c r="QO23" s="71">
        <v>0</v>
      </c>
      <c r="QP23" s="71">
        <v>2</v>
      </c>
      <c r="QQ23" s="71">
        <v>0</v>
      </c>
      <c r="QR23" s="71">
        <v>0</v>
      </c>
      <c r="QS23" s="71">
        <v>1</v>
      </c>
      <c r="QT23" s="71">
        <v>0</v>
      </c>
      <c r="QU23" s="71">
        <v>0</v>
      </c>
      <c r="QV23" s="71">
        <v>0</v>
      </c>
      <c r="QW23" s="71">
        <v>0</v>
      </c>
      <c r="QX23" s="71">
        <v>5</v>
      </c>
      <c r="QY23" s="71">
        <v>0</v>
      </c>
      <c r="QZ23" s="71">
        <v>0</v>
      </c>
      <c r="RA23" s="71">
        <v>0</v>
      </c>
      <c r="RB23" s="71">
        <v>1</v>
      </c>
      <c r="RC23" s="71">
        <v>0</v>
      </c>
      <c r="RD23" s="71">
        <v>0</v>
      </c>
      <c r="RE23" s="71">
        <v>0</v>
      </c>
      <c r="RF23" s="71">
        <v>1</v>
      </c>
      <c r="RG23" s="71">
        <v>1</v>
      </c>
      <c r="RH23" s="71">
        <v>0</v>
      </c>
      <c r="RI23" s="71">
        <v>4</v>
      </c>
      <c r="RJ23" s="71">
        <v>0</v>
      </c>
      <c r="RK23" s="71">
        <v>3</v>
      </c>
      <c r="RL23" s="71">
        <v>2</v>
      </c>
      <c r="RM23" s="71">
        <v>0</v>
      </c>
      <c r="RN23" s="71">
        <v>1</v>
      </c>
      <c r="RO23" s="71">
        <v>0</v>
      </c>
      <c r="RP23" s="71">
        <v>0</v>
      </c>
      <c r="RQ23" s="71">
        <v>0</v>
      </c>
      <c r="RR23" s="71">
        <v>0</v>
      </c>
      <c r="RS23" s="71">
        <v>5</v>
      </c>
      <c r="RT23" s="71">
        <v>1</v>
      </c>
      <c r="RU23" s="71">
        <v>0</v>
      </c>
      <c r="RV23" s="71">
        <v>0</v>
      </c>
      <c r="RW23" s="71">
        <v>1</v>
      </c>
      <c r="RX23" s="71">
        <v>0</v>
      </c>
      <c r="RY23" s="71">
        <v>0</v>
      </c>
      <c r="RZ23" s="71">
        <v>0</v>
      </c>
      <c r="SA23" s="71">
        <v>1</v>
      </c>
      <c r="SB23" s="71">
        <v>1</v>
      </c>
      <c r="SC23" s="71">
        <v>0</v>
      </c>
      <c r="SD23" s="71">
        <v>4</v>
      </c>
      <c r="SE23" s="71">
        <v>0</v>
      </c>
      <c r="SF23" s="71">
        <v>3</v>
      </c>
      <c r="SG23" s="71">
        <v>2</v>
      </c>
      <c r="SH23" s="71">
        <v>0</v>
      </c>
    </row>
    <row r="24" spans="1:502">
      <c r="A24" s="16" t="s">
        <v>2220</v>
      </c>
      <c r="B24" s="70">
        <v>16</v>
      </c>
      <c r="C24" s="70">
        <v>16</v>
      </c>
      <c r="D24" s="70">
        <v>1</v>
      </c>
      <c r="E24" s="70">
        <v>2019</v>
      </c>
      <c r="F24" s="70" t="s">
        <v>158</v>
      </c>
      <c r="G24" s="1073" t="s">
        <v>2204</v>
      </c>
      <c r="H24" s="70" t="s">
        <v>2205</v>
      </c>
      <c r="I24" s="1066"/>
      <c r="J24" s="73">
        <v>0</v>
      </c>
      <c r="K24" s="73">
        <v>0</v>
      </c>
      <c r="L24" s="73">
        <v>0</v>
      </c>
      <c r="M24" s="73">
        <v>0</v>
      </c>
      <c r="N24" s="73">
        <v>0</v>
      </c>
      <c r="O24" s="73">
        <v>0</v>
      </c>
      <c r="P24" s="73">
        <v>0</v>
      </c>
      <c r="Q24" s="73">
        <v>0</v>
      </c>
      <c r="R24" s="73">
        <v>7.5519999999999996</v>
      </c>
      <c r="S24" s="73">
        <v>3.8130000000000002</v>
      </c>
      <c r="T24" s="73">
        <v>0</v>
      </c>
      <c r="U24" s="73">
        <v>0</v>
      </c>
      <c r="V24" s="73">
        <v>0</v>
      </c>
      <c r="W24" s="73">
        <v>0</v>
      </c>
      <c r="X24" s="73">
        <v>0</v>
      </c>
      <c r="Y24" s="73">
        <v>0</v>
      </c>
      <c r="Z24" s="73">
        <v>0</v>
      </c>
      <c r="AA24" s="73">
        <v>0</v>
      </c>
      <c r="AB24" s="73">
        <v>0</v>
      </c>
      <c r="AC24" s="73">
        <v>0</v>
      </c>
      <c r="AD24" s="73">
        <v>5.7729999999999997</v>
      </c>
      <c r="AE24" s="73">
        <v>0</v>
      </c>
      <c r="AF24" s="73">
        <v>0</v>
      </c>
      <c r="AG24" s="73">
        <v>0</v>
      </c>
      <c r="AH24" s="73">
        <v>0</v>
      </c>
      <c r="AI24" s="73">
        <v>0</v>
      </c>
      <c r="AJ24" s="73">
        <v>0</v>
      </c>
      <c r="AK24" s="73">
        <v>0</v>
      </c>
      <c r="AL24" s="73">
        <v>0</v>
      </c>
      <c r="AM24" s="73">
        <v>0</v>
      </c>
      <c r="AN24" s="73">
        <v>24.847000000000001</v>
      </c>
      <c r="AO24" s="73">
        <v>0</v>
      </c>
      <c r="AP24" s="73">
        <v>0</v>
      </c>
      <c r="AQ24" s="73">
        <v>0</v>
      </c>
      <c r="AR24" s="73">
        <v>0.79700000000000004</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2.0249999999999999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3.4940000000000002</v>
      </c>
      <c r="CG24" s="73">
        <v>0</v>
      </c>
      <c r="CH24" s="73">
        <v>0</v>
      </c>
      <c r="CI24" s="73">
        <v>0</v>
      </c>
      <c r="CJ24" s="73">
        <v>0</v>
      </c>
      <c r="CK24" s="73">
        <v>18.509</v>
      </c>
      <c r="CL24" s="73">
        <v>0</v>
      </c>
      <c r="CM24" s="73">
        <v>0</v>
      </c>
      <c r="CN24" s="73">
        <v>11.739000000000001</v>
      </c>
      <c r="CO24" s="73">
        <v>0</v>
      </c>
      <c r="CP24" s="73">
        <v>0</v>
      </c>
      <c r="CQ24" s="73">
        <v>0</v>
      </c>
      <c r="CR24" s="73">
        <v>0</v>
      </c>
      <c r="CS24" s="73">
        <v>0</v>
      </c>
      <c r="CT24" s="73">
        <v>0</v>
      </c>
      <c r="CU24" s="73">
        <v>0</v>
      </c>
      <c r="CV24" s="73">
        <v>0</v>
      </c>
      <c r="CW24" s="73">
        <v>0</v>
      </c>
      <c r="CX24" s="73">
        <v>0</v>
      </c>
      <c r="CY24" s="73">
        <v>0</v>
      </c>
      <c r="CZ24" s="73">
        <v>0</v>
      </c>
      <c r="DA24" s="73">
        <v>0</v>
      </c>
      <c r="DB24" s="73">
        <v>6.9109999999999996</v>
      </c>
      <c r="DC24" s="73">
        <v>40.682000000000002</v>
      </c>
      <c r="DD24" s="73">
        <v>0</v>
      </c>
      <c r="DE24" s="73">
        <v>0</v>
      </c>
      <c r="DF24" s="73">
        <v>0</v>
      </c>
      <c r="DG24" s="73">
        <v>0</v>
      </c>
      <c r="DH24" s="73">
        <v>0</v>
      </c>
      <c r="DI24" s="73">
        <v>0</v>
      </c>
      <c r="DJ24" s="73">
        <v>0.79700000000000004</v>
      </c>
      <c r="DK24" s="73">
        <v>0</v>
      </c>
      <c r="DL24" s="73">
        <v>0</v>
      </c>
      <c r="DM24" s="73">
        <v>0</v>
      </c>
      <c r="DN24" s="73">
        <v>0</v>
      </c>
      <c r="DO24" s="73">
        <v>0</v>
      </c>
      <c r="DP24" s="73">
        <v>0</v>
      </c>
      <c r="DQ24" s="73">
        <v>0</v>
      </c>
      <c r="DR24" s="73">
        <v>0</v>
      </c>
      <c r="DS24" s="73">
        <v>7.5519999999999996</v>
      </c>
      <c r="DT24" s="73">
        <v>3.8130000000000002</v>
      </c>
      <c r="DU24" s="73">
        <v>0</v>
      </c>
      <c r="DV24" s="73">
        <v>0</v>
      </c>
      <c r="DW24" s="73">
        <v>0</v>
      </c>
      <c r="DX24" s="73">
        <v>0</v>
      </c>
      <c r="DY24" s="73">
        <v>0</v>
      </c>
      <c r="DZ24" s="73">
        <v>0</v>
      </c>
      <c r="EA24" s="73">
        <v>0</v>
      </c>
      <c r="EB24" s="73">
        <v>0</v>
      </c>
      <c r="EC24" s="73">
        <v>0</v>
      </c>
      <c r="ED24" s="73">
        <v>0</v>
      </c>
      <c r="EE24" s="73">
        <v>5.7729999999999997</v>
      </c>
      <c r="EF24" s="73">
        <v>0</v>
      </c>
      <c r="EG24" s="73">
        <v>0</v>
      </c>
      <c r="EH24" s="73">
        <v>0</v>
      </c>
      <c r="EI24" s="73">
        <v>0</v>
      </c>
      <c r="EJ24" s="73">
        <v>0</v>
      </c>
      <c r="EK24" s="73">
        <v>0</v>
      </c>
      <c r="EL24" s="73">
        <v>0</v>
      </c>
      <c r="EM24" s="73">
        <v>0</v>
      </c>
      <c r="EN24" s="73">
        <v>0</v>
      </c>
      <c r="EO24" s="73">
        <v>24.847000000000001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2.0249999999999999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3.4940000000000002</v>
      </c>
      <c r="GH24" s="73">
        <v>0</v>
      </c>
      <c r="GI24" s="73">
        <v>0</v>
      </c>
      <c r="GJ24" s="73">
        <v>0</v>
      </c>
      <c r="GK24" s="73">
        <v>0</v>
      </c>
      <c r="GL24" s="73">
        <v>18.509</v>
      </c>
      <c r="GM24" s="73">
        <v>0</v>
      </c>
      <c r="GN24" s="73">
        <v>0</v>
      </c>
      <c r="GO24" s="73">
        <v>11.739000000000001</v>
      </c>
      <c r="GP24" s="73">
        <v>0</v>
      </c>
      <c r="GQ24" s="73">
        <v>0</v>
      </c>
      <c r="GR24" s="73">
        <v>0</v>
      </c>
      <c r="GS24" s="73">
        <v>0</v>
      </c>
      <c r="GT24" s="73">
        <v>0</v>
      </c>
      <c r="GU24" s="73">
        <v>0</v>
      </c>
      <c r="GV24" s="73">
        <v>0</v>
      </c>
      <c r="GW24" s="73">
        <v>0</v>
      </c>
      <c r="GX24" s="73">
        <v>0</v>
      </c>
      <c r="GY24" s="73">
        <v>0</v>
      </c>
      <c r="GZ24" s="73">
        <v>0</v>
      </c>
      <c r="HA24" s="73">
        <v>0</v>
      </c>
      <c r="HB24" s="73">
        <v>0</v>
      </c>
      <c r="HC24" s="73">
        <v>6.9109999999999996</v>
      </c>
      <c r="HD24" s="73">
        <v>40.682000000000002</v>
      </c>
      <c r="HE24" s="73">
        <v>0</v>
      </c>
      <c r="HF24" s="73">
        <v>0.79700000000000004</v>
      </c>
      <c r="HG24" s="73">
        <v>0</v>
      </c>
      <c r="HH24" s="73">
        <v>0</v>
      </c>
      <c r="HI24" s="73">
        <v>0</v>
      </c>
      <c r="HJ24" s="73">
        <v>0</v>
      </c>
      <c r="HK24" s="73">
        <v>41.984999999999999</v>
      </c>
      <c r="HL24" s="73">
        <v>0</v>
      </c>
      <c r="HM24" s="73">
        <v>0</v>
      </c>
      <c r="HN24" s="73">
        <v>0</v>
      </c>
      <c r="HO24" s="73">
        <v>2.0249999999999999</v>
      </c>
      <c r="HP24" s="73">
        <v>0</v>
      </c>
      <c r="HQ24" s="73">
        <v>0</v>
      </c>
      <c r="HR24" s="73">
        <v>0</v>
      </c>
      <c r="HS24" s="73">
        <v>3.4940000000000002</v>
      </c>
      <c r="HT24" s="73">
        <v>18.509</v>
      </c>
      <c r="HU24" s="73">
        <v>0</v>
      </c>
      <c r="HV24" s="73">
        <v>11.739000000000001</v>
      </c>
      <c r="HW24" s="73">
        <v>0</v>
      </c>
      <c r="HX24" s="73">
        <v>0</v>
      </c>
      <c r="HY24" s="73">
        <v>47.593000000000004</v>
      </c>
      <c r="HZ24" s="73">
        <v>0</v>
      </c>
      <c r="IA24" s="73">
        <v>0.79700000000000004</v>
      </c>
      <c r="IB24" s="73">
        <v>0</v>
      </c>
      <c r="IC24" s="73">
        <v>0</v>
      </c>
      <c r="ID24" s="73">
        <v>0</v>
      </c>
      <c r="IE24" s="73">
        <v>0</v>
      </c>
      <c r="IF24" s="73">
        <v>41.984999999999999</v>
      </c>
      <c r="IG24" s="73">
        <v>0.79700000000000004</v>
      </c>
      <c r="IH24" s="73">
        <v>0</v>
      </c>
      <c r="II24" s="73">
        <v>0</v>
      </c>
      <c r="IJ24" s="73">
        <v>2.0249999999999999</v>
      </c>
      <c r="IK24" s="73">
        <v>0</v>
      </c>
      <c r="IL24" s="73">
        <v>0</v>
      </c>
      <c r="IM24" s="73">
        <v>0</v>
      </c>
      <c r="IN24" s="73">
        <v>3.4940000000000002</v>
      </c>
      <c r="IO24" s="73">
        <v>18.509</v>
      </c>
      <c r="IP24" s="73">
        <v>0</v>
      </c>
      <c r="IQ24" s="73">
        <v>11.739000000000001</v>
      </c>
      <c r="IR24" s="73">
        <v>0</v>
      </c>
      <c r="IS24" s="73">
        <v>0</v>
      </c>
      <c r="IT24" s="73">
        <v>47.593000000000004</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2</v>
      </c>
      <c r="KB24" s="71">
        <v>0</v>
      </c>
      <c r="KC24" s="71">
        <v>0</v>
      </c>
      <c r="KD24" s="71">
        <v>0</v>
      </c>
      <c r="KE24" s="71">
        <v>1</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1</v>
      </c>
      <c r="LY24" s="71">
        <v>0</v>
      </c>
      <c r="LZ24" s="71">
        <v>0</v>
      </c>
      <c r="MA24" s="71">
        <v>4</v>
      </c>
      <c r="MB24" s="71">
        <v>0</v>
      </c>
      <c r="MC24" s="71">
        <v>0</v>
      </c>
      <c r="MD24" s="71">
        <v>0</v>
      </c>
      <c r="ME24" s="71">
        <v>0</v>
      </c>
      <c r="MF24" s="71">
        <v>0</v>
      </c>
      <c r="MG24" s="71">
        <v>0</v>
      </c>
      <c r="MH24" s="71">
        <v>0</v>
      </c>
      <c r="MI24" s="71">
        <v>0</v>
      </c>
      <c r="MJ24" s="71">
        <v>0</v>
      </c>
      <c r="MK24" s="71">
        <v>0</v>
      </c>
      <c r="ML24" s="71">
        <v>0</v>
      </c>
      <c r="MM24" s="71">
        <v>0</v>
      </c>
      <c r="MN24" s="71">
        <v>0</v>
      </c>
      <c r="MO24" s="71">
        <v>2</v>
      </c>
      <c r="MP24" s="71">
        <v>2</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1</v>
      </c>
      <c r="PZ24" s="71">
        <v>0</v>
      </c>
      <c r="QA24" s="71">
        <v>0</v>
      </c>
      <c r="QB24" s="71">
        <v>4</v>
      </c>
      <c r="QC24" s="71">
        <v>0</v>
      </c>
      <c r="QD24" s="71">
        <v>0</v>
      </c>
      <c r="QE24" s="71">
        <v>0</v>
      </c>
      <c r="QF24" s="71">
        <v>0</v>
      </c>
      <c r="QG24" s="71">
        <v>0</v>
      </c>
      <c r="QH24" s="71">
        <v>0</v>
      </c>
      <c r="QI24" s="71">
        <v>0</v>
      </c>
      <c r="QJ24" s="71">
        <v>0</v>
      </c>
      <c r="QK24" s="71">
        <v>0</v>
      </c>
      <c r="QL24" s="71">
        <v>0</v>
      </c>
      <c r="QM24" s="71">
        <v>0</v>
      </c>
      <c r="QN24" s="71">
        <v>0</v>
      </c>
      <c r="QO24" s="71">
        <v>0</v>
      </c>
      <c r="QP24" s="71">
        <v>2</v>
      </c>
      <c r="QQ24" s="71">
        <v>2</v>
      </c>
      <c r="QR24" s="71">
        <v>0</v>
      </c>
      <c r="QS24" s="71">
        <v>1</v>
      </c>
      <c r="QT24" s="71">
        <v>0</v>
      </c>
      <c r="QU24" s="71">
        <v>0</v>
      </c>
      <c r="QV24" s="71">
        <v>0</v>
      </c>
      <c r="QW24" s="71">
        <v>0</v>
      </c>
      <c r="QX24" s="71">
        <v>6</v>
      </c>
      <c r="QY24" s="71">
        <v>0</v>
      </c>
      <c r="QZ24" s="71">
        <v>0</v>
      </c>
      <c r="RA24" s="71">
        <v>0</v>
      </c>
      <c r="RB24" s="71">
        <v>1</v>
      </c>
      <c r="RC24" s="71">
        <v>0</v>
      </c>
      <c r="RD24" s="71">
        <v>0</v>
      </c>
      <c r="RE24" s="71">
        <v>0</v>
      </c>
      <c r="RF24" s="71">
        <v>1</v>
      </c>
      <c r="RG24" s="71">
        <v>1</v>
      </c>
      <c r="RH24" s="71">
        <v>0</v>
      </c>
      <c r="RI24" s="71">
        <v>4</v>
      </c>
      <c r="RJ24" s="71">
        <v>0</v>
      </c>
      <c r="RK24" s="71">
        <v>0</v>
      </c>
      <c r="RL24" s="71">
        <v>4</v>
      </c>
      <c r="RM24" s="71">
        <v>0</v>
      </c>
      <c r="RN24" s="71">
        <v>1</v>
      </c>
      <c r="RO24" s="71">
        <v>0</v>
      </c>
      <c r="RP24" s="71">
        <v>0</v>
      </c>
      <c r="RQ24" s="71">
        <v>0</v>
      </c>
      <c r="RR24" s="71">
        <v>0</v>
      </c>
      <c r="RS24" s="71">
        <v>6</v>
      </c>
      <c r="RT24" s="71">
        <v>1</v>
      </c>
      <c r="RU24" s="71">
        <v>0</v>
      </c>
      <c r="RV24" s="71">
        <v>0</v>
      </c>
      <c r="RW24" s="71">
        <v>1</v>
      </c>
      <c r="RX24" s="71">
        <v>0</v>
      </c>
      <c r="RY24" s="71">
        <v>0</v>
      </c>
      <c r="RZ24" s="71">
        <v>0</v>
      </c>
      <c r="SA24" s="71">
        <v>1</v>
      </c>
      <c r="SB24" s="71">
        <v>1</v>
      </c>
      <c r="SC24" s="71">
        <v>0</v>
      </c>
      <c r="SD24" s="71">
        <v>4</v>
      </c>
      <c r="SE24" s="71">
        <v>0</v>
      </c>
      <c r="SF24" s="71">
        <v>0</v>
      </c>
      <c r="SG24" s="71">
        <v>4</v>
      </c>
      <c r="SH24" s="71">
        <v>0</v>
      </c>
    </row>
    <row r="25" spans="1:502">
      <c r="A25" s="16" t="s">
        <v>2221</v>
      </c>
      <c r="B25" s="70">
        <v>17</v>
      </c>
      <c r="C25" s="70">
        <v>17</v>
      </c>
      <c r="D25" s="70">
        <v>1</v>
      </c>
      <c r="E25" s="70">
        <v>2020</v>
      </c>
      <c r="F25" s="70" t="s">
        <v>159</v>
      </c>
      <c r="G25" s="1073" t="s">
        <v>2204</v>
      </c>
      <c r="H25" s="70" t="s">
        <v>2205</v>
      </c>
      <c r="I25" s="1066"/>
      <c r="J25" s="73">
        <v>0</v>
      </c>
      <c r="K25" s="73">
        <v>0</v>
      </c>
      <c r="L25" s="73">
        <v>0</v>
      </c>
      <c r="M25" s="73">
        <v>0</v>
      </c>
      <c r="N25" s="73">
        <v>0</v>
      </c>
      <c r="O25" s="73">
        <v>0</v>
      </c>
      <c r="P25" s="73">
        <v>0</v>
      </c>
      <c r="Q25" s="73">
        <v>0</v>
      </c>
      <c r="R25" s="73">
        <v>7.2519999999999998</v>
      </c>
      <c r="S25" s="73">
        <v>3.9510000000000001</v>
      </c>
      <c r="T25" s="73">
        <v>0</v>
      </c>
      <c r="U25" s="73">
        <v>0</v>
      </c>
      <c r="V25" s="73">
        <v>0</v>
      </c>
      <c r="W25" s="73">
        <v>0</v>
      </c>
      <c r="X25" s="73">
        <v>0</v>
      </c>
      <c r="Y25" s="73">
        <v>0</v>
      </c>
      <c r="Z25" s="73">
        <v>0</v>
      </c>
      <c r="AA25" s="73">
        <v>0</v>
      </c>
      <c r="AB25" s="73">
        <v>0</v>
      </c>
      <c r="AC25" s="73">
        <v>0</v>
      </c>
      <c r="AD25" s="73">
        <v>5.0279999999999996</v>
      </c>
      <c r="AE25" s="73">
        <v>0</v>
      </c>
      <c r="AF25" s="73">
        <v>0</v>
      </c>
      <c r="AG25" s="73">
        <v>0</v>
      </c>
      <c r="AH25" s="73">
        <v>0</v>
      </c>
      <c r="AI25" s="73">
        <v>0</v>
      </c>
      <c r="AJ25" s="73">
        <v>0</v>
      </c>
      <c r="AK25" s="73">
        <v>0</v>
      </c>
      <c r="AL25" s="73">
        <v>0</v>
      </c>
      <c r="AM25" s="73">
        <v>0</v>
      </c>
      <c r="AN25" s="73">
        <v>23.198</v>
      </c>
      <c r="AO25" s="73">
        <v>0</v>
      </c>
      <c r="AP25" s="73">
        <v>0</v>
      </c>
      <c r="AQ25" s="73">
        <v>0</v>
      </c>
      <c r="AR25" s="73">
        <v>0.52</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2.097</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2.78</v>
      </c>
      <c r="CG25" s="73">
        <v>0</v>
      </c>
      <c r="CH25" s="73">
        <v>0</v>
      </c>
      <c r="CI25" s="73">
        <v>0</v>
      </c>
      <c r="CJ25" s="73">
        <v>0</v>
      </c>
      <c r="CK25" s="73">
        <v>15.143000000000001</v>
      </c>
      <c r="CL25" s="73">
        <v>0</v>
      </c>
      <c r="CM25" s="73">
        <v>0</v>
      </c>
      <c r="CN25" s="73">
        <v>12.757</v>
      </c>
      <c r="CO25" s="73">
        <v>0</v>
      </c>
      <c r="CP25" s="73">
        <v>0</v>
      </c>
      <c r="CQ25" s="73">
        <v>0</v>
      </c>
      <c r="CR25" s="73">
        <v>0</v>
      </c>
      <c r="CS25" s="73">
        <v>42.634</v>
      </c>
      <c r="CT25" s="73">
        <v>0</v>
      </c>
      <c r="CU25" s="73">
        <v>0</v>
      </c>
      <c r="CV25" s="73">
        <v>0</v>
      </c>
      <c r="CW25" s="73">
        <v>0</v>
      </c>
      <c r="CX25" s="73">
        <v>0</v>
      </c>
      <c r="CY25" s="73">
        <v>0</v>
      </c>
      <c r="CZ25" s="73">
        <v>0</v>
      </c>
      <c r="DA25" s="73">
        <v>0</v>
      </c>
      <c r="DB25" s="73">
        <v>7.3239999999999998</v>
      </c>
      <c r="DC25" s="73">
        <v>0</v>
      </c>
      <c r="DD25" s="73">
        <v>0</v>
      </c>
      <c r="DE25" s="73">
        <v>0</v>
      </c>
      <c r="DF25" s="73">
        <v>0</v>
      </c>
      <c r="DG25" s="73">
        <v>0</v>
      </c>
      <c r="DH25" s="73">
        <v>0</v>
      </c>
      <c r="DI25" s="73">
        <v>0</v>
      </c>
      <c r="DJ25" s="73">
        <v>0.52</v>
      </c>
      <c r="DK25" s="73">
        <v>0</v>
      </c>
      <c r="DL25" s="73">
        <v>0</v>
      </c>
      <c r="DM25" s="73">
        <v>0</v>
      </c>
      <c r="DN25" s="73">
        <v>0</v>
      </c>
      <c r="DO25" s="73">
        <v>0</v>
      </c>
      <c r="DP25" s="73">
        <v>0</v>
      </c>
      <c r="DQ25" s="73">
        <v>0</v>
      </c>
      <c r="DR25" s="73">
        <v>0</v>
      </c>
      <c r="DS25" s="73">
        <v>7.2519999999999998</v>
      </c>
      <c r="DT25" s="73">
        <v>3.9510000000000001</v>
      </c>
      <c r="DU25" s="73">
        <v>0</v>
      </c>
      <c r="DV25" s="73">
        <v>0</v>
      </c>
      <c r="DW25" s="73">
        <v>0</v>
      </c>
      <c r="DX25" s="73">
        <v>0</v>
      </c>
      <c r="DY25" s="73">
        <v>0</v>
      </c>
      <c r="DZ25" s="73">
        <v>0</v>
      </c>
      <c r="EA25" s="73">
        <v>0</v>
      </c>
      <c r="EB25" s="73">
        <v>0</v>
      </c>
      <c r="EC25" s="73">
        <v>0</v>
      </c>
      <c r="ED25" s="73">
        <v>0</v>
      </c>
      <c r="EE25" s="73">
        <v>5.0279999999999996</v>
      </c>
      <c r="EF25" s="73">
        <v>0</v>
      </c>
      <c r="EG25" s="73">
        <v>0</v>
      </c>
      <c r="EH25" s="73">
        <v>0</v>
      </c>
      <c r="EI25" s="73">
        <v>0</v>
      </c>
      <c r="EJ25" s="73">
        <v>0</v>
      </c>
      <c r="EK25" s="73">
        <v>0</v>
      </c>
      <c r="EL25" s="73">
        <v>0</v>
      </c>
      <c r="EM25" s="73">
        <v>0</v>
      </c>
      <c r="EN25" s="73">
        <v>0</v>
      </c>
      <c r="EO25" s="73">
        <v>23.198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2.097</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2.78</v>
      </c>
      <c r="GH25" s="73">
        <v>0</v>
      </c>
      <c r="GI25" s="73">
        <v>0</v>
      </c>
      <c r="GJ25" s="73">
        <v>0</v>
      </c>
      <c r="GK25" s="73">
        <v>0</v>
      </c>
      <c r="GL25" s="73">
        <v>15.143000000000001</v>
      </c>
      <c r="GM25" s="73">
        <v>0</v>
      </c>
      <c r="GN25" s="73">
        <v>0</v>
      </c>
      <c r="GO25" s="73">
        <v>12.757</v>
      </c>
      <c r="GP25" s="73">
        <v>0</v>
      </c>
      <c r="GQ25" s="73">
        <v>0</v>
      </c>
      <c r="GR25" s="73">
        <v>0</v>
      </c>
      <c r="GS25" s="73">
        <v>0</v>
      </c>
      <c r="GT25" s="73">
        <v>42.634</v>
      </c>
      <c r="GU25" s="73">
        <v>0</v>
      </c>
      <c r="GV25" s="73">
        <v>0</v>
      </c>
      <c r="GW25" s="73">
        <v>0</v>
      </c>
      <c r="GX25" s="73">
        <v>0</v>
      </c>
      <c r="GY25" s="73">
        <v>0</v>
      </c>
      <c r="GZ25" s="73">
        <v>0</v>
      </c>
      <c r="HA25" s="73">
        <v>0</v>
      </c>
      <c r="HB25" s="73">
        <v>0</v>
      </c>
      <c r="HC25" s="73">
        <v>7.3239999999999998</v>
      </c>
      <c r="HD25" s="73">
        <v>0</v>
      </c>
      <c r="HE25" s="73">
        <v>0</v>
      </c>
      <c r="HF25" s="73">
        <v>0.52</v>
      </c>
      <c r="HG25" s="73">
        <v>0</v>
      </c>
      <c r="HH25" s="73">
        <v>0</v>
      </c>
      <c r="HI25" s="73">
        <v>0</v>
      </c>
      <c r="HJ25" s="73">
        <v>0</v>
      </c>
      <c r="HK25" s="73">
        <v>39.429000000000002</v>
      </c>
      <c r="HL25" s="73">
        <v>0</v>
      </c>
      <c r="HM25" s="73">
        <v>0</v>
      </c>
      <c r="HN25" s="73">
        <v>0</v>
      </c>
      <c r="HO25" s="73">
        <v>2.097</v>
      </c>
      <c r="HP25" s="73">
        <v>0</v>
      </c>
      <c r="HQ25" s="73">
        <v>0</v>
      </c>
      <c r="HR25" s="73">
        <v>0</v>
      </c>
      <c r="HS25" s="73">
        <v>2.78</v>
      </c>
      <c r="HT25" s="73">
        <v>15.143000000000001</v>
      </c>
      <c r="HU25" s="73">
        <v>0</v>
      </c>
      <c r="HV25" s="73">
        <v>12.757</v>
      </c>
      <c r="HW25" s="73">
        <v>0</v>
      </c>
      <c r="HX25" s="73">
        <v>42.634</v>
      </c>
      <c r="HY25" s="73">
        <v>7.3239999999999998</v>
      </c>
      <c r="HZ25" s="73">
        <v>0</v>
      </c>
      <c r="IA25" s="73">
        <v>0.52</v>
      </c>
      <c r="IB25" s="73">
        <v>0</v>
      </c>
      <c r="IC25" s="73">
        <v>0</v>
      </c>
      <c r="ID25" s="73">
        <v>0</v>
      </c>
      <c r="IE25" s="73">
        <v>0</v>
      </c>
      <c r="IF25" s="73">
        <v>39.429000000000002</v>
      </c>
      <c r="IG25" s="73">
        <v>0.52</v>
      </c>
      <c r="IH25" s="73">
        <v>0</v>
      </c>
      <c r="II25" s="73">
        <v>0</v>
      </c>
      <c r="IJ25" s="73">
        <v>2.097</v>
      </c>
      <c r="IK25" s="73">
        <v>0</v>
      </c>
      <c r="IL25" s="73">
        <v>0</v>
      </c>
      <c r="IM25" s="73">
        <v>0</v>
      </c>
      <c r="IN25" s="73">
        <v>2.78</v>
      </c>
      <c r="IO25" s="73">
        <v>15.143000000000001</v>
      </c>
      <c r="IP25" s="73">
        <v>0</v>
      </c>
      <c r="IQ25" s="73">
        <v>12.757</v>
      </c>
      <c r="IR25" s="73">
        <v>0</v>
      </c>
      <c r="IS25" s="73">
        <v>42.634</v>
      </c>
      <c r="IT25" s="73">
        <v>7.3239999999999998</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2</v>
      </c>
      <c r="KB25" s="71">
        <v>0</v>
      </c>
      <c r="KC25" s="71">
        <v>0</v>
      </c>
      <c r="KD25" s="71">
        <v>0</v>
      </c>
      <c r="KE25" s="71">
        <v>1</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1</v>
      </c>
      <c r="LY25" s="71">
        <v>0</v>
      </c>
      <c r="LZ25" s="71">
        <v>0</v>
      </c>
      <c r="MA25" s="71">
        <v>4</v>
      </c>
      <c r="MB25" s="71">
        <v>0</v>
      </c>
      <c r="MC25" s="71">
        <v>0</v>
      </c>
      <c r="MD25" s="71">
        <v>0</v>
      </c>
      <c r="ME25" s="71">
        <v>0</v>
      </c>
      <c r="MF25" s="71">
        <v>2</v>
      </c>
      <c r="MG25" s="71">
        <v>0</v>
      </c>
      <c r="MH25" s="71">
        <v>0</v>
      </c>
      <c r="MI25" s="71">
        <v>0</v>
      </c>
      <c r="MJ25" s="71">
        <v>0</v>
      </c>
      <c r="MK25" s="71">
        <v>0</v>
      </c>
      <c r="ML25" s="71">
        <v>0</v>
      </c>
      <c r="MM25" s="71">
        <v>0</v>
      </c>
      <c r="MN25" s="71">
        <v>0</v>
      </c>
      <c r="MO25" s="71">
        <v>2</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1</v>
      </c>
      <c r="PZ25" s="71">
        <v>0</v>
      </c>
      <c r="QA25" s="71">
        <v>0</v>
      </c>
      <c r="QB25" s="71">
        <v>4</v>
      </c>
      <c r="QC25" s="71">
        <v>0</v>
      </c>
      <c r="QD25" s="71">
        <v>0</v>
      </c>
      <c r="QE25" s="71">
        <v>0</v>
      </c>
      <c r="QF25" s="71">
        <v>0</v>
      </c>
      <c r="QG25" s="71">
        <v>2</v>
      </c>
      <c r="QH25" s="71">
        <v>0</v>
      </c>
      <c r="QI25" s="71">
        <v>0</v>
      </c>
      <c r="QJ25" s="71">
        <v>0</v>
      </c>
      <c r="QK25" s="71">
        <v>0</v>
      </c>
      <c r="QL25" s="71">
        <v>0</v>
      </c>
      <c r="QM25" s="71">
        <v>0</v>
      </c>
      <c r="QN25" s="71">
        <v>0</v>
      </c>
      <c r="QO25" s="71">
        <v>0</v>
      </c>
      <c r="QP25" s="71">
        <v>2</v>
      </c>
      <c r="QQ25" s="71">
        <v>0</v>
      </c>
      <c r="QR25" s="71">
        <v>0</v>
      </c>
      <c r="QS25" s="71">
        <v>1</v>
      </c>
      <c r="QT25" s="71">
        <v>0</v>
      </c>
      <c r="QU25" s="71">
        <v>0</v>
      </c>
      <c r="QV25" s="71">
        <v>0</v>
      </c>
      <c r="QW25" s="71">
        <v>0</v>
      </c>
      <c r="QX25" s="71">
        <v>6</v>
      </c>
      <c r="QY25" s="71">
        <v>0</v>
      </c>
      <c r="QZ25" s="71">
        <v>0</v>
      </c>
      <c r="RA25" s="71">
        <v>0</v>
      </c>
      <c r="RB25" s="71">
        <v>1</v>
      </c>
      <c r="RC25" s="71">
        <v>0</v>
      </c>
      <c r="RD25" s="71">
        <v>0</v>
      </c>
      <c r="RE25" s="71">
        <v>0</v>
      </c>
      <c r="RF25" s="71">
        <v>1</v>
      </c>
      <c r="RG25" s="71">
        <v>1</v>
      </c>
      <c r="RH25" s="71">
        <v>0</v>
      </c>
      <c r="RI25" s="71">
        <v>4</v>
      </c>
      <c r="RJ25" s="71">
        <v>0</v>
      </c>
      <c r="RK25" s="71">
        <v>2</v>
      </c>
      <c r="RL25" s="71">
        <v>2</v>
      </c>
      <c r="RM25" s="71">
        <v>0</v>
      </c>
      <c r="RN25" s="71">
        <v>1</v>
      </c>
      <c r="RO25" s="71">
        <v>0</v>
      </c>
      <c r="RP25" s="71">
        <v>0</v>
      </c>
      <c r="RQ25" s="71">
        <v>0</v>
      </c>
      <c r="RR25" s="71">
        <v>0</v>
      </c>
      <c r="RS25" s="71">
        <v>6</v>
      </c>
      <c r="RT25" s="71">
        <v>1</v>
      </c>
      <c r="RU25" s="71">
        <v>0</v>
      </c>
      <c r="RV25" s="71">
        <v>0</v>
      </c>
      <c r="RW25" s="71">
        <v>1</v>
      </c>
      <c r="RX25" s="71">
        <v>0</v>
      </c>
      <c r="RY25" s="71">
        <v>0</v>
      </c>
      <c r="RZ25" s="71">
        <v>0</v>
      </c>
      <c r="SA25" s="71">
        <v>1</v>
      </c>
      <c r="SB25" s="71">
        <v>1</v>
      </c>
      <c r="SC25" s="71">
        <v>0</v>
      </c>
      <c r="SD25" s="71">
        <v>4</v>
      </c>
      <c r="SE25" s="71">
        <v>0</v>
      </c>
      <c r="SF25" s="71">
        <v>2</v>
      </c>
      <c r="SG25" s="71">
        <v>2</v>
      </c>
      <c r="SH25" s="71">
        <v>0</v>
      </c>
    </row>
    <row r="26" spans="1:502">
      <c r="A26" s="16" t="s">
        <v>2222</v>
      </c>
      <c r="B26" s="70">
        <v>18</v>
      </c>
      <c r="C26" s="70">
        <v>18</v>
      </c>
      <c r="D26" s="70">
        <v>1</v>
      </c>
      <c r="E26" s="70">
        <v>2021</v>
      </c>
      <c r="F26" s="70" t="s">
        <v>160</v>
      </c>
      <c r="G26" s="1073" t="s">
        <v>2204</v>
      </c>
      <c r="H26" s="70" t="s">
        <v>2205</v>
      </c>
      <c r="I26" s="1066"/>
      <c r="J26" s="73">
        <v>0</v>
      </c>
      <c r="K26" s="73">
        <v>0</v>
      </c>
      <c r="L26" s="73">
        <v>0</v>
      </c>
      <c r="M26" s="73">
        <v>0</v>
      </c>
      <c r="N26" s="73">
        <v>0</v>
      </c>
      <c r="O26" s="73">
        <v>0</v>
      </c>
      <c r="P26" s="73">
        <v>0</v>
      </c>
      <c r="Q26" s="73">
        <v>0</v>
      </c>
      <c r="R26" s="73">
        <v>7.9219999999999997</v>
      </c>
      <c r="S26" s="73">
        <v>3.7919999999999998</v>
      </c>
      <c r="T26" s="73">
        <v>0</v>
      </c>
      <c r="U26" s="73">
        <v>0</v>
      </c>
      <c r="V26" s="73">
        <v>0</v>
      </c>
      <c r="W26" s="73">
        <v>0</v>
      </c>
      <c r="X26" s="73">
        <v>0</v>
      </c>
      <c r="Y26" s="73">
        <v>0</v>
      </c>
      <c r="Z26" s="73">
        <v>0</v>
      </c>
      <c r="AA26" s="73">
        <v>0</v>
      </c>
      <c r="AB26" s="73">
        <v>0</v>
      </c>
      <c r="AC26" s="73">
        <v>0</v>
      </c>
      <c r="AD26" s="73">
        <v>6.0140000000000002</v>
      </c>
      <c r="AE26" s="73">
        <v>0</v>
      </c>
      <c r="AF26" s="73">
        <v>0</v>
      </c>
      <c r="AG26" s="73">
        <v>0</v>
      </c>
      <c r="AH26" s="73">
        <v>0</v>
      </c>
      <c r="AI26" s="73">
        <v>0</v>
      </c>
      <c r="AJ26" s="73">
        <v>0</v>
      </c>
      <c r="AK26" s="73">
        <v>0</v>
      </c>
      <c r="AL26" s="73">
        <v>0</v>
      </c>
      <c r="AM26" s="73">
        <v>0</v>
      </c>
      <c r="AN26" s="73">
        <v>22.257999999999999</v>
      </c>
      <c r="AO26" s="73">
        <v>0</v>
      </c>
      <c r="AP26" s="73">
        <v>0</v>
      </c>
      <c r="AQ26" s="73">
        <v>0</v>
      </c>
      <c r="AR26" s="73">
        <v>0.44600000000000001</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2.2330000000000001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3.282</v>
      </c>
      <c r="CG26" s="73">
        <v>0</v>
      </c>
      <c r="CH26" s="73">
        <v>0</v>
      </c>
      <c r="CI26" s="73">
        <v>0</v>
      </c>
      <c r="CJ26" s="73">
        <v>0</v>
      </c>
      <c r="CK26" s="73">
        <v>18.695</v>
      </c>
      <c r="CL26" s="73">
        <v>0</v>
      </c>
      <c r="CM26" s="73">
        <v>0</v>
      </c>
      <c r="CN26" s="73">
        <v>13.333</v>
      </c>
      <c r="CO26" s="73">
        <v>0</v>
      </c>
      <c r="CP26" s="73">
        <v>0</v>
      </c>
      <c r="CQ26" s="73">
        <v>0</v>
      </c>
      <c r="CR26" s="73">
        <v>0</v>
      </c>
      <c r="CS26" s="73">
        <v>39.598999999999997</v>
      </c>
      <c r="CT26" s="73">
        <v>0</v>
      </c>
      <c r="CU26" s="73">
        <v>0</v>
      </c>
      <c r="CV26" s="73">
        <v>0</v>
      </c>
      <c r="CW26" s="73">
        <v>0</v>
      </c>
      <c r="CX26" s="73">
        <v>0</v>
      </c>
      <c r="CY26" s="73">
        <v>0</v>
      </c>
      <c r="CZ26" s="73">
        <v>0</v>
      </c>
      <c r="DA26" s="73">
        <v>0</v>
      </c>
      <c r="DB26" s="73">
        <v>3.5739999999999998</v>
      </c>
      <c r="DC26" s="73">
        <v>0</v>
      </c>
      <c r="DD26" s="73">
        <v>0</v>
      </c>
      <c r="DE26" s="73">
        <v>0</v>
      </c>
      <c r="DF26" s="73">
        <v>0</v>
      </c>
      <c r="DG26" s="73">
        <v>0</v>
      </c>
      <c r="DH26" s="73">
        <v>0</v>
      </c>
      <c r="DI26" s="73">
        <v>0</v>
      </c>
      <c r="DJ26" s="73">
        <v>0.44600000000000001</v>
      </c>
      <c r="DK26" s="73">
        <v>0</v>
      </c>
      <c r="DL26" s="73">
        <v>0</v>
      </c>
      <c r="DM26" s="73">
        <v>0</v>
      </c>
      <c r="DN26" s="73">
        <v>0</v>
      </c>
      <c r="DO26" s="73">
        <v>0</v>
      </c>
      <c r="DP26" s="73">
        <v>0</v>
      </c>
      <c r="DQ26" s="73">
        <v>0</v>
      </c>
      <c r="DR26" s="73">
        <v>0</v>
      </c>
      <c r="DS26" s="73">
        <v>7.9219999999999997</v>
      </c>
      <c r="DT26" s="73">
        <v>3.7919999999999998</v>
      </c>
      <c r="DU26" s="73">
        <v>0</v>
      </c>
      <c r="DV26" s="73">
        <v>0</v>
      </c>
      <c r="DW26" s="73">
        <v>0</v>
      </c>
      <c r="DX26" s="73">
        <v>0</v>
      </c>
      <c r="DY26" s="73">
        <v>0</v>
      </c>
      <c r="DZ26" s="73">
        <v>0</v>
      </c>
      <c r="EA26" s="73">
        <v>0</v>
      </c>
      <c r="EB26" s="73">
        <v>0</v>
      </c>
      <c r="EC26" s="73">
        <v>0</v>
      </c>
      <c r="ED26" s="73">
        <v>0</v>
      </c>
      <c r="EE26" s="73">
        <v>6.0140000000000002</v>
      </c>
      <c r="EF26" s="73">
        <v>0</v>
      </c>
      <c r="EG26" s="73">
        <v>0</v>
      </c>
      <c r="EH26" s="73">
        <v>0</v>
      </c>
      <c r="EI26" s="73">
        <v>0</v>
      </c>
      <c r="EJ26" s="73">
        <v>0</v>
      </c>
      <c r="EK26" s="73">
        <v>0</v>
      </c>
      <c r="EL26" s="73">
        <v>0</v>
      </c>
      <c r="EM26" s="73">
        <v>0</v>
      </c>
      <c r="EN26" s="73">
        <v>0</v>
      </c>
      <c r="EO26" s="73">
        <v>22.257999999999999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2.2330000000000001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3.282</v>
      </c>
      <c r="GH26" s="73">
        <v>0</v>
      </c>
      <c r="GI26" s="73">
        <v>0</v>
      </c>
      <c r="GJ26" s="73">
        <v>0</v>
      </c>
      <c r="GK26" s="73">
        <v>0</v>
      </c>
      <c r="GL26" s="73">
        <v>18.695</v>
      </c>
      <c r="GM26" s="73">
        <v>0</v>
      </c>
      <c r="GN26" s="73">
        <v>0</v>
      </c>
      <c r="GO26" s="73">
        <v>13.333</v>
      </c>
      <c r="GP26" s="73">
        <v>0</v>
      </c>
      <c r="GQ26" s="73">
        <v>0</v>
      </c>
      <c r="GR26" s="73">
        <v>0</v>
      </c>
      <c r="GS26" s="73">
        <v>0</v>
      </c>
      <c r="GT26" s="73">
        <v>39.598999999999997</v>
      </c>
      <c r="GU26" s="73">
        <v>0</v>
      </c>
      <c r="GV26" s="73">
        <v>0</v>
      </c>
      <c r="GW26" s="73">
        <v>0</v>
      </c>
      <c r="GX26" s="73">
        <v>0</v>
      </c>
      <c r="GY26" s="73">
        <v>0</v>
      </c>
      <c r="GZ26" s="73">
        <v>0</v>
      </c>
      <c r="HA26" s="73">
        <v>0</v>
      </c>
      <c r="HB26" s="73">
        <v>0</v>
      </c>
      <c r="HC26" s="73">
        <v>3.5739999999999998</v>
      </c>
      <c r="HD26" s="73">
        <v>0</v>
      </c>
      <c r="HE26" s="73">
        <v>0</v>
      </c>
      <c r="HF26" s="73">
        <v>0.44600000000000001</v>
      </c>
      <c r="HG26" s="73">
        <v>0</v>
      </c>
      <c r="HH26" s="73">
        <v>0</v>
      </c>
      <c r="HI26" s="73">
        <v>0</v>
      </c>
      <c r="HJ26" s="73">
        <v>0</v>
      </c>
      <c r="HK26" s="73">
        <v>39.985999999999997</v>
      </c>
      <c r="HL26" s="73">
        <v>0</v>
      </c>
      <c r="HM26" s="73">
        <v>0</v>
      </c>
      <c r="HN26" s="73">
        <v>0</v>
      </c>
      <c r="HO26" s="73">
        <v>2.2330000000000001</v>
      </c>
      <c r="HP26" s="73">
        <v>0</v>
      </c>
      <c r="HQ26" s="73">
        <v>0</v>
      </c>
      <c r="HR26" s="73">
        <v>0</v>
      </c>
      <c r="HS26" s="73">
        <v>3.282</v>
      </c>
      <c r="HT26" s="73">
        <v>18.695</v>
      </c>
      <c r="HU26" s="73">
        <v>0</v>
      </c>
      <c r="HV26" s="73">
        <v>13.333</v>
      </c>
      <c r="HW26" s="73">
        <v>0</v>
      </c>
      <c r="HX26" s="73">
        <v>39.598999999999997</v>
      </c>
      <c r="HY26" s="73">
        <v>3.5739999999999998</v>
      </c>
      <c r="HZ26" s="73">
        <v>0</v>
      </c>
      <c r="IA26" s="73">
        <v>0.44600000000000001</v>
      </c>
      <c r="IB26" s="73">
        <v>0</v>
      </c>
      <c r="IC26" s="73">
        <v>0</v>
      </c>
      <c r="ID26" s="73">
        <v>0</v>
      </c>
      <c r="IE26" s="73">
        <v>0</v>
      </c>
      <c r="IF26" s="73">
        <v>39.985999999999997</v>
      </c>
      <c r="IG26" s="73">
        <v>0.44600000000000001</v>
      </c>
      <c r="IH26" s="73">
        <v>0</v>
      </c>
      <c r="II26" s="73">
        <v>0</v>
      </c>
      <c r="IJ26" s="73">
        <v>2.2330000000000001</v>
      </c>
      <c r="IK26" s="73">
        <v>0</v>
      </c>
      <c r="IL26" s="73">
        <v>0</v>
      </c>
      <c r="IM26" s="73">
        <v>0</v>
      </c>
      <c r="IN26" s="73">
        <v>3.282</v>
      </c>
      <c r="IO26" s="73">
        <v>18.695</v>
      </c>
      <c r="IP26" s="73">
        <v>0</v>
      </c>
      <c r="IQ26" s="73">
        <v>13.333</v>
      </c>
      <c r="IR26" s="73">
        <v>0</v>
      </c>
      <c r="IS26" s="73">
        <v>39.598999999999997</v>
      </c>
      <c r="IT26" s="73">
        <v>3.5739999999999998</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2</v>
      </c>
      <c r="KB26" s="71">
        <v>0</v>
      </c>
      <c r="KC26" s="71">
        <v>0</v>
      </c>
      <c r="KD26" s="71">
        <v>0</v>
      </c>
      <c r="KE26" s="71">
        <v>1</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1</v>
      </c>
      <c r="LY26" s="71">
        <v>0</v>
      </c>
      <c r="LZ26" s="71">
        <v>0</v>
      </c>
      <c r="MA26" s="71">
        <v>4</v>
      </c>
      <c r="MB26" s="71">
        <v>0</v>
      </c>
      <c r="MC26" s="71">
        <v>0</v>
      </c>
      <c r="MD26" s="71">
        <v>0</v>
      </c>
      <c r="ME26" s="71">
        <v>0</v>
      </c>
      <c r="MF26" s="71">
        <v>2</v>
      </c>
      <c r="MG26" s="71">
        <v>0</v>
      </c>
      <c r="MH26" s="71">
        <v>0</v>
      </c>
      <c r="MI26" s="71">
        <v>0</v>
      </c>
      <c r="MJ26" s="71">
        <v>0</v>
      </c>
      <c r="MK26" s="71">
        <v>0</v>
      </c>
      <c r="ML26" s="71">
        <v>0</v>
      </c>
      <c r="MM26" s="71">
        <v>0</v>
      </c>
      <c r="MN26" s="71">
        <v>0</v>
      </c>
      <c r="MO26" s="71">
        <v>2</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1</v>
      </c>
      <c r="PZ26" s="71">
        <v>0</v>
      </c>
      <c r="QA26" s="71">
        <v>0</v>
      </c>
      <c r="QB26" s="71">
        <v>4</v>
      </c>
      <c r="QC26" s="71">
        <v>0</v>
      </c>
      <c r="QD26" s="71">
        <v>0</v>
      </c>
      <c r="QE26" s="71">
        <v>0</v>
      </c>
      <c r="QF26" s="71">
        <v>0</v>
      </c>
      <c r="QG26" s="71">
        <v>2</v>
      </c>
      <c r="QH26" s="71">
        <v>0</v>
      </c>
      <c r="QI26" s="71">
        <v>0</v>
      </c>
      <c r="QJ26" s="71">
        <v>0</v>
      </c>
      <c r="QK26" s="71">
        <v>0</v>
      </c>
      <c r="QL26" s="71">
        <v>0</v>
      </c>
      <c r="QM26" s="71">
        <v>0</v>
      </c>
      <c r="QN26" s="71">
        <v>0</v>
      </c>
      <c r="QO26" s="71">
        <v>0</v>
      </c>
      <c r="QP26" s="71">
        <v>2</v>
      </c>
      <c r="QQ26" s="71">
        <v>0</v>
      </c>
      <c r="QR26" s="71">
        <v>0</v>
      </c>
      <c r="QS26" s="71">
        <v>1</v>
      </c>
      <c r="QT26" s="71">
        <v>0</v>
      </c>
      <c r="QU26" s="71">
        <v>0</v>
      </c>
      <c r="QV26" s="71">
        <v>0</v>
      </c>
      <c r="QW26" s="71">
        <v>0</v>
      </c>
      <c r="QX26" s="71">
        <v>6</v>
      </c>
      <c r="QY26" s="71">
        <v>0</v>
      </c>
      <c r="QZ26" s="71">
        <v>0</v>
      </c>
      <c r="RA26" s="71">
        <v>0</v>
      </c>
      <c r="RB26" s="71">
        <v>1</v>
      </c>
      <c r="RC26" s="71">
        <v>0</v>
      </c>
      <c r="RD26" s="71">
        <v>0</v>
      </c>
      <c r="RE26" s="71">
        <v>0</v>
      </c>
      <c r="RF26" s="71">
        <v>1</v>
      </c>
      <c r="RG26" s="71">
        <v>1</v>
      </c>
      <c r="RH26" s="71">
        <v>0</v>
      </c>
      <c r="RI26" s="71">
        <v>4</v>
      </c>
      <c r="RJ26" s="71">
        <v>0</v>
      </c>
      <c r="RK26" s="71">
        <v>2</v>
      </c>
      <c r="RL26" s="71">
        <v>2</v>
      </c>
      <c r="RM26" s="71">
        <v>0</v>
      </c>
      <c r="RN26" s="71">
        <v>1</v>
      </c>
      <c r="RO26" s="71">
        <v>0</v>
      </c>
      <c r="RP26" s="71">
        <v>0</v>
      </c>
      <c r="RQ26" s="71">
        <v>0</v>
      </c>
      <c r="RR26" s="71">
        <v>0</v>
      </c>
      <c r="RS26" s="71">
        <v>6</v>
      </c>
      <c r="RT26" s="71">
        <v>1</v>
      </c>
      <c r="RU26" s="71">
        <v>0</v>
      </c>
      <c r="RV26" s="71">
        <v>0</v>
      </c>
      <c r="RW26" s="71">
        <v>1</v>
      </c>
      <c r="RX26" s="71">
        <v>0</v>
      </c>
      <c r="RY26" s="71">
        <v>0</v>
      </c>
      <c r="RZ26" s="71">
        <v>0</v>
      </c>
      <c r="SA26" s="71">
        <v>1</v>
      </c>
      <c r="SB26" s="71">
        <v>1</v>
      </c>
      <c r="SC26" s="71">
        <v>0</v>
      </c>
      <c r="SD26" s="71">
        <v>4</v>
      </c>
      <c r="SE26" s="71">
        <v>0</v>
      </c>
      <c r="SF26" s="71">
        <v>2</v>
      </c>
      <c r="SG26" s="71">
        <v>2</v>
      </c>
      <c r="SH26" s="71">
        <v>0</v>
      </c>
    </row>
    <row r="27" spans="1:502">
      <c r="A27" s="16" t="s">
        <v>2223</v>
      </c>
      <c r="B27" s="70">
        <v>19</v>
      </c>
      <c r="C27" s="70">
        <v>19</v>
      </c>
      <c r="D27" s="70">
        <v>1</v>
      </c>
      <c r="E27" s="70">
        <v>2022</v>
      </c>
      <c r="F27" s="70" t="s">
        <v>161</v>
      </c>
      <c r="G27" s="1073" t="s">
        <v>2204</v>
      </c>
      <c r="H27" s="70" t="s">
        <v>2205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2224</v>
      </c>
      <c r="B28" s="70">
        <v>20</v>
      </c>
      <c r="C28" s="70">
        <v>20</v>
      </c>
      <c r="D28" s="70">
        <v>1</v>
      </c>
      <c r="E28" s="70">
        <v>2023</v>
      </c>
      <c r="F28" s="70" t="s">
        <v>1539</v>
      </c>
      <c r="G28" s="1073" t="s">
        <v>2204</v>
      </c>
      <c r="H28" s="70" t="s">
        <v>2205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2225</v>
      </c>
      <c r="B29" s="70">
        <v>21</v>
      </c>
      <c r="C29" s="70">
        <v>21</v>
      </c>
      <c r="D29" s="70">
        <v>1</v>
      </c>
      <c r="E29" s="70">
        <v>2024</v>
      </c>
      <c r="F29" s="70" t="s">
        <v>1554</v>
      </c>
      <c r="G29" s="1073" t="s">
        <v>2204</v>
      </c>
      <c r="H29" s="70" t="s">
        <v>2205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2204</v>
      </c>
      <c r="H30" s="70" t="s">
        <v>2205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2204</v>
      </c>
      <c r="H31" s="70" t="s">
        <v>2205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2204</v>
      </c>
      <c r="H32" s="70" t="s">
        <v>2205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2204</v>
      </c>
      <c r="H33" s="70" t="s">
        <v>2205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2204</v>
      </c>
      <c r="H34" s="70" t="s">
        <v>2205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2204</v>
      </c>
      <c r="H35" s="70" t="s">
        <v>2205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2302</v>
      </c>
      <c r="B11" s="70">
        <v>3</v>
      </c>
      <c r="C11" s="70">
        <v>18</v>
      </c>
      <c r="D11" s="70">
        <v>3</v>
      </c>
      <c r="E11" s="70">
        <v>2024</v>
      </c>
      <c r="F11" s="70" t="s">
        <v>1554</v>
      </c>
      <c r="G11" s="1073" t="s">
        <v>2299</v>
      </c>
      <c r="H11" s="70" t="s">
        <v>2300</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2298</v>
      </c>
      <c r="B13" s="70">
        <v>5</v>
      </c>
      <c r="C13" s="70">
        <v>18</v>
      </c>
      <c r="D13" s="70">
        <v>5</v>
      </c>
      <c r="E13" s="70">
        <v>2024</v>
      </c>
      <c r="F13" s="70" t="s">
        <v>1554</v>
      </c>
      <c r="G13" s="1073" t="s">
        <v>2295</v>
      </c>
      <c r="H13" s="70" t="s">
        <v>2296</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2225</v>
      </c>
      <c r="B19" s="70">
        <v>11</v>
      </c>
      <c r="C19" s="70">
        <v>18</v>
      </c>
      <c r="D19" s="70">
        <v>11</v>
      </c>
      <c r="E19" s="70">
        <v>2024</v>
      </c>
      <c r="F19" s="70" t="s">
        <v>1554</v>
      </c>
      <c r="G19" s="1073" t="s">
        <v>2204</v>
      </c>
      <c r="H19" s="70" t="s">
        <v>2205</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2310</v>
      </c>
      <c r="B21" s="70">
        <v>13</v>
      </c>
      <c r="C21" s="70">
        <v>18</v>
      </c>
      <c r="D21" s="70">
        <v>13</v>
      </c>
      <c r="E21" s="70">
        <v>2024</v>
      </c>
      <c r="F21" s="70" t="s">
        <v>1554</v>
      </c>
      <c r="G21" s="1073" t="s">
        <v>2307</v>
      </c>
      <c r="H21" s="70" t="s">
        <v>2308</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2318</v>
      </c>
      <c r="B27" s="70">
        <v>19</v>
      </c>
      <c r="C27" s="70">
        <v>18</v>
      </c>
      <c r="D27" s="70">
        <v>19</v>
      </c>
      <c r="E27" s="70">
        <v>2024</v>
      </c>
      <c r="F27" s="70" t="s">
        <v>1554</v>
      </c>
      <c r="G27" s="1073" t="s">
        <v>2315</v>
      </c>
      <c r="H27" s="70" t="s">
        <v>2316</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2306</v>
      </c>
      <c r="B29" s="70">
        <v>21</v>
      </c>
      <c r="C29" s="70">
        <v>18</v>
      </c>
      <c r="D29" s="70">
        <v>21</v>
      </c>
      <c r="E29" s="70">
        <v>2024</v>
      </c>
      <c r="F29" s="70" t="s">
        <v>1554</v>
      </c>
      <c r="G29" s="1073" t="s">
        <v>2303</v>
      </c>
      <c r="H29" s="70" t="s">
        <v>2304</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2301</v>
      </c>
      <c r="B191" s="70">
        <v>183</v>
      </c>
      <c r="C191" s="70">
        <v>16</v>
      </c>
      <c r="D191" s="70">
        <v>3</v>
      </c>
      <c r="E191" s="70">
        <v>2022</v>
      </c>
      <c r="F191" s="70" t="s">
        <v>161</v>
      </c>
      <c r="G191" s="1073" t="s">
        <v>2299</v>
      </c>
      <c r="H191" s="70" t="s">
        <v>2300</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2297</v>
      </c>
      <c r="B193" s="70">
        <v>185</v>
      </c>
      <c r="C193" s="70">
        <v>16</v>
      </c>
      <c r="D193" s="70">
        <v>5</v>
      </c>
      <c r="E193" s="70">
        <v>2022</v>
      </c>
      <c r="F193" s="70" t="s">
        <v>161</v>
      </c>
      <c r="G193" s="1073" t="s">
        <v>2295</v>
      </c>
      <c r="H193" s="70" t="s">
        <v>2296</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2223</v>
      </c>
      <c r="B199" s="70">
        <v>191</v>
      </c>
      <c r="C199" s="70">
        <v>16</v>
      </c>
      <c r="D199" s="70">
        <v>11</v>
      </c>
      <c r="E199" s="70">
        <v>2022</v>
      </c>
      <c r="F199" s="70" t="s">
        <v>161</v>
      </c>
      <c r="G199" s="1073" t="s">
        <v>2204</v>
      </c>
      <c r="H199" s="70" t="s">
        <v>2205</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2309</v>
      </c>
      <c r="B201" s="70">
        <v>193</v>
      </c>
      <c r="C201" s="70">
        <v>16</v>
      </c>
      <c r="D201" s="70">
        <v>13</v>
      </c>
      <c r="E201" s="70">
        <v>2022</v>
      </c>
      <c r="F201" s="70" t="s">
        <v>161</v>
      </c>
      <c r="G201" s="1073" t="s">
        <v>2307</v>
      </c>
      <c r="H201" s="70" t="s">
        <v>2308</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2317</v>
      </c>
      <c r="B207" s="70">
        <v>199</v>
      </c>
      <c r="C207" s="70">
        <v>16</v>
      </c>
      <c r="D207" s="70">
        <v>19</v>
      </c>
      <c r="E207" s="70">
        <v>2022</v>
      </c>
      <c r="F207" s="70" t="s">
        <v>161</v>
      </c>
      <c r="G207" s="1073" t="s">
        <v>2315</v>
      </c>
      <c r="H207" s="70" t="s">
        <v>2316</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2305</v>
      </c>
      <c r="B209" s="70">
        <v>201</v>
      </c>
      <c r="C209" s="70">
        <v>16</v>
      </c>
      <c r="D209" s="70">
        <v>21</v>
      </c>
      <c r="E209" s="70">
        <v>2022</v>
      </c>
      <c r="F209" s="70" t="s">
        <v>161</v>
      </c>
      <c r="G209" s="1073" t="s">
        <v>2303</v>
      </c>
      <c r="H209" s="70" t="s">
        <v>2304</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2204</v>
      </c>
      <c r="H6" s="77" t="s">
        <v>2205</v>
      </c>
      <c r="I6" s="77" t="s">
        <v>2376</v>
      </c>
      <c r="J6" s="77" t="s">
        <v>2377</v>
      </c>
      <c r="K6" s="1080">
        <v>4</v>
      </c>
      <c r="L6" s="1081">
        <v>45</v>
      </c>
      <c r="M6" s="1044"/>
      <c r="N6" s="988">
        <v>1</v>
      </c>
      <c r="O6" s="77" t="s">
        <v>1629</v>
      </c>
      <c r="P6" s="77" t="s">
        <v>1630</v>
      </c>
      <c r="Q6" s="77" t="s">
        <v>1501</v>
      </c>
      <c r="R6" s="16"/>
      <c r="S6" s="77">
        <v>1</v>
      </c>
      <c r="T6" s="77" t="s">
        <v>2204</v>
      </c>
      <c r="U6" s="77" t="s">
        <v>2205</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2299</v>
      </c>
      <c r="AE8" s="77" t="s">
        <v>2300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2359</v>
      </c>
      <c r="AE9" s="77" t="s">
        <v>2360</v>
      </c>
      <c r="AF9" s="77" t="s">
        <v>1501</v>
      </c>
    </row>
    <row r="10" spans="1:32" ht="12">
      <c r="A10" s="16"/>
      <c r="B10" s="16"/>
      <c r="C10" s="16"/>
      <c r="D10" s="16"/>
      <c r="F10" s="75" t="s">
        <v>1501</v>
      </c>
      <c r="G10" s="76" t="s">
        <v>2204</v>
      </c>
      <c r="H10" s="77" t="s">
        <v>2205</v>
      </c>
      <c r="I10" s="77" t="s">
        <v>2376</v>
      </c>
      <c r="J10" s="77" t="s">
        <v>2377</v>
      </c>
      <c r="K10" s="1079">
        <v>4</v>
      </c>
      <c r="L10" s="1045">
        <v>45</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2295</v>
      </c>
      <c r="AE10" s="77" t="s">
        <v>2296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2343</v>
      </c>
      <c r="AE11" s="77" t="s">
        <v>2344</v>
      </c>
      <c r="AF11" s="77" t="s">
        <v>1501</v>
      </c>
    </row>
    <row r="12" spans="1:32" ht="12">
      <c r="A12" s="16"/>
      <c r="B12" s="16"/>
      <c r="C12" s="16"/>
      <c r="D12" s="16"/>
      <c r="F12" s="75" t="s">
        <v>1505</v>
      </c>
      <c r="G12" s="76" t="s">
        <v>2204</v>
      </c>
      <c r="H12" s="77"/>
      <c r="I12" s="77" t="s">
        <v>2204</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2204</v>
      </c>
      <c r="AE16" s="77" t="s">
        <v>2205</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2307</v>
      </c>
      <c r="AE18" s="77" t="s">
        <v>2308</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2315</v>
      </c>
      <c r="AE24" s="77" t="s">
        <v>2316</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2303</v>
      </c>
      <c r="AE26" s="77" t="s">
        <v>2304</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佐世保市</v>
      </c>
      <c r="K4" s="70" t="str">
        <f>HLOOKUP(K3,比較地域マスタ!$E$5:$L$6,2,0)</f>
        <v>42202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佐世保市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263.89446131551608</v>
      </c>
      <c r="BB5" s="29"/>
      <c r="BC5" s="17"/>
      <c r="BD5" s="1005">
        <f>SUM(BC6:BC8)</f>
        <v>260.96187735276516</v>
      </c>
      <c r="BE5" s="29"/>
      <c r="BF5" s="17"/>
      <c r="BG5" s="1005">
        <f>AK35</f>
        <v>204.8789870246822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111.4472239594395</v>
      </c>
      <c r="BA6" s="17"/>
      <c r="BB6" s="29"/>
      <c r="BC6" s="1005">
        <f>O32</f>
        <v>165.9834079430249</v>
      </c>
      <c r="BD6" s="17"/>
      <c r="BE6" s="29"/>
      <c r="BF6" s="1005">
        <f>AK36</f>
        <v>115.11403981996719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21.832874852901849</v>
      </c>
      <c r="BA7" s="17"/>
      <c r="BB7" s="29"/>
      <c r="BC7" s="1005">
        <f>O33</f>
        <v>21.154920739628</v>
      </c>
      <c r="BD7" s="17"/>
      <c r="BE7" s="29"/>
      <c r="BF7" s="1005">
        <f t="shared" ref="BF7:BF8" si="0">AK37</f>
        <v>16.69139927749832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130.6143625031747</v>
      </c>
      <c r="BA8" s="17"/>
      <c r="BB8" s="29"/>
      <c r="BC8" s="1005">
        <f>O34</f>
        <v>73.823548670112231</v>
      </c>
      <c r="BD8" s="17"/>
      <c r="BE8" s="29"/>
      <c r="BF8" s="1005">
        <f t="shared" si="0"/>
        <v>73.073547927216694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1467.7972863342998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342.97143788481901</v>
      </c>
      <c r="BA9" s="1005">
        <f>AZ9</f>
        <v>342.97143788481901</v>
      </c>
      <c r="BB9" s="29"/>
      <c r="BC9" s="1005">
        <f>O35</f>
        <v>505.78666227700381</v>
      </c>
      <c r="BD9" s="1005">
        <f>BC9</f>
        <v>505.78666227700381</v>
      </c>
      <c r="BE9" s="29"/>
      <c r="BF9" s="1005">
        <f>AK39</f>
        <v>305.68545783607954</v>
      </c>
      <c r="BG9" s="1005">
        <f>AK39</f>
        <v>305.68545783607954</v>
      </c>
      <c r="BH9" s="29"/>
    </row>
    <row r="10" spans="1:62" ht="17.100000000000001" customHeight="1" thickBot="1">
      <c r="B10" s="323"/>
      <c r="C10" s="324"/>
      <c r="D10" s="326"/>
      <c r="E10" s="326"/>
      <c r="F10" s="326"/>
      <c r="G10" s="325"/>
      <c r="H10" s="325"/>
      <c r="I10" s="326"/>
      <c r="J10" s="327"/>
      <c r="K10" s="334"/>
      <c r="L10" s="246" t="s">
        <v>114</v>
      </c>
      <c r="M10" s="246"/>
      <c r="N10" s="563"/>
      <c r="O10" s="906">
        <f>SUM(O11:O13)</f>
        <v>263.89446131551608</v>
      </c>
      <c r="P10" s="453">
        <f t="shared" ref="P10:P22" si="1">O10/$O$9</f>
        <v>0.17978944624878704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316.40816668202189</v>
      </c>
      <c r="BA10" s="1005">
        <f>AZ10</f>
        <v>316.40816668202189</v>
      </c>
      <c r="BB10" s="29"/>
      <c r="BC10" s="1005">
        <f>O36</f>
        <v>439.87881543740451</v>
      </c>
      <c r="BD10" s="1005">
        <f>BC10</f>
        <v>439.87881543740451</v>
      </c>
      <c r="BE10" s="29"/>
      <c r="BF10" s="1005">
        <f>AK40</f>
        <v>302.14412652742595</v>
      </c>
      <c r="BG10" s="1005">
        <f>AK40</f>
        <v>302.14412652742595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111.4472239594395</v>
      </c>
      <c r="P11" s="454">
        <f t="shared" si="1"/>
        <v>7.5928212292699873E-2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511.56574643670058</v>
      </c>
      <c r="BB11" s="29"/>
      <c r="BC11" s="1005"/>
      <c r="BD11" s="1005">
        <f>SUM(BC12:BC14)</f>
        <v>480.30406658717362</v>
      </c>
      <c r="BE11" s="29"/>
      <c r="BF11" s="17"/>
      <c r="BG11" s="1005">
        <f>AK41</f>
        <v>394.73114800893779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21.832874852901849</v>
      </c>
      <c r="P12" s="454">
        <f t="shared" si="1"/>
        <v>1.4874584560261464E-2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451.74239137330051</v>
      </c>
      <c r="BA12" s="17"/>
      <c r="BB12" s="29"/>
      <c r="BC12" s="1005">
        <f>O38</f>
        <v>405.43802092763826</v>
      </c>
      <c r="BD12" s="17"/>
      <c r="BE12" s="29"/>
      <c r="BF12" s="1005">
        <f>AK42</f>
        <v>340.48743559778825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130.6143625031747</v>
      </c>
      <c r="P13" s="454">
        <f t="shared" si="1"/>
        <v>8.8986649395825693E-2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16.021984149230398</v>
      </c>
      <c r="BA13" s="17"/>
      <c r="BB13" s="29"/>
      <c r="BC13" s="1005">
        <f>O41</f>
        <v>20.2741761801996</v>
      </c>
      <c r="BD13" s="17"/>
      <c r="BE13" s="29"/>
      <c r="BF13" s="1005">
        <f>AK45</f>
        <v>14.156607637206074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342.97143788481901</v>
      </c>
      <c r="P14" s="453">
        <f t="shared" si="1"/>
        <v>0.23366403595237686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43.801370914169681</v>
      </c>
      <c r="BA14" s="17"/>
      <c r="BB14" s="29"/>
      <c r="BC14" s="1005">
        <f>O42</f>
        <v>54.59186947933572</v>
      </c>
      <c r="BD14" s="17"/>
      <c r="BE14" s="29"/>
      <c r="BF14" s="1005">
        <f t="shared" ref="BF14" si="2">AK46</f>
        <v>40.08710477394348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316.40816668202189</v>
      </c>
      <c r="P15" s="453">
        <f t="shared" si="1"/>
        <v>0.21556666552519979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32.957474015241999</v>
      </c>
      <c r="BA15" s="1005">
        <f>AZ15</f>
        <v>32.957474015241999</v>
      </c>
      <c r="BB15" s="29"/>
      <c r="BC15" s="1005">
        <f>O43</f>
        <v>31.642727810459998</v>
      </c>
      <c r="BD15" s="1005">
        <f>BC15</f>
        <v>31.642727810459998</v>
      </c>
      <c r="BE15" s="29"/>
      <c r="BF15" s="1005">
        <f>AK47</f>
        <v>28.179444865640001</v>
      </c>
      <c r="BG15" s="1005">
        <f>AK47</f>
        <v>28.179444865640001</v>
      </c>
      <c r="BH15" s="29"/>
    </row>
    <row r="16" spans="1:62" ht="17.100000000000001" customHeight="1" thickBot="1">
      <c r="B16" s="323"/>
      <c r="C16" s="324"/>
      <c r="D16" s="326"/>
      <c r="E16" s="326"/>
      <c r="F16" s="326"/>
      <c r="G16" s="325"/>
      <c r="H16" s="325"/>
      <c r="I16" s="326"/>
      <c r="J16" s="327"/>
      <c r="K16" s="335"/>
      <c r="L16" s="246" t="s">
        <v>128</v>
      </c>
      <c r="M16" s="344"/>
      <c r="N16" s="345"/>
      <c r="O16" s="906">
        <f>SUM(O18:O21)</f>
        <v>511.56574643670058</v>
      </c>
      <c r="P16" s="453">
        <f t="shared" si="1"/>
        <v>0.34852615630206879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451.74239137330051</v>
      </c>
      <c r="P17" s="454">
        <f t="shared" si="1"/>
        <v>0.30776892393737088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258.08353101539461</v>
      </c>
      <c r="P18" s="454">
        <f t="shared" si="1"/>
        <v>0.17583050017753918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193.65886035790589</v>
      </c>
      <c r="P19" s="454">
        <f t="shared" si="1"/>
        <v>0.13193842375983172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16.021984149230398</v>
      </c>
      <c r="P20" s="454">
        <f t="shared" si="1"/>
        <v>1.0915665465797362E-2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43.801370914169681</v>
      </c>
      <c r="P21" s="454">
        <f t="shared" si="1"/>
        <v>2.9841566898900541E-2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32.957474015241999</v>
      </c>
      <c r="P22" s="612">
        <f t="shared" si="1"/>
        <v>2.2453695971567381E-2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202.27152513850524</v>
      </c>
      <c r="AZ22" s="1005">
        <f t="shared" si="3"/>
        <v>184.71237569878906</v>
      </c>
      <c r="BA22" s="1005">
        <f t="shared" si="3"/>
        <v>218.21981348342882</v>
      </c>
      <c r="BB22" s="1005">
        <f t="shared" si="3"/>
        <v>239.73814144220373</v>
      </c>
      <c r="BC22" s="1005">
        <f t="shared" si="3"/>
        <v>260.96187735276516</v>
      </c>
      <c r="BD22" s="1005">
        <f t="shared" si="3"/>
        <v>246.75033205339935</v>
      </c>
      <c r="BE22" s="1005">
        <f t="shared" si="3"/>
        <v>224.34258231474507</v>
      </c>
      <c r="BF22" s="1005">
        <f t="shared" si="3"/>
        <v>221.04988093489516</v>
      </c>
      <c r="BG22" s="1005">
        <f t="shared" si="3"/>
        <v>179.13893689709988</v>
      </c>
      <c r="BH22" s="1005">
        <f t="shared" si="3"/>
        <v>168.20646728215684</v>
      </c>
      <c r="BI22" s="1005">
        <f t="shared" si="3"/>
        <v>189.8973254247214</v>
      </c>
      <c r="BJ22" s="1005">
        <f t="shared" si="3"/>
        <v>186.40994859882551</v>
      </c>
      <c r="BK22" s="1005">
        <f t="shared" si="3"/>
        <v>180.44789233028851</v>
      </c>
      <c r="BL22" s="1005">
        <f t="shared" si="3"/>
        <v>204.8789870246822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370.85753014063391</v>
      </c>
      <c r="AZ23" s="1005">
        <f t="shared" ref="AZ23:BL23" si="4">Y39</f>
        <v>397.73951774422812</v>
      </c>
      <c r="BA23" s="1005">
        <f t="shared" si="4"/>
        <v>460.95278308039201</v>
      </c>
      <c r="BB23" s="1005">
        <f t="shared" si="4"/>
        <v>499.37032428871669</v>
      </c>
      <c r="BC23" s="1005">
        <f t="shared" si="4"/>
        <v>505.78666227700381</v>
      </c>
      <c r="BD23" s="1005">
        <f t="shared" si="4"/>
        <v>487.80388073389508</v>
      </c>
      <c r="BE23" s="1005">
        <f t="shared" si="4"/>
        <v>412.77167762919419</v>
      </c>
      <c r="BF23" s="1005">
        <f t="shared" si="4"/>
        <v>343.98873300861231</v>
      </c>
      <c r="BG23" s="1005">
        <f t="shared" si="4"/>
        <v>330.30421139576373</v>
      </c>
      <c r="BH23" s="1005">
        <f t="shared" si="4"/>
        <v>298.52530090032457</v>
      </c>
      <c r="BI23" s="1005">
        <f t="shared" si="4"/>
        <v>304.50550607958797</v>
      </c>
      <c r="BJ23" s="1005">
        <f t="shared" si="4"/>
        <v>299.04175436617464</v>
      </c>
      <c r="BK23" s="1005">
        <f t="shared" si="4"/>
        <v>271.27453007917313</v>
      </c>
      <c r="BL23" s="1005">
        <f t="shared" si="4"/>
        <v>305.68545783607954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294.35684628860258</v>
      </c>
      <c r="AZ24" s="1005">
        <f t="shared" ref="AZ24:BL24" si="5">Y40</f>
        <v>333.07451396568581</v>
      </c>
      <c r="BA24" s="1005">
        <f t="shared" si="5"/>
        <v>387.16368742646989</v>
      </c>
      <c r="BB24" s="1005">
        <f t="shared" si="5"/>
        <v>451.83829860154123</v>
      </c>
      <c r="BC24" s="1005">
        <f t="shared" si="5"/>
        <v>439.87881543740451</v>
      </c>
      <c r="BD24" s="1005">
        <f t="shared" si="5"/>
        <v>409.95648709934159</v>
      </c>
      <c r="BE24" s="1005">
        <f t="shared" si="5"/>
        <v>358.99622604235742</v>
      </c>
      <c r="BF24" s="1005">
        <f t="shared" si="5"/>
        <v>330.28075857884926</v>
      </c>
      <c r="BG24" s="1005">
        <f t="shared" si="5"/>
        <v>332.66569449004629</v>
      </c>
      <c r="BH24" s="1005">
        <f t="shared" si="5"/>
        <v>249.75764351277294</v>
      </c>
      <c r="BI24" s="1005">
        <f t="shared" si="5"/>
        <v>266.81146946286407</v>
      </c>
      <c r="BJ24" s="1005">
        <f t="shared" si="5"/>
        <v>264.63882197518632</v>
      </c>
      <c r="BK24" s="1005">
        <f t="shared" si="5"/>
        <v>232.36256189232219</v>
      </c>
      <c r="BL24" s="1005">
        <f t="shared" si="5"/>
        <v>302.14412652742595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476.22806780571227</v>
      </c>
      <c r="AZ25" s="1005">
        <f t="shared" ref="AZ25:BL25" si="6">Y41</f>
        <v>481.28265279803554</v>
      </c>
      <c r="BA25" s="1005">
        <f t="shared" si="6"/>
        <v>476.81448799155964</v>
      </c>
      <c r="BB25" s="1005">
        <f t="shared" si="6"/>
        <v>490.20282814955556</v>
      </c>
      <c r="BC25" s="1005">
        <f t="shared" si="6"/>
        <v>480.30406658717362</v>
      </c>
      <c r="BD25" s="1005">
        <f t="shared" si="6"/>
        <v>463.78126686219179</v>
      </c>
      <c r="BE25" s="1005">
        <f t="shared" si="6"/>
        <v>457.211009510672</v>
      </c>
      <c r="BF25" s="1005">
        <f t="shared" si="6"/>
        <v>443.89895635592256</v>
      </c>
      <c r="BG25" s="1005">
        <f t="shared" si="6"/>
        <v>438.35219307694297</v>
      </c>
      <c r="BH25" s="1005">
        <f t="shared" si="6"/>
        <v>428.05480731848917</v>
      </c>
      <c r="BI25" s="1005">
        <f t="shared" si="6"/>
        <v>426.29235260480164</v>
      </c>
      <c r="BJ25" s="1005">
        <f t="shared" si="6"/>
        <v>386.95112203177979</v>
      </c>
      <c r="BK25" s="1005">
        <f t="shared" si="6"/>
        <v>386.83900687568052</v>
      </c>
      <c r="BL25" s="1005">
        <f t="shared" si="6"/>
        <v>394.73114800893779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39.04725424168592</v>
      </c>
      <c r="AZ26" s="1005">
        <f t="shared" si="7"/>
        <v>37.319739681930002</v>
      </c>
      <c r="BA26" s="1005">
        <f t="shared" si="7"/>
        <v>33.509865420399997</v>
      </c>
      <c r="BB26" s="1005">
        <f t="shared" si="7"/>
        <v>33.511920674109987</v>
      </c>
      <c r="BC26" s="1005">
        <f t="shared" si="7"/>
        <v>31.642727810459998</v>
      </c>
      <c r="BD26" s="1005">
        <f t="shared" si="7"/>
        <v>28.16729438674</v>
      </c>
      <c r="BE26" s="1005">
        <f t="shared" si="7"/>
        <v>30.541163567314399</v>
      </c>
      <c r="BF26" s="1005">
        <f t="shared" si="7"/>
        <v>47.752294693299994</v>
      </c>
      <c r="BG26" s="1005">
        <f t="shared" si="7"/>
        <v>30.153582352320001</v>
      </c>
      <c r="BH26" s="1005">
        <f t="shared" si="7"/>
        <v>62.737621254033499</v>
      </c>
      <c r="BI26" s="1005">
        <f t="shared" si="7"/>
        <v>30.830885215147603</v>
      </c>
      <c r="BJ26" s="1005">
        <f t="shared" si="7"/>
        <v>25.918836801772802</v>
      </c>
      <c r="BK26" s="1005">
        <f t="shared" si="7"/>
        <v>29.755193229989999</v>
      </c>
      <c r="BL26" s="1005">
        <f t="shared" si="7"/>
        <v>28.179444865640001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1382.7612236151399</v>
      </c>
      <c r="AZ27" s="1005">
        <f t="shared" si="8"/>
        <v>1434.1287998886687</v>
      </c>
      <c r="BA27" s="1005">
        <f t="shared" si="8"/>
        <v>1576.6606374022504</v>
      </c>
      <c r="BB27" s="1005">
        <f t="shared" si="8"/>
        <v>1714.6615131561273</v>
      </c>
      <c r="BC27" s="1005">
        <f t="shared" si="8"/>
        <v>1718.5741494648071</v>
      </c>
      <c r="BD27" s="1005">
        <f t="shared" si="8"/>
        <v>1636.4592611355679</v>
      </c>
      <c r="BE27" s="1005">
        <f t="shared" si="8"/>
        <v>1483.8626590642832</v>
      </c>
      <c r="BF27" s="1005">
        <f t="shared" si="8"/>
        <v>1386.9706235715794</v>
      </c>
      <c r="BG27" s="1005">
        <f t="shared" si="8"/>
        <v>1310.6146182121729</v>
      </c>
      <c r="BH27" s="1005">
        <f t="shared" si="8"/>
        <v>1207.2818402677769</v>
      </c>
      <c r="BI27" s="1005">
        <f t="shared" si="8"/>
        <v>1218.3375387871226</v>
      </c>
      <c r="BJ27" s="1005">
        <f t="shared" si="8"/>
        <v>1162.960483773739</v>
      </c>
      <c r="BK27" s="1005">
        <f t="shared" si="8"/>
        <v>1100.6791844074544</v>
      </c>
      <c r="BL27" s="1005">
        <f t="shared" si="8"/>
        <v>1235.6191642627655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1718.5741494648071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260.96187735276516</v>
      </c>
      <c r="P31" s="453">
        <f t="shared" ref="P31:P43" si="9">O31/$O$30</f>
        <v>0.15184790102541287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165.9834079430249</v>
      </c>
      <c r="P32" s="454">
        <f t="shared" si="9"/>
        <v>9.6582046224025261E-2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21.154920739628</v>
      </c>
      <c r="P33" s="454">
        <f t="shared" si="9"/>
        <v>1.2309576951460604E-2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73.823548670112231</v>
      </c>
      <c r="P34" s="454">
        <f t="shared" si="9"/>
        <v>4.2956277849927005E-2</v>
      </c>
      <c r="Q34" s="328"/>
      <c r="R34" s="13"/>
      <c r="S34" s="323"/>
      <c r="T34" s="563" t="s">
        <v>112</v>
      </c>
      <c r="U34" s="332"/>
      <c r="V34" s="332"/>
      <c r="W34" s="332"/>
      <c r="X34" s="893">
        <f>X35+X39+X40+X41+X47</f>
        <v>1382.7612236151399</v>
      </c>
      <c r="Y34" s="894">
        <f t="shared" ref="Y34:AK34" si="10">Y35+Y39+Y40+Y41+Y47</f>
        <v>1434.1287998886687</v>
      </c>
      <c r="Z34" s="894">
        <f t="shared" si="10"/>
        <v>1576.6606374022504</v>
      </c>
      <c r="AA34" s="894">
        <f t="shared" si="10"/>
        <v>1714.6615131561273</v>
      </c>
      <c r="AB34" s="894">
        <f t="shared" si="10"/>
        <v>1718.5741494648071</v>
      </c>
      <c r="AC34" s="894">
        <f t="shared" si="10"/>
        <v>1636.4592611355679</v>
      </c>
      <c r="AD34" s="894">
        <f t="shared" si="10"/>
        <v>1483.8626590642832</v>
      </c>
      <c r="AE34" s="894">
        <f t="shared" si="10"/>
        <v>1386.9706235715794</v>
      </c>
      <c r="AF34" s="894">
        <f t="shared" si="10"/>
        <v>1310.6146182121729</v>
      </c>
      <c r="AG34" s="894">
        <f t="shared" si="10"/>
        <v>1207.2818402677769</v>
      </c>
      <c r="AH34" s="894">
        <f t="shared" si="10"/>
        <v>1218.3375387871226</v>
      </c>
      <c r="AI34" s="894">
        <f t="shared" si="10"/>
        <v>1162.960483773739</v>
      </c>
      <c r="AJ34" s="894">
        <f t="shared" si="10"/>
        <v>1100.6791844074544</v>
      </c>
      <c r="AK34" s="895">
        <f t="shared" si="10"/>
        <v>1235.6191642627655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505.78666227700381</v>
      </c>
      <c r="P35" s="453">
        <f t="shared" si="9"/>
        <v>0.29430598757377696</v>
      </c>
      <c r="Q35" s="328"/>
      <c r="R35" s="13"/>
      <c r="S35" s="323"/>
      <c r="T35" s="334"/>
      <c r="U35" s="246" t="s">
        <v>114</v>
      </c>
      <c r="V35" s="344"/>
      <c r="W35" s="344"/>
      <c r="X35" s="896">
        <f>SUM(X36:X38)</f>
        <v>202.27152513850524</v>
      </c>
      <c r="Y35" s="897">
        <f t="shared" ref="Y35:AK35" si="11">SUM(Y36:Y38)</f>
        <v>184.71237569878906</v>
      </c>
      <c r="Z35" s="897">
        <f t="shared" si="11"/>
        <v>218.21981348342882</v>
      </c>
      <c r="AA35" s="897">
        <f t="shared" si="11"/>
        <v>239.73814144220373</v>
      </c>
      <c r="AB35" s="897">
        <f t="shared" si="11"/>
        <v>260.96187735276516</v>
      </c>
      <c r="AC35" s="897">
        <f t="shared" si="11"/>
        <v>246.75033205339935</v>
      </c>
      <c r="AD35" s="897">
        <f t="shared" si="11"/>
        <v>224.34258231474507</v>
      </c>
      <c r="AE35" s="897">
        <f t="shared" si="11"/>
        <v>221.04988093489516</v>
      </c>
      <c r="AF35" s="897">
        <f t="shared" si="11"/>
        <v>179.13893689709988</v>
      </c>
      <c r="AG35" s="897">
        <f t="shared" si="11"/>
        <v>168.20646728215684</v>
      </c>
      <c r="AH35" s="897">
        <f t="shared" si="11"/>
        <v>189.8973254247214</v>
      </c>
      <c r="AI35" s="897">
        <f t="shared" si="11"/>
        <v>186.40994859882551</v>
      </c>
      <c r="AJ35" s="897">
        <f t="shared" si="11"/>
        <v>180.44789233028851</v>
      </c>
      <c r="AK35" s="898">
        <f t="shared" si="11"/>
        <v>204.8789870246822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439.87881543740451</v>
      </c>
      <c r="P36" s="453">
        <f t="shared" si="9"/>
        <v>0.25595568022153142</v>
      </c>
      <c r="Q36" s="328"/>
      <c r="R36" s="13"/>
      <c r="S36" s="356" t="s">
        <v>184</v>
      </c>
      <c r="T36" s="335"/>
      <c r="U36" s="346"/>
      <c r="V36" s="336" t="s">
        <v>184</v>
      </c>
      <c r="W36" s="357"/>
      <c r="X36" s="899">
        <f>VLOOKUP(年度マスタ!$K$4&amp;"_"&amp;X$33,データシート1!$A:$BT,MATCH("aa_"&amp;$S36,データシート1!$A$1:$BT$1,0),0)</f>
        <v>95.798808626647826</v>
      </c>
      <c r="Y36" s="900">
        <f>VLOOKUP(年度マスタ!$K$4&amp;"_"&amp;Y$33,データシート1!$A:$BT,MATCH("aa_"&amp;$S36,データシート1!$A$1:$BT$1,0),0)</f>
        <v>85.824845056175064</v>
      </c>
      <c r="Z36" s="900">
        <f>VLOOKUP(年度マスタ!$K$4&amp;"_"&amp;Z$33,データシート1!$A:$BT,MATCH("aa_"&amp;$S36,データシート1!$A$1:$BT$1,0),0)</f>
        <v>120.0103083572142</v>
      </c>
      <c r="AA36" s="900">
        <f>VLOOKUP(年度マスタ!$K$4&amp;"_"&amp;AA$33,データシート1!$A:$BT,MATCH("aa_"&amp;$S36,データシート1!$A$1:$BT$1,0),0)</f>
        <v>144.5894110420266</v>
      </c>
      <c r="AB36" s="900">
        <f>VLOOKUP(年度マスタ!$K$4&amp;"_"&amp;AB$33,データシート1!$A:$BT,MATCH("aa_"&amp;$S36,データシート1!$A$1:$BT$1,0),0)</f>
        <v>165.9834079430249</v>
      </c>
      <c r="AC36" s="900">
        <f>VLOOKUP(年度マスタ!$K$4&amp;"_"&amp;AC$33,データシート1!$A:$BT,MATCH("aa_"&amp;$S36,データシート1!$A$1:$BT$1,0),0)</f>
        <v>142.01266475065199</v>
      </c>
      <c r="AD36" s="900">
        <f>VLOOKUP(年度マスタ!$K$4&amp;"_"&amp;AD$33,データシート1!$A:$BT,MATCH("aa_"&amp;$S36,データシート1!$A$1:$BT$1,0),0)</f>
        <v>111.8545815436532</v>
      </c>
      <c r="AE36" s="900">
        <f>VLOOKUP(年度マスタ!$K$4&amp;"_"&amp;AE$33,データシート1!$A:$BT,MATCH("aa_"&amp;$S36,データシート1!$A$1:$BT$1,0),0)</f>
        <v>112.82837402938451</v>
      </c>
      <c r="AF36" s="900">
        <f>VLOOKUP(年度マスタ!$K$4&amp;"_"&amp;AF$33,データシート1!$A:$BT,MATCH("aa_"&amp;$S36,データシート1!$A$1:$BT$1,0),0)</f>
        <v>83.529991826213902</v>
      </c>
      <c r="AG36" s="900">
        <f>VLOOKUP(年度マスタ!$K$4&amp;"_"&amp;AG$33,データシート1!$A:$BT,MATCH("aa_"&amp;$S36,データシート1!$A$1:$BT$1,0),0)</f>
        <v>82.431104911841274</v>
      </c>
      <c r="AH36" s="900">
        <f>VLOOKUP(年度マスタ!$K$4&amp;"_"&amp;AH$33,データシート1!$A:$BT,MATCH("aa_"&amp;$S36,データシート1!$A$1:$BT$1,0),0)</f>
        <v>103.83060200432958</v>
      </c>
      <c r="AI36" s="900">
        <f>VLOOKUP(年度マスタ!$K$4&amp;"_"&amp;AI$33,データシート1!$A:$BT,MATCH("aa_"&amp;$S36,データシート1!$A$1:$BT$1,0),0)</f>
        <v>89.38678582975119</v>
      </c>
      <c r="AJ36" s="900">
        <f>VLOOKUP(年度マスタ!$K$4&amp;"_"&amp;AJ$33,データシート1!$A:$BT,MATCH("aa_"&amp;$S36,データシート1!$A$1:$BT$1,0),0)</f>
        <v>89.838906537608452</v>
      </c>
      <c r="AK36" s="901">
        <f>VLOOKUP(年度マスタ!$K$4&amp;"_"&amp;AK$33,データシート1!$A:$BT,MATCH("aa_"&amp;$S36,データシート1!$A$1:$BT$1,0),0)</f>
        <v>115.11403981996719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480.30406658717362</v>
      </c>
      <c r="P37" s="453">
        <f t="shared" si="9"/>
        <v>0.27947823300888613</v>
      </c>
      <c r="Q37" s="328"/>
      <c r="R37" s="13"/>
      <c r="S37" s="356" t="s">
        <v>187</v>
      </c>
      <c r="T37" s="335"/>
      <c r="U37" s="346"/>
      <c r="V37" s="336" t="s">
        <v>194</v>
      </c>
      <c r="W37" s="357"/>
      <c r="X37" s="899">
        <f>VLOOKUP(年度マスタ!$K$4&amp;"_"&amp;X$33,データシート1!$A:$BT,MATCH("aa_"&amp;$S37,データシート1!$A$1:$BT$1,0),0)</f>
        <v>15.99060929028073</v>
      </c>
      <c r="Y37" s="900">
        <f>VLOOKUP(年度マスタ!$K$4&amp;"_"&amp;Y$33,データシート1!$A:$BT,MATCH("aa_"&amp;$S37,データシート1!$A$1:$BT$1,0),0)</f>
        <v>17.341885623567201</v>
      </c>
      <c r="Z37" s="900">
        <f>VLOOKUP(年度マスタ!$K$4&amp;"_"&amp;Z$33,データシート1!$A:$BT,MATCH("aa_"&amp;$S37,データシート1!$A$1:$BT$1,0),0)</f>
        <v>23.174086127989959</v>
      </c>
      <c r="AA37" s="900">
        <f>VLOOKUP(年度マスタ!$K$4&amp;"_"&amp;AA$33,データシート1!$A:$BT,MATCH("aa_"&amp;$S37,データシート1!$A$1:$BT$1,0),0)</f>
        <v>22.397898400891808</v>
      </c>
      <c r="AB37" s="900">
        <f>VLOOKUP(年度マスタ!$K$4&amp;"_"&amp;AB$33,データシート1!$A:$BT,MATCH("aa_"&amp;$S37,データシート1!$A$1:$BT$1,0),0)</f>
        <v>21.154920739628</v>
      </c>
      <c r="AC37" s="900">
        <f>VLOOKUP(年度マスタ!$K$4&amp;"_"&amp;AC$33,データシート1!$A:$BT,MATCH("aa_"&amp;$S37,データシート1!$A$1:$BT$1,0),0)</f>
        <v>21.948577783782941</v>
      </c>
      <c r="AD37" s="900">
        <f>VLOOKUP(年度マスタ!$K$4&amp;"_"&amp;AD$33,データシート1!$A:$BT,MATCH("aa_"&amp;$S37,データシート1!$A$1:$BT$1,0),0)</f>
        <v>18.377211345238941</v>
      </c>
      <c r="AE37" s="900">
        <f>VLOOKUP(年度マスタ!$K$4&amp;"_"&amp;AE$33,データシート1!$A:$BT,MATCH("aa_"&amp;$S37,データシート1!$A$1:$BT$1,0),0)</f>
        <v>18.497168508435209</v>
      </c>
      <c r="AF37" s="900">
        <f>VLOOKUP(年度マスタ!$K$4&amp;"_"&amp;AF$33,データシート1!$A:$BT,MATCH("aa_"&amp;$S37,データシート1!$A$1:$BT$1,0),0)</f>
        <v>17.72218152661863</v>
      </c>
      <c r="AG37" s="900">
        <f>VLOOKUP(年度マスタ!$K$4&amp;"_"&amp;AG$33,データシート1!$A:$BT,MATCH("aa_"&amp;$S37,データシート1!$A$1:$BT$1,0),0)</f>
        <v>15.541207888468302</v>
      </c>
      <c r="AH37" s="900">
        <f>VLOOKUP(年度マスタ!$K$4&amp;"_"&amp;AH$33,データシート1!$A:$BT,MATCH("aa_"&amp;$S37,データシート1!$A$1:$BT$1,0),0)</f>
        <v>14.571738693911538</v>
      </c>
      <c r="AI37" s="900">
        <f>VLOOKUP(年度マスタ!$K$4&amp;"_"&amp;AI$33,データシート1!$A:$BT,MATCH("aa_"&amp;$S37,データシート1!$A$1:$BT$1,0),0)</f>
        <v>15.685146979649998</v>
      </c>
      <c r="AJ37" s="900">
        <f>VLOOKUP(年度マスタ!$K$4&amp;"_"&amp;AJ$33,データシート1!$A:$BT,MATCH("aa_"&amp;$S37,データシート1!$A$1:$BT$1,0),0)</f>
        <v>15.842667915545608</v>
      </c>
      <c r="AK37" s="901">
        <f>VLOOKUP(年度マスタ!$K$4&amp;"_"&amp;AK$33,データシート1!$A:$BT,MATCH("aa_"&amp;$S37,データシート1!$A$1:$BT$1,0),0)</f>
        <v>16.69139927749832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405.43802092763826</v>
      </c>
      <c r="P38" s="454">
        <f t="shared" si="9"/>
        <v>0.23591534939234277</v>
      </c>
      <c r="Q38" s="328"/>
      <c r="R38" s="13"/>
      <c r="S38" s="356" t="s">
        <v>188</v>
      </c>
      <c r="T38" s="335"/>
      <c r="U38" s="348"/>
      <c r="V38" s="358" t="s">
        <v>197</v>
      </c>
      <c r="W38" s="358"/>
      <c r="X38" s="899">
        <f>VLOOKUP(年度マスタ!$K$4&amp;"_"&amp;X$33,データシート1!$A:$BT,MATCH("aa_"&amp;$S38,データシート1!$A$1:$BT$1,0),0)</f>
        <v>90.482107221576683</v>
      </c>
      <c r="Y38" s="900">
        <f>VLOOKUP(年度マスタ!$K$4&amp;"_"&amp;Y$33,データシート1!$A:$BT,MATCH("aa_"&amp;$S38,データシート1!$A$1:$BT$1,0),0)</f>
        <v>81.545645019046788</v>
      </c>
      <c r="Z38" s="900">
        <f>VLOOKUP(年度マスタ!$K$4&amp;"_"&amp;Z$33,データシート1!$A:$BT,MATCH("aa_"&amp;$S38,データシート1!$A$1:$BT$1,0),0)</f>
        <v>75.035418998224642</v>
      </c>
      <c r="AA38" s="900">
        <f>VLOOKUP(年度マスタ!$K$4&amp;"_"&amp;AA$33,データシート1!$A:$BT,MATCH("aa_"&amp;$S38,データシート1!$A$1:$BT$1,0),0)</f>
        <v>72.75083199928531</v>
      </c>
      <c r="AB38" s="900">
        <f>VLOOKUP(年度マスタ!$K$4&amp;"_"&amp;AB$33,データシート1!$A:$BT,MATCH("aa_"&amp;$S38,データシート1!$A$1:$BT$1,0),0)</f>
        <v>73.823548670112231</v>
      </c>
      <c r="AC38" s="900">
        <f>VLOOKUP(年度マスタ!$K$4&amp;"_"&amp;AC$33,データシート1!$A:$BT,MATCH("aa_"&amp;$S38,データシート1!$A$1:$BT$1,0),0)</f>
        <v>82.789089518964417</v>
      </c>
      <c r="AD38" s="900">
        <f>VLOOKUP(年度マスタ!$K$4&amp;"_"&amp;AD$33,データシート1!$A:$BT,MATCH("aa_"&amp;$S38,データシート1!$A$1:$BT$1,0),0)</f>
        <v>94.110789425852957</v>
      </c>
      <c r="AE38" s="900">
        <f>VLOOKUP(年度マスタ!$K$4&amp;"_"&amp;AE$33,データシート1!$A:$BT,MATCH("aa_"&amp;$S38,データシート1!$A$1:$BT$1,0),0)</f>
        <v>89.724338397075428</v>
      </c>
      <c r="AF38" s="900">
        <f>VLOOKUP(年度マスタ!$K$4&amp;"_"&amp;AF$33,データシート1!$A:$BT,MATCH("aa_"&amp;$S38,データシート1!$A$1:$BT$1,0),0)</f>
        <v>77.886763544267339</v>
      </c>
      <c r="AG38" s="900">
        <f>VLOOKUP(年度マスタ!$K$4&amp;"_"&amp;AG$33,データシート1!$A:$BT,MATCH("aa_"&amp;$S38,データシート1!$A$1:$BT$1,0),0)</f>
        <v>70.23415448184727</v>
      </c>
      <c r="AH38" s="900">
        <f>VLOOKUP(年度マスタ!$K$4&amp;"_"&amp;AH$33,データシート1!$A:$BT,MATCH("aa_"&amp;$S38,データシート1!$A$1:$BT$1,0),0)</f>
        <v>71.494984726480283</v>
      </c>
      <c r="AI38" s="900">
        <f>VLOOKUP(年度マスタ!$K$4&amp;"_"&amp;AI$33,データシート1!$A:$BT,MATCH("aa_"&amp;$S38,データシート1!$A$1:$BT$1,0),0)</f>
        <v>81.338015789424304</v>
      </c>
      <c r="AJ38" s="900">
        <f>VLOOKUP(年度マスタ!$K$4&amp;"_"&amp;AJ$33,データシート1!$A:$BT,MATCH("aa_"&amp;$S38,データシート1!$A$1:$BT$1,0),0)</f>
        <v>74.766317877134455</v>
      </c>
      <c r="AK38" s="901">
        <f>VLOOKUP(年度マスタ!$K$4&amp;"_"&amp;AK$33,データシート1!$A:$BT,MATCH("aa_"&amp;$S38,データシート1!$A$1:$BT$1,0),0)</f>
        <v>73.073547927216694</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242.67407832594938</v>
      </c>
      <c r="P39" s="454">
        <f t="shared" si="9"/>
        <v>0.14120663830625066</v>
      </c>
      <c r="Q39" s="328"/>
      <c r="R39" s="13"/>
      <c r="S39" s="356" t="s">
        <v>189</v>
      </c>
      <c r="T39" s="335"/>
      <c r="U39" s="343" t="s">
        <v>199</v>
      </c>
      <c r="V39" s="344"/>
      <c r="W39" s="344"/>
      <c r="X39" s="896">
        <f>VLOOKUP(年度マスタ!$K$4&amp;"_"&amp;X$33,データシート1!$A:$BT,MATCH("aa_"&amp;$S39,データシート1!$A$1:$BT$1,0),0)</f>
        <v>370.85753014063391</v>
      </c>
      <c r="Y39" s="897">
        <f>VLOOKUP(年度マスタ!$K$4&amp;"_"&amp;Y$33,データシート1!$A:$BT,MATCH("aa_"&amp;$S39,データシート1!$A$1:$BT$1,0),0)</f>
        <v>397.73951774422812</v>
      </c>
      <c r="Z39" s="897">
        <f>VLOOKUP(年度マスタ!$K$4&amp;"_"&amp;Z$33,データシート1!$A:$BT,MATCH("aa_"&amp;$S39,データシート1!$A$1:$BT$1,0),0)</f>
        <v>460.95278308039201</v>
      </c>
      <c r="AA39" s="897">
        <f>VLOOKUP(年度マスタ!$K$4&amp;"_"&amp;AA$33,データシート1!$A:$BT,MATCH("aa_"&amp;$S39,データシート1!$A$1:$BT$1,0),0)</f>
        <v>499.37032428871669</v>
      </c>
      <c r="AB39" s="897">
        <f>VLOOKUP(年度マスタ!$K$4&amp;"_"&amp;AB$33,データシート1!$A:$BT,MATCH("aa_"&amp;$S39,データシート1!$A$1:$BT$1,0),0)</f>
        <v>505.78666227700381</v>
      </c>
      <c r="AC39" s="897">
        <f>VLOOKUP(年度マスタ!$K$4&amp;"_"&amp;AC$33,データシート1!$A:$BT,MATCH("aa_"&amp;$S39,データシート1!$A$1:$BT$1,0),0)</f>
        <v>487.80388073389508</v>
      </c>
      <c r="AD39" s="897">
        <f>VLOOKUP(年度マスタ!$K$4&amp;"_"&amp;AD$33,データシート1!$A:$BT,MATCH("aa_"&amp;$S39,データシート1!$A$1:$BT$1,0),0)</f>
        <v>412.77167762919419</v>
      </c>
      <c r="AE39" s="897">
        <f>VLOOKUP(年度マスタ!$K$4&amp;"_"&amp;AE$33,データシート1!$A:$BT,MATCH("aa_"&amp;$S39,データシート1!$A$1:$BT$1,0),0)</f>
        <v>343.98873300861231</v>
      </c>
      <c r="AF39" s="897">
        <f>VLOOKUP(年度マスタ!$K$4&amp;"_"&amp;AF$33,データシート1!$A:$BT,MATCH("aa_"&amp;$S39,データシート1!$A$1:$BT$1,0),0)</f>
        <v>330.30421139576373</v>
      </c>
      <c r="AG39" s="897">
        <f>VLOOKUP(年度マスタ!$K$4&amp;"_"&amp;AG$33,データシート1!$A:$BT,MATCH("aa_"&amp;$S39,データシート1!$A$1:$BT$1,0),0)</f>
        <v>298.52530090032457</v>
      </c>
      <c r="AH39" s="897">
        <f>VLOOKUP(年度マスタ!$K$4&amp;"_"&amp;AH$33,データシート1!$A:$BT,MATCH("aa_"&amp;$S39,データシート1!$A$1:$BT$1,0),0)</f>
        <v>304.50550607958797</v>
      </c>
      <c r="AI39" s="897">
        <f>VLOOKUP(年度マスタ!$K$4&amp;"_"&amp;AI$33,データシート1!$A:$BT,MATCH("aa_"&amp;$S39,データシート1!$A$1:$BT$1,0),0)</f>
        <v>299.04175436617464</v>
      </c>
      <c r="AJ39" s="897">
        <f>VLOOKUP(年度マスタ!$K$4&amp;"_"&amp;AJ$33,データシート1!$A:$BT,MATCH("aa_"&amp;$S39,データシート1!$A$1:$BT$1,0),0)</f>
        <v>271.27453007917313</v>
      </c>
      <c r="AK39" s="898">
        <f>VLOOKUP(年度マスタ!$K$4&amp;"_"&amp;AK$33,データシート1!$A:$BT,MATCH("aa_"&amp;$S39,データシート1!$A$1:$BT$1,0),0)</f>
        <v>305.68545783607954</v>
      </c>
      <c r="AL39" s="330"/>
      <c r="AW39" s="17" t="str">
        <f>年度マスタ!K4</f>
        <v>42202</v>
      </c>
      <c r="AX39" s="17" t="s">
        <v>200</v>
      </c>
      <c r="AY39" s="17">
        <f>VLOOKUP($AW39&amp;"_"&amp;$AY$34,データシート1!$A:$BT,MATCH($AY$31&amp;"_"&amp;AY$36,データシート1!$A$1:$BT$1,0),0)</f>
        <v>115.11403981996719</v>
      </c>
      <c r="AZ39" s="17">
        <f>VLOOKUP($AW39&amp;"_"&amp;$AY$34,データシート1!$A:$BT,MATCH($AY$31&amp;"_"&amp;AZ$36,データシート1!$A$1:$BT$1,0),0)</f>
        <v>16.69139927749832</v>
      </c>
      <c r="BA39" s="17">
        <f>VLOOKUP($AW39&amp;"_"&amp;$AY$34,データシート1!$A:$BT,MATCH($AY$31&amp;"_"&amp;BA$36,データシート1!$A$1:$BT$1,0),0)</f>
        <v>73.073547927216694</v>
      </c>
      <c r="BB39" s="17">
        <f>VLOOKUP($AW39&amp;"_"&amp;$AY$34,データシート1!$A:$BT,MATCH($AY$31&amp;"_"&amp;BB$36,データシート1!$A$1:$BT$1,0),0)</f>
        <v>305.68545783607954</v>
      </c>
      <c r="BC39" s="17">
        <f>VLOOKUP($AW39&amp;"_"&amp;$AY$34,データシート1!$A:$BT,MATCH($AY$31&amp;"_"&amp;BC$36,データシート1!$A$1:$BT$1,0),0)</f>
        <v>302.14412652742595</v>
      </c>
      <c r="BD39" s="17">
        <f>VLOOKUP($AW39&amp;"_"&amp;$AY$34,データシート1!$A:$BT,MATCH($AY$31&amp;"_"&amp;BD$36,データシート1!$A$1:$BT$1,0),0)</f>
        <v>196.31701826809893</v>
      </c>
      <c r="BE39" s="17">
        <f>VLOOKUP($AW39&amp;"_"&amp;$AY$34,データシート1!$A:$BT,MATCH($AY$31&amp;"_"&amp;BE$36,データシート1!$A$1:$BT$1,0),0)</f>
        <v>144.17041732968929</v>
      </c>
      <c r="BF39" s="17">
        <f>VLOOKUP($AW39&amp;"_"&amp;$AY$34,データシート1!$A:$BT,MATCH($AY$31&amp;"_"&amp;BF$36,データシート1!$A$1:$BT$1,0),0)</f>
        <v>14.156607637206074</v>
      </c>
      <c r="BG39" s="17">
        <f>VLOOKUP($AW39&amp;"_"&amp;$AY$34,データシート1!$A:$BT,MATCH($AY$31&amp;"_"&amp;BG$36,データシート1!$A$1:$BT$1,0),0)</f>
        <v>40.08710477394348</v>
      </c>
      <c r="BH39" s="17">
        <f>VLOOKUP($AW39&amp;"_"&amp;$AY$34,データシート1!$A:$BT,MATCH($AY$31&amp;"_"&amp;BH$36,データシート1!$A$1:$BT$1,0),0)</f>
        <v>28.179444865640001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162.76394260168891</v>
      </c>
      <c r="P40" s="454">
        <f t="shared" si="9"/>
        <v>9.4708711086092121E-2</v>
      </c>
      <c r="Q40" s="328"/>
      <c r="R40" s="13"/>
      <c r="S40" s="356" t="s">
        <v>165</v>
      </c>
      <c r="T40" s="335"/>
      <c r="U40" s="343" t="s">
        <v>165</v>
      </c>
      <c r="V40" s="344"/>
      <c r="W40" s="344"/>
      <c r="X40" s="896">
        <f>VLOOKUP(年度マスタ!$K$4&amp;"_"&amp;X$33,データシート1!$A:$BT,MATCH("aa_"&amp;$S40,データシート1!$A$1:$BT$1,0),0)</f>
        <v>294.35684628860258</v>
      </c>
      <c r="Y40" s="897">
        <f>VLOOKUP(年度マスタ!$K$4&amp;"_"&amp;Y$33,データシート1!$A:$BT,MATCH("aa_"&amp;$S40,データシート1!$A$1:$BT$1,0),0)</f>
        <v>333.07451396568581</v>
      </c>
      <c r="Z40" s="897">
        <f>VLOOKUP(年度マスタ!$K$4&amp;"_"&amp;Z$33,データシート1!$A:$BT,MATCH("aa_"&amp;$S40,データシート1!$A$1:$BT$1,0),0)</f>
        <v>387.16368742646989</v>
      </c>
      <c r="AA40" s="897">
        <f>VLOOKUP(年度マスタ!$K$4&amp;"_"&amp;AA$33,データシート1!$A:$BT,MATCH("aa_"&amp;$S40,データシート1!$A$1:$BT$1,0),0)</f>
        <v>451.83829860154123</v>
      </c>
      <c r="AB40" s="897">
        <f>VLOOKUP(年度マスタ!$K$4&amp;"_"&amp;AB$33,データシート1!$A:$BT,MATCH("aa_"&amp;$S40,データシート1!$A$1:$BT$1,0),0)</f>
        <v>439.87881543740451</v>
      </c>
      <c r="AC40" s="897">
        <f>VLOOKUP(年度マスタ!$K$4&amp;"_"&amp;AC$33,データシート1!$A:$BT,MATCH("aa_"&amp;$S40,データシート1!$A$1:$BT$1,0),0)</f>
        <v>409.95648709934159</v>
      </c>
      <c r="AD40" s="897">
        <f>VLOOKUP(年度マスタ!$K$4&amp;"_"&amp;AD$33,データシート1!$A:$BT,MATCH("aa_"&amp;$S40,データシート1!$A$1:$BT$1,0),0)</f>
        <v>358.99622604235742</v>
      </c>
      <c r="AE40" s="897">
        <f>VLOOKUP(年度マスタ!$K$4&amp;"_"&amp;AE$33,データシート1!$A:$BT,MATCH("aa_"&amp;$S40,データシート1!$A$1:$BT$1,0),0)</f>
        <v>330.28075857884926</v>
      </c>
      <c r="AF40" s="897">
        <f>VLOOKUP(年度マスタ!$K$4&amp;"_"&amp;AF$33,データシート1!$A:$BT,MATCH("aa_"&amp;$S40,データシート1!$A$1:$BT$1,0),0)</f>
        <v>332.66569449004629</v>
      </c>
      <c r="AG40" s="897">
        <f>VLOOKUP(年度マスタ!$K$4&amp;"_"&amp;AG$33,データシート1!$A:$BT,MATCH("aa_"&amp;$S40,データシート1!$A$1:$BT$1,0),0)</f>
        <v>249.75764351277294</v>
      </c>
      <c r="AH40" s="897">
        <f>VLOOKUP(年度マスタ!$K$4&amp;"_"&amp;AH$33,データシート1!$A:$BT,MATCH("aa_"&amp;$S40,データシート1!$A$1:$BT$1,0),0)</f>
        <v>266.81146946286407</v>
      </c>
      <c r="AI40" s="897">
        <f>VLOOKUP(年度マスタ!$K$4&amp;"_"&amp;AI$33,データシート1!$A:$BT,MATCH("aa_"&amp;$S40,データシート1!$A$1:$BT$1,0),0)</f>
        <v>264.63882197518632</v>
      </c>
      <c r="AJ40" s="897">
        <f>VLOOKUP(年度マスタ!$K$4&amp;"_"&amp;AJ$33,データシート1!$A:$BT,MATCH("aa_"&amp;$S40,データシート1!$A$1:$BT$1,0),0)</f>
        <v>232.36256189232219</v>
      </c>
      <c r="AK40" s="898">
        <f>VLOOKUP(年度マスタ!$K$4&amp;"_"&amp;AK$33,データシート1!$A:$BT,MATCH("aa_"&amp;$S40,データシート1!$A$1:$BT$1,0),0)</f>
        <v>302.14412652742595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20.2741761801996</v>
      </c>
      <c r="P41" s="454">
        <f t="shared" si="9"/>
        <v>1.179709131928542E-2</v>
      </c>
      <c r="Q41" s="328"/>
      <c r="R41" s="13"/>
      <c r="S41" s="356" t="s">
        <v>201</v>
      </c>
      <c r="T41" s="335"/>
      <c r="U41" s="246" t="s">
        <v>128</v>
      </c>
      <c r="V41" s="344"/>
      <c r="W41" s="344"/>
      <c r="X41" s="896">
        <f>X42+X45+X46</f>
        <v>476.22806780571227</v>
      </c>
      <c r="Y41" s="897">
        <f t="shared" ref="Y41:AH41" si="12">Y42+Y45+Y46</f>
        <v>481.28265279803554</v>
      </c>
      <c r="Z41" s="897">
        <f t="shared" si="12"/>
        <v>476.81448799155964</v>
      </c>
      <c r="AA41" s="897">
        <f t="shared" si="12"/>
        <v>490.20282814955556</v>
      </c>
      <c r="AB41" s="897">
        <f t="shared" si="12"/>
        <v>480.30406658717362</v>
      </c>
      <c r="AC41" s="897">
        <f t="shared" si="12"/>
        <v>463.78126686219179</v>
      </c>
      <c r="AD41" s="897">
        <f t="shared" si="12"/>
        <v>457.211009510672</v>
      </c>
      <c r="AE41" s="897">
        <f t="shared" si="12"/>
        <v>443.89895635592256</v>
      </c>
      <c r="AF41" s="897">
        <f t="shared" si="12"/>
        <v>438.35219307694297</v>
      </c>
      <c r="AG41" s="897">
        <f t="shared" si="12"/>
        <v>428.05480731848917</v>
      </c>
      <c r="AH41" s="897">
        <f t="shared" si="12"/>
        <v>426.29235260480164</v>
      </c>
      <c r="AI41" s="897">
        <f>AI42+AI45+AI46</f>
        <v>386.95112203177979</v>
      </c>
      <c r="AJ41" s="897">
        <f>AJ42+AJ45+AJ46</f>
        <v>386.83900687568052</v>
      </c>
      <c r="AK41" s="898">
        <f>AK42+AK45+AK46</f>
        <v>394.73114800893779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54.59186947933572</v>
      </c>
      <c r="P42" s="454">
        <f t="shared" si="9"/>
        <v>3.17657922972579E-2</v>
      </c>
      <c r="Q42" s="328"/>
      <c r="R42" s="13"/>
      <c r="S42" s="356"/>
      <c r="T42" s="335"/>
      <c r="U42" s="346"/>
      <c r="V42" s="564" t="s">
        <v>129</v>
      </c>
      <c r="W42" s="336"/>
      <c r="X42" s="899">
        <f>SUM(X43:X44)</f>
        <v>422.30368628009717</v>
      </c>
      <c r="Y42" s="900">
        <f t="shared" ref="Y42:AK42" si="13">SUM(Y43:Y44)</f>
        <v>424.44587714323438</v>
      </c>
      <c r="Z42" s="900">
        <f t="shared" si="13"/>
        <v>416.15121326739813</v>
      </c>
      <c r="AA42" s="900">
        <f t="shared" si="13"/>
        <v>415.8632580282582</v>
      </c>
      <c r="AB42" s="900">
        <f t="shared" si="13"/>
        <v>405.43802092763826</v>
      </c>
      <c r="AC42" s="900">
        <f t="shared" si="13"/>
        <v>395.09220510211276</v>
      </c>
      <c r="AD42" s="900">
        <f t="shared" si="13"/>
        <v>392.40029477249055</v>
      </c>
      <c r="AE42" s="900">
        <f t="shared" si="13"/>
        <v>386.48805441360179</v>
      </c>
      <c r="AF42" s="900">
        <f t="shared" si="13"/>
        <v>381.67555507031062</v>
      </c>
      <c r="AG42" s="900">
        <f t="shared" si="13"/>
        <v>375.93214084354247</v>
      </c>
      <c r="AH42" s="900">
        <f t="shared" si="13"/>
        <v>369.39268259630569</v>
      </c>
      <c r="AI42" s="900">
        <f t="shared" si="13"/>
        <v>334.21465097555222</v>
      </c>
      <c r="AJ42" s="900">
        <f t="shared" si="13"/>
        <v>332.10537024500593</v>
      </c>
      <c r="AK42" s="901">
        <f t="shared" si="13"/>
        <v>340.48743559778825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31.642727810459998</v>
      </c>
      <c r="P43" s="612">
        <f t="shared" si="9"/>
        <v>1.8412198170392635E-2</v>
      </c>
      <c r="Q43" s="328"/>
      <c r="R43" s="13"/>
      <c r="S43" s="356" t="s">
        <v>190</v>
      </c>
      <c r="T43" s="359"/>
      <c r="U43" s="346"/>
      <c r="V43" s="360"/>
      <c r="W43" s="347" t="s">
        <v>190</v>
      </c>
      <c r="X43" s="899">
        <f>VLOOKUP(年度マスタ!$K$4&amp;"_"&amp;X$33,データシート1!$A:$BT,MATCH("aa_"&amp;$S43,データシート1!$A$1:$BT$1,0),0)</f>
        <v>248.9790680778467</v>
      </c>
      <c r="Y43" s="900">
        <f>VLOOKUP(年度マスタ!$K$4&amp;"_"&amp;Y$33,データシート1!$A:$BT,MATCH("aa_"&amp;$S43,データシート1!$A$1:$BT$1,0),0)</f>
        <v>249.9736672881042</v>
      </c>
      <c r="Z43" s="900">
        <f>VLOOKUP(年度マスタ!$K$4&amp;"_"&amp;Z$33,データシート1!$A:$BT,MATCH("aa_"&amp;$S43,データシート1!$A$1:$BT$1,0),0)</f>
        <v>249.00220778670865</v>
      </c>
      <c r="AA43" s="900">
        <f>VLOOKUP(年度マスタ!$K$4&amp;"_"&amp;AA$33,データシート1!$A:$BT,MATCH("aa_"&amp;$S43,データシート1!$A$1:$BT$1,0),0)</f>
        <v>250.81889733709909</v>
      </c>
      <c r="AB43" s="900">
        <f>VLOOKUP(年度マスタ!$K$4&amp;"_"&amp;AB$33,データシート1!$A:$BT,MATCH("aa_"&amp;$S43,データシート1!$A$1:$BT$1,0),0)</f>
        <v>242.67407832594938</v>
      </c>
      <c r="AC43" s="900">
        <f>VLOOKUP(年度マスタ!$K$4&amp;"_"&amp;AC$33,データシート1!$A:$BT,MATCH("aa_"&amp;$S43,データシート1!$A$1:$BT$1,0),0)</f>
        <v>232.36599429987749</v>
      </c>
      <c r="AD43" s="900">
        <f>VLOOKUP(年度マスタ!$K$4&amp;"_"&amp;AD$33,データシート1!$A:$BT,MATCH("aa_"&amp;$S43,データシート1!$A$1:$BT$1,0),0)</f>
        <v>231.87223289614457</v>
      </c>
      <c r="AE43" s="900">
        <f>VLOOKUP(年度マスタ!$K$4&amp;"_"&amp;AE$33,データシート1!$A:$BT,MATCH("aa_"&amp;$S43,データシート1!$A$1:$BT$1,0),0)</f>
        <v>230.78059259275796</v>
      </c>
      <c r="AF43" s="900">
        <f>VLOOKUP(年度マスタ!$K$4&amp;"_"&amp;AF$33,データシート1!$A:$BT,MATCH("aa_"&amp;$S43,データシート1!$A$1:$BT$1,0),0)</f>
        <v>228.39799957498954</v>
      </c>
      <c r="AG43" s="900">
        <f>VLOOKUP(年度マスタ!$K$4&amp;"_"&amp;AG$33,データシート1!$A:$BT,MATCH("aa_"&amp;$S43,データシート1!$A$1:$BT$1,0),0)</f>
        <v>224.76827239282031</v>
      </c>
      <c r="AH43" s="900">
        <f>VLOOKUP(年度マスタ!$K$4&amp;"_"&amp;AH$33,データシート1!$A:$BT,MATCH("aa_"&amp;$S43,データシート1!$A$1:$BT$1,0),0)</f>
        <v>218.9573908894755</v>
      </c>
      <c r="AI43" s="900">
        <f>VLOOKUP(年度マスタ!$K$4&amp;"_"&amp;AI$33,データシート1!$A:$BT,MATCH("aa_"&amp;$S43,データシート1!$A$1:$BT$1,0),0)</f>
        <v>192.47717400608616</v>
      </c>
      <c r="AJ43" s="900">
        <f>VLOOKUP(年度マスタ!$K$4&amp;"_"&amp;AJ$33,データシート1!$A:$BT,MATCH("aa_"&amp;$S43,データシート1!$A$1:$BT$1,0),0)</f>
        <v>186.55496168641213</v>
      </c>
      <c r="AK43" s="901">
        <f>VLOOKUP(年度マスタ!$K$4&amp;"_"&amp;AK$33,データシート1!$A:$BT,MATCH("aa_"&amp;$S43,データシート1!$A$1:$BT$1,0),0)</f>
        <v>196.31701826809893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173.32461820225049</v>
      </c>
      <c r="Y44" s="900">
        <f>VLOOKUP(年度マスタ!$K$4&amp;"_"&amp;Y$33,データシート1!$A:$BT,MATCH("aa_"&amp;$S44,データシート1!$A$1:$BT$1,0),0)</f>
        <v>174.47220985513019</v>
      </c>
      <c r="Z44" s="900">
        <f>VLOOKUP(年度マスタ!$K$4&amp;"_"&amp;Z$33,データシート1!$A:$BT,MATCH("aa_"&amp;$S44,データシート1!$A$1:$BT$1,0),0)</f>
        <v>167.14900548068951</v>
      </c>
      <c r="AA44" s="900">
        <f>VLOOKUP(年度マスタ!$K$4&amp;"_"&amp;AA$33,データシート1!$A:$BT,MATCH("aa_"&amp;$S44,データシート1!$A$1:$BT$1,0),0)</f>
        <v>165.04436069115914</v>
      </c>
      <c r="AB44" s="900">
        <f>VLOOKUP(年度マスタ!$K$4&amp;"_"&amp;AB$33,データシート1!$A:$BT,MATCH("aa_"&amp;$S44,データシート1!$A$1:$BT$1,0),0)</f>
        <v>162.76394260168891</v>
      </c>
      <c r="AC44" s="900">
        <f>VLOOKUP(年度マスタ!$K$4&amp;"_"&amp;AC$33,データシート1!$A:$BT,MATCH("aa_"&amp;$S44,データシート1!$A$1:$BT$1,0),0)</f>
        <v>162.72621080223527</v>
      </c>
      <c r="AD44" s="900">
        <f>VLOOKUP(年度マスタ!$K$4&amp;"_"&amp;AD$33,データシート1!$A:$BT,MATCH("aa_"&amp;$S44,データシート1!$A$1:$BT$1,0),0)</f>
        <v>160.52806187634599</v>
      </c>
      <c r="AE44" s="900">
        <f>VLOOKUP(年度マスタ!$K$4&amp;"_"&amp;AE$33,データシート1!$A:$BT,MATCH("aa_"&amp;$S44,データシート1!$A$1:$BT$1,0),0)</f>
        <v>155.70746182084383</v>
      </c>
      <c r="AF44" s="900">
        <f>VLOOKUP(年度マスタ!$K$4&amp;"_"&amp;AF$33,データシート1!$A:$BT,MATCH("aa_"&amp;$S44,データシート1!$A$1:$BT$1,0),0)</f>
        <v>153.27755549532108</v>
      </c>
      <c r="AG44" s="900">
        <f>VLOOKUP(年度マスタ!$K$4&amp;"_"&amp;AG$33,データシート1!$A:$BT,MATCH("aa_"&amp;$S44,データシート1!$A$1:$BT$1,0),0)</f>
        <v>151.16386845072213</v>
      </c>
      <c r="AH44" s="900">
        <f>VLOOKUP(年度マスタ!$K$4&amp;"_"&amp;AH$33,データシート1!$A:$BT,MATCH("aa_"&amp;$S44,データシート1!$A$1:$BT$1,0),0)</f>
        <v>150.43529170683018</v>
      </c>
      <c r="AI44" s="900">
        <f>VLOOKUP(年度マスタ!$K$4&amp;"_"&amp;AI$33,データシート1!$A:$BT,MATCH("aa_"&amp;$S44,データシート1!$A$1:$BT$1,0),0)</f>
        <v>141.73747696946606</v>
      </c>
      <c r="AJ44" s="900">
        <f>VLOOKUP(年度マスタ!$K$4&amp;"_"&amp;AJ$33,データシート1!$A:$BT,MATCH("aa_"&amp;$S44,データシート1!$A$1:$BT$1,0),0)</f>
        <v>145.55040855859377</v>
      </c>
      <c r="AK44" s="901">
        <f>VLOOKUP(年度マスタ!$K$4&amp;"_"&amp;AK$33,データシート1!$A:$BT,MATCH("aa_"&amp;$S44,データシート1!$A$1:$BT$1,0),0)</f>
        <v>144.17041732968929</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15.4464097728049</v>
      </c>
      <c r="Y45" s="900">
        <f>VLOOKUP(年度マスタ!$K$4&amp;"_"&amp;Y$33,データシート1!$A:$BT,MATCH("aa_"&amp;$S45,データシート1!$A$1:$BT$1,0),0)</f>
        <v>16.048345860374798</v>
      </c>
      <c r="Z45" s="900">
        <f>VLOOKUP(年度マスタ!$K$4&amp;"_"&amp;Z$33,データシート1!$A:$BT,MATCH("aa_"&amp;$S45,データシート1!$A$1:$BT$1,0),0)</f>
        <v>18.424210378087199</v>
      </c>
      <c r="AA45" s="900">
        <f>VLOOKUP(年度マスタ!$K$4&amp;"_"&amp;AA$33,データシート1!$A:$BT,MATCH("aa_"&amp;$S45,データシート1!$A$1:$BT$1,0),0)</f>
        <v>20.0100612258456</v>
      </c>
      <c r="AB45" s="900">
        <f>VLOOKUP(年度マスタ!$K$4&amp;"_"&amp;AB$33,データシート1!$A:$BT,MATCH("aa_"&amp;$S45,データシート1!$A$1:$BT$1,0),0)</f>
        <v>20.2741761801996</v>
      </c>
      <c r="AC45" s="900">
        <f>VLOOKUP(年度マスタ!$K$4&amp;"_"&amp;AC$33,データシート1!$A:$BT,MATCH("aa_"&amp;$S45,データシート1!$A$1:$BT$1,0),0)</f>
        <v>19.3046913178224</v>
      </c>
      <c r="AD45" s="900">
        <f>VLOOKUP(年度マスタ!$K$4&amp;"_"&amp;AD$33,データシート1!$A:$BT,MATCH("aa_"&amp;$S45,データシート1!$A$1:$BT$1,0),0)</f>
        <v>18.778605353946698</v>
      </c>
      <c r="AE45" s="900">
        <f>VLOOKUP(年度マスタ!$K$4&amp;"_"&amp;AE$33,データシート1!$A:$BT,MATCH("aa_"&amp;$S45,データシート1!$A$1:$BT$1,0),0)</f>
        <v>18.118527784417033</v>
      </c>
      <c r="AF45" s="900">
        <f>VLOOKUP(年度マスタ!$K$4&amp;"_"&amp;AF$33,データシート1!$A:$BT,MATCH("aa_"&amp;$S45,データシート1!$A$1:$BT$1,0),0)</f>
        <v>17.375261613925101</v>
      </c>
      <c r="AG45" s="900">
        <f>VLOOKUP(年度マスタ!$K$4&amp;"_"&amp;AG$33,データシート1!$A:$BT,MATCH("aa_"&amp;$S45,データシート1!$A$1:$BT$1,0),0)</f>
        <v>15.9954209201608</v>
      </c>
      <c r="AH45" s="900">
        <f>VLOOKUP(年度マスタ!$K$4&amp;"_"&amp;AH$33,データシート1!$A:$BT,MATCH("aa_"&amp;$S45,データシート1!$A$1:$BT$1,0),0)</f>
        <v>15.407869325959</v>
      </c>
      <c r="AI45" s="900">
        <f>VLOOKUP(年度マスタ!$K$4&amp;"_"&amp;AI$33,データシート1!$A:$BT,MATCH("aa_"&amp;$S45,データシート1!$A$1:$BT$1,0),0)</f>
        <v>14.530339635153201</v>
      </c>
      <c r="AJ45" s="900">
        <f>VLOOKUP(年度マスタ!$K$4&amp;"_"&amp;AJ$33,データシート1!$A:$BT,MATCH("aa_"&amp;$S45,データシート1!$A$1:$BT$1,0),0)</f>
        <v>14.1923877435243</v>
      </c>
      <c r="AK45" s="901">
        <f>VLOOKUP(年度マスタ!$K$4&amp;"_"&amp;AK$33,データシート1!$A:$BT,MATCH("aa_"&amp;$S45,データシート1!$A$1:$BT$1,0),0)</f>
        <v>14.156607637206074</v>
      </c>
      <c r="AL45" s="330"/>
      <c r="AW45" s="17" t="str">
        <f>AW48</f>
        <v>佐世保市</v>
      </c>
      <c r="AX45" s="1010">
        <f t="shared" ref="AX45:BB45" si="15">AX48/$BC48</f>
        <v>0.16581078778178682</v>
      </c>
      <c r="AY45" s="1010">
        <f t="shared" si="15"/>
        <v>0.24739455867736346</v>
      </c>
      <c r="AZ45" s="1010">
        <f t="shared" si="15"/>
        <v>0.24452852081466447</v>
      </c>
      <c r="BA45" s="1010">
        <f t="shared" si="15"/>
        <v>0.31946020216063492</v>
      </c>
      <c r="BB45" s="1010">
        <f t="shared" si="15"/>
        <v>2.2805930565550366E-2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38.47797175281022</v>
      </c>
      <c r="Y46" s="900">
        <f>VLOOKUP(年度マスタ!$K$4&amp;"_"&amp;Y$33,データシート1!$A:$BT,MATCH("aa_"&amp;$S46,データシート1!$A$1:$BT$1,0),0)</f>
        <v>40.788429794426378</v>
      </c>
      <c r="Z46" s="900">
        <f>VLOOKUP(年度マスタ!$K$4&amp;"_"&amp;Z$33,データシート1!$A:$BT,MATCH("aa_"&amp;$S46,データシート1!$A$1:$BT$1,0),0)</f>
        <v>42.239064346074287</v>
      </c>
      <c r="AA46" s="900">
        <f>VLOOKUP(年度マスタ!$K$4&amp;"_"&amp;AA$33,データシート1!$A:$BT,MATCH("aa_"&amp;$S46,データシート1!$A$1:$BT$1,0),0)</f>
        <v>54.329508895451752</v>
      </c>
      <c r="AB46" s="900">
        <f>VLOOKUP(年度マスタ!$K$4&amp;"_"&amp;AB$33,データシート1!$A:$BT,MATCH("aa_"&amp;$S46,データシート1!$A$1:$BT$1,0),0)</f>
        <v>54.59186947933572</v>
      </c>
      <c r="AC46" s="900">
        <f>VLOOKUP(年度マスタ!$K$4&amp;"_"&amp;AC$33,データシート1!$A:$BT,MATCH("aa_"&amp;$S46,データシート1!$A$1:$BT$1,0),0)</f>
        <v>49.384370442256632</v>
      </c>
      <c r="AD46" s="900">
        <f>VLOOKUP(年度マスタ!$K$4&amp;"_"&amp;AD$33,データシート1!$A:$BT,MATCH("aa_"&amp;$S46,データシート1!$A$1:$BT$1,0),0)</f>
        <v>46.032109384234708</v>
      </c>
      <c r="AE46" s="900">
        <f>VLOOKUP(年度マスタ!$K$4&amp;"_"&amp;AE$33,データシート1!$A:$BT,MATCH("aa_"&amp;$S46,データシート1!$A$1:$BT$1,0),0)</f>
        <v>39.292374157903751</v>
      </c>
      <c r="AF46" s="900">
        <f>VLOOKUP(年度マスタ!$K$4&amp;"_"&amp;AF$33,データシート1!$A:$BT,MATCH("aa_"&amp;$S46,データシート1!$A$1:$BT$1,0),0)</f>
        <v>39.301376392707269</v>
      </c>
      <c r="AG46" s="900">
        <f>VLOOKUP(年度マスタ!$K$4&amp;"_"&amp;AG$33,データシート1!$A:$BT,MATCH("aa_"&amp;$S46,データシート1!$A$1:$BT$1,0),0)</f>
        <v>36.127245554785866</v>
      </c>
      <c r="AH46" s="900">
        <f>VLOOKUP(年度マスタ!$K$4&amp;"_"&amp;AH$33,データシート1!$A:$BT,MATCH("aa_"&amp;$S46,データシート1!$A$1:$BT$1,0),0)</f>
        <v>41.491800682536947</v>
      </c>
      <c r="AI46" s="900">
        <f>VLOOKUP(年度マスタ!$K$4&amp;"_"&amp;AI$33,データシート1!$A:$BT,MATCH("aa_"&amp;$S46,データシート1!$A$1:$BT$1,0),0)</f>
        <v>38.206131421074353</v>
      </c>
      <c r="AJ46" s="900">
        <f>VLOOKUP(年度マスタ!$K$4&amp;"_"&amp;AJ$33,データシート1!$A:$BT,MATCH("aa_"&amp;$S46,データシート1!$A$1:$BT$1,0),0)</f>
        <v>40.54124888715026</v>
      </c>
      <c r="AK46" s="901">
        <f>VLOOKUP(年度マスタ!$K$4&amp;"_"&amp;AK$33,データシート1!$A:$BT,MATCH("aa_"&amp;$S46,データシート1!$A$1:$BT$1,0),0)</f>
        <v>40.08710477394348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39.04725424168592</v>
      </c>
      <c r="Y47" s="903">
        <f>VLOOKUP(年度マスタ!$K$4&amp;"_"&amp;Y$33,データシート1!$A:$BT,MATCH("aa_"&amp;$S47,データシート1!$A$1:$BT$1,0),0)</f>
        <v>37.319739681930002</v>
      </c>
      <c r="Z47" s="903">
        <f>VLOOKUP(年度マスタ!$K$4&amp;"_"&amp;Z$33,データシート1!$A:$BT,MATCH("aa_"&amp;$S47,データシート1!$A$1:$BT$1,0),0)</f>
        <v>33.509865420399997</v>
      </c>
      <c r="AA47" s="903">
        <f>VLOOKUP(年度マスタ!$K$4&amp;"_"&amp;AA$33,データシート1!$A:$BT,MATCH("aa_"&amp;$S47,データシート1!$A$1:$BT$1,0),0)</f>
        <v>33.511920674109987</v>
      </c>
      <c r="AB47" s="903">
        <f>VLOOKUP(年度マスタ!$K$4&amp;"_"&amp;AB$33,データシート1!$A:$BT,MATCH("aa_"&amp;$S47,データシート1!$A$1:$BT$1,0),0)</f>
        <v>31.642727810459998</v>
      </c>
      <c r="AC47" s="903">
        <f>VLOOKUP(年度マスタ!$K$4&amp;"_"&amp;AC$33,データシート1!$A:$BT,MATCH("aa_"&amp;$S47,データシート1!$A$1:$BT$1,0),0)</f>
        <v>28.16729438674</v>
      </c>
      <c r="AD47" s="903">
        <f>VLOOKUP(年度マスタ!$K$4&amp;"_"&amp;AD$33,データシート1!$A:$BT,MATCH("aa_"&amp;$S47,データシート1!$A$1:$BT$1,0),0)</f>
        <v>30.541163567314399</v>
      </c>
      <c r="AE47" s="903">
        <f>VLOOKUP(年度マスタ!$K$4&amp;"_"&amp;AE$33,データシート1!$A:$BT,MATCH("aa_"&amp;$S47,データシート1!$A$1:$BT$1,0),0)</f>
        <v>47.752294693299994</v>
      </c>
      <c r="AF47" s="903">
        <f>VLOOKUP(年度マスタ!$K$4&amp;"_"&amp;AF$33,データシート1!$A:$BT,MATCH("aa_"&amp;$S47,データシート1!$A$1:$BT$1,0),0)</f>
        <v>30.153582352320001</v>
      </c>
      <c r="AG47" s="903">
        <f>VLOOKUP(年度マスタ!$K$4&amp;"_"&amp;AG$33,データシート1!$A:$BT,MATCH("aa_"&amp;$S47,データシート1!$A$1:$BT$1,0),0)</f>
        <v>62.737621254033499</v>
      </c>
      <c r="AH47" s="903">
        <f>VLOOKUP(年度マスタ!$K$4&amp;"_"&amp;AH$33,データシート1!$A:$BT,MATCH("aa_"&amp;$S47,データシート1!$A$1:$BT$1,0),0)</f>
        <v>30.830885215147603</v>
      </c>
      <c r="AI47" s="903">
        <f>VLOOKUP(年度マスタ!$K$4&amp;"_"&amp;AI$33,データシート1!$A:$BT,MATCH("aa_"&amp;$S47,データシート1!$A$1:$BT$1,0),0)</f>
        <v>25.918836801772802</v>
      </c>
      <c r="AJ47" s="903">
        <f>VLOOKUP(年度マスタ!$K$4&amp;"_"&amp;AJ$33,データシート1!$A:$BT,MATCH("aa_"&amp;$S47,データシート1!$A$1:$BT$1,0),0)</f>
        <v>29.755193229989999</v>
      </c>
      <c r="AK47" s="904">
        <f>VLOOKUP(年度マスタ!$K$4&amp;"_"&amp;AK$33,データシート1!$A:$BT,MATCH("aa_"&amp;$S47,データシート1!$A$1:$BT$1,0),0)</f>
        <v>28.179444865640001</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佐世保市</v>
      </c>
      <c r="AX48" s="1011">
        <f>SUM(AY39:BA39)</f>
        <v>204.8789870246822</v>
      </c>
      <c r="AY48" s="1011">
        <f>BB39</f>
        <v>305.68545783607954</v>
      </c>
      <c r="AZ48" s="1011">
        <f>BC39</f>
        <v>302.14412652742595</v>
      </c>
      <c r="BA48" s="1011">
        <f>SUM(BD39:BG39)</f>
        <v>394.73114800893779</v>
      </c>
      <c r="BB48" s="1011">
        <f>BH39</f>
        <v>28.179444865640001</v>
      </c>
      <c r="BC48" s="1011">
        <f>SUM(AX48:BB48)</f>
        <v>1235.6191642627655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1235.6191642627655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204.8789870246822</v>
      </c>
      <c r="P52" s="453">
        <f t="shared" ref="P52:P64" si="18">O52/$O$51</f>
        <v>0.16581078778178682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115.11403981996719</v>
      </c>
      <c r="P53" s="454">
        <f t="shared" si="18"/>
        <v>9.316304177642809E-2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16.69139927749832</v>
      </c>
      <c r="P54" s="454">
        <f t="shared" si="18"/>
        <v>1.3508530589566628E-2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73.073547927216694</v>
      </c>
      <c r="P55" s="454">
        <f t="shared" si="18"/>
        <v>5.9139215415792104E-2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305.68545783607954</v>
      </c>
      <c r="P56" s="453">
        <f t="shared" si="18"/>
        <v>0.24739455867736346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302.14412652742595</v>
      </c>
      <c r="P57" s="453">
        <f t="shared" si="18"/>
        <v>0.24452852081466447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394.73114800893779</v>
      </c>
      <c r="P58" s="453">
        <f t="shared" si="18"/>
        <v>0.31946020216063492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340.48743559778825</v>
      </c>
      <c r="P59" s="454">
        <f t="shared" si="18"/>
        <v>0.27556017699105589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196.31701826809893</v>
      </c>
      <c r="P60" s="454">
        <f t="shared" si="18"/>
        <v>0.15888149354273884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144.17041732968929</v>
      </c>
      <c r="P61" s="454">
        <f t="shared" si="18"/>
        <v>0.11667868344831706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14.156607637206074</v>
      </c>
      <c r="P62" s="454">
        <f t="shared" si="18"/>
        <v>1.1457096204600097E-2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40.08710477394348</v>
      </c>
      <c r="P63" s="454">
        <f t="shared" si="18"/>
        <v>3.2442928964978884E-2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28.179444865640001</v>
      </c>
      <c r="P64" s="612">
        <f t="shared" si="18"/>
        <v>2.2805930565550366E-2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佐世保市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1770.3848</v>
      </c>
      <c r="AI7" s="78">
        <f>VLOOKUP(年度マスタ!$K$4&amp;"_"&amp;$AG7,データシート1!$A:$BT,MATCH("ab_"&amp;AI$2,データシート1!$A$1:$BT$1,0),0)</f>
        <v>8455</v>
      </c>
      <c r="AJ7" s="78">
        <f>VLOOKUP(年度マスタ!$K$4&amp;"_"&amp;$AG7,データシート1!$A:$BT,MATCH("ab_"&amp;AJ$2,データシート1!$A$1:$BT$1,0),0)</f>
        <v>1057</v>
      </c>
      <c r="AK7" s="78">
        <f>VLOOKUP(年度マスタ!$K$4&amp;"_"&amp;$AG7,データシート1!$A:$BT,MATCH("ab_"&amp;AK$2,データシート1!$A$1:$BT$1,0),0)</f>
        <v>96702</v>
      </c>
      <c r="AL7" s="78">
        <f>VLOOKUP(年度マスタ!$K$4&amp;"_"&amp;$AG7,データシート1!$A:$BT,MATCH("ab_"&amp;AL$2,データシート1!$A$1:$BT$1,0),0)</f>
        <v>118812</v>
      </c>
      <c r="AM7" s="78">
        <f>VLOOKUP(年度マスタ!$K$4&amp;"_"&amp;$AG7,データシート1!$A:$BT,MATCH("ab_"&amp;AM$2,データシート1!$A$1:$BT$1,0),0)</f>
        <v>125865</v>
      </c>
      <c r="AN7" s="78">
        <f>VLOOKUP(年度マスタ!$K$4&amp;"_"&amp;$AG7,データシート1!$A:$BT,MATCH("ab_"&amp;AN$2,データシート1!$A$1:$BT$1,0),0)</f>
        <v>34885</v>
      </c>
      <c r="AO7" s="78">
        <f>VLOOKUP(年度マスタ!$K$4&amp;"_"&amp;$AG7,データシート1!$A:$BT,MATCH("ab_"&amp;AO$2,データシート1!$A$1:$BT$1,0),0)</f>
        <v>264959</v>
      </c>
      <c r="AP7" s="78">
        <f>VLOOKUP(年度マスタ!$K$4&amp;"_"&amp;$AG7,データシート1!$A:$BT,MATCH("ab_"&amp;AP$2,データシート1!$A$1:$BT$1,0),0)</f>
        <v>7090477</v>
      </c>
      <c r="AQ7" s="954">
        <f>VLOOKUP(年度マスタ!$K$4&amp;"_"&amp;$AG7,データシート1!$A:$BT,MATCH("ab_"&amp;AQ$2,データシート1!$A$1:$BT$1,0),0)</f>
        <v>39.04725424168592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1894.6455000000001</v>
      </c>
      <c r="AI8" s="78">
        <f>VLOOKUP(年度マスタ!$K$4&amp;"_"&amp;$AG8,データシート1!$A:$BT,MATCH("ab_"&amp;AI$2,データシート1!$A$1:$BT$1,0),0)</f>
        <v>8455</v>
      </c>
      <c r="AJ8" s="78">
        <f>VLOOKUP(年度マスタ!$K$4&amp;"_"&amp;$AG8,データシート1!$A:$BT,MATCH("ab_"&amp;AJ$2,データシート1!$A$1:$BT$1,0),0)</f>
        <v>1057</v>
      </c>
      <c r="AK8" s="78">
        <f>VLOOKUP(年度マスタ!$K$4&amp;"_"&amp;$AG8,データシート1!$A:$BT,MATCH("ab_"&amp;AK$2,データシート1!$A$1:$BT$1,0),0)</f>
        <v>96702</v>
      </c>
      <c r="AL8" s="78">
        <f>VLOOKUP(年度マスタ!$K$4&amp;"_"&amp;$AG8,データシート1!$A:$BT,MATCH("ab_"&amp;AL$2,データシート1!$A$1:$BT$1,0),0)</f>
        <v>118592</v>
      </c>
      <c r="AM8" s="78">
        <f>VLOOKUP(年度マスタ!$K$4&amp;"_"&amp;$AG8,データシート1!$A:$BT,MATCH("ab_"&amp;AM$2,データシート1!$A$1:$BT$1,0),0)</f>
        <v>126955</v>
      </c>
      <c r="AN8" s="78">
        <f>VLOOKUP(年度マスタ!$K$4&amp;"_"&amp;$AG8,データシート1!$A:$BT,MATCH("ab_"&amp;AN$2,データシート1!$A$1:$BT$1,0),0)</f>
        <v>34239</v>
      </c>
      <c r="AO8" s="78">
        <f>VLOOKUP(年度マスタ!$K$4&amp;"_"&amp;$AG8,データシート1!$A:$BT,MATCH("ab_"&amp;AO$2,データシート1!$A$1:$BT$1,0),0)</f>
        <v>263784</v>
      </c>
      <c r="AP8" s="78">
        <f>VLOOKUP(年度マスタ!$K$4&amp;"_"&amp;$AG8,データシート1!$A:$BT,MATCH("ab_"&amp;AP$2,データシート1!$A$1:$BT$1,0),0)</f>
        <v>7122825</v>
      </c>
      <c r="AQ8" s="954">
        <f>VLOOKUP(年度マスタ!$K$4&amp;"_"&amp;$AG8,データシート1!$A:$BT,MATCH("ab_"&amp;AQ$2,データシート1!$A$1:$BT$1,0),0)</f>
        <v>37.319739681930002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1837.8228999999999</v>
      </c>
      <c r="AI9" s="78">
        <f>VLOOKUP(年度マスタ!$K$4&amp;"_"&amp;$AG9,データシート1!$A:$BT,MATCH("ab_"&amp;AI$2,データシート1!$A$1:$BT$1,0),0)</f>
        <v>8455</v>
      </c>
      <c r="AJ9" s="78">
        <f>VLOOKUP(年度マスタ!$K$4&amp;"_"&amp;$AG9,データシート1!$A:$BT,MATCH("ab_"&amp;AJ$2,データシート1!$A$1:$BT$1,0),0)</f>
        <v>1057</v>
      </c>
      <c r="AK9" s="78">
        <f>VLOOKUP(年度マスタ!$K$4&amp;"_"&amp;$AG9,データシート1!$A:$BT,MATCH("ab_"&amp;AK$2,データシート1!$A$1:$BT$1,0),0)</f>
        <v>96702</v>
      </c>
      <c r="AL9" s="78">
        <f>VLOOKUP(年度マスタ!$K$4&amp;"_"&amp;$AG9,データシート1!$A:$BT,MATCH("ab_"&amp;AL$2,データシート1!$A$1:$BT$1,0),0)</f>
        <v>119290</v>
      </c>
      <c r="AM9" s="78">
        <f>VLOOKUP(年度マスタ!$K$4&amp;"_"&amp;$AG9,データシート1!$A:$BT,MATCH("ab_"&amp;AM$2,データシート1!$A$1:$BT$1,0),0)</f>
        <v>129209</v>
      </c>
      <c r="AN9" s="78">
        <f>VLOOKUP(年度マスタ!$K$4&amp;"_"&amp;$AG9,データシート1!$A:$BT,MATCH("ab_"&amp;AN$2,データシート1!$A$1:$BT$1,0),0)</f>
        <v>33778</v>
      </c>
      <c r="AO9" s="78">
        <f>VLOOKUP(年度マスタ!$K$4&amp;"_"&amp;$AG9,データシート1!$A:$BT,MATCH("ab_"&amp;AO$2,データシート1!$A$1:$BT$1,0),0)</f>
        <v>262539</v>
      </c>
      <c r="AP9" s="78">
        <f>VLOOKUP(年度マスタ!$K$4&amp;"_"&amp;$AG9,データシート1!$A:$BT,MATCH("ab_"&amp;AP$2,データシート1!$A$1:$BT$1,0),0)</f>
        <v>7363948</v>
      </c>
      <c r="AQ9" s="954">
        <f>VLOOKUP(年度マスタ!$K$4&amp;"_"&amp;$AG9,データシート1!$A:$BT,MATCH("ab_"&amp;AQ$2,データシート1!$A$1:$BT$1,0),0)</f>
        <v>33.509865420399997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1982.8978</v>
      </c>
      <c r="AI10" s="78">
        <f>VLOOKUP(年度マスタ!$K$4&amp;"_"&amp;$AG10,データシート1!$A:$BT,MATCH("ab_"&amp;AI$2,データシート1!$A$1:$BT$1,0),0)</f>
        <v>8455</v>
      </c>
      <c r="AJ10" s="78">
        <f>VLOOKUP(年度マスタ!$K$4&amp;"_"&amp;$AG10,データシート1!$A:$BT,MATCH("ab_"&amp;AJ$2,データシート1!$A$1:$BT$1,0),0)</f>
        <v>1057</v>
      </c>
      <c r="AK10" s="78">
        <f>VLOOKUP(年度マスタ!$K$4&amp;"_"&amp;$AG10,データシート1!$A:$BT,MATCH("ab_"&amp;AK$2,データシート1!$A$1:$BT$1,0),0)</f>
        <v>96702</v>
      </c>
      <c r="AL10" s="78">
        <f>VLOOKUP(年度マスタ!$K$4&amp;"_"&amp;$AG10,データシート1!$A:$BT,MATCH("ab_"&amp;AL$2,データシート1!$A$1:$BT$1,0),0)</f>
        <v>120317</v>
      </c>
      <c r="AM10" s="78">
        <f>VLOOKUP(年度マスタ!$K$4&amp;"_"&amp;$AG10,データシート1!$A:$BT,MATCH("ab_"&amp;AM$2,データシート1!$A$1:$BT$1,0),0)</f>
        <v>131184</v>
      </c>
      <c r="AN10" s="78">
        <f>VLOOKUP(年度マスタ!$K$4&amp;"_"&amp;$AG10,データシート1!$A:$BT,MATCH("ab_"&amp;AN$2,データシート1!$A$1:$BT$1,0),0)</f>
        <v>33164</v>
      </c>
      <c r="AO10" s="78">
        <f>VLOOKUP(年度マスタ!$K$4&amp;"_"&amp;$AG10,データシート1!$A:$BT,MATCH("ab_"&amp;AO$2,データシート1!$A$1:$BT$1,0),0)</f>
        <v>262441</v>
      </c>
      <c r="AP10" s="78">
        <f>VLOOKUP(年度マスタ!$K$4&amp;"_"&amp;$AG10,データシート1!$A:$BT,MATCH("ab_"&amp;AP$2,データシート1!$A$1:$BT$1,0),0)</f>
        <v>9226466</v>
      </c>
      <c r="AQ10" s="954">
        <f>VLOOKUP(年度マスタ!$K$4&amp;"_"&amp;$AG10,データシート1!$A:$BT,MATCH("ab_"&amp;AQ$2,データシート1!$A$1:$BT$1,0),0)</f>
        <v>33.511920674109987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1692.8087</v>
      </c>
      <c r="AI11" s="78">
        <f>VLOOKUP(年度マスタ!$K$4&amp;"_"&amp;$AG11,データシート1!$A:$BT,MATCH("ab_"&amp;AI$2,データシート1!$A$1:$BT$1,0),0)</f>
        <v>8455</v>
      </c>
      <c r="AJ11" s="78">
        <f>VLOOKUP(年度マスタ!$K$4&amp;"_"&amp;$AG11,データシート1!$A:$BT,MATCH("ab_"&amp;AJ$2,データシート1!$A$1:$BT$1,0),0)</f>
        <v>1057</v>
      </c>
      <c r="AK11" s="78">
        <f>VLOOKUP(年度マスタ!$K$4&amp;"_"&amp;$AG11,データシート1!$A:$BT,MATCH("ab_"&amp;AK$2,データシート1!$A$1:$BT$1,0),0)</f>
        <v>96702</v>
      </c>
      <c r="AL11" s="78">
        <f>VLOOKUP(年度マスタ!$K$4&amp;"_"&amp;$AG11,データシート1!$A:$BT,MATCH("ab_"&amp;AL$2,データシート1!$A$1:$BT$1,0),0)</f>
        <v>120911</v>
      </c>
      <c r="AM11" s="78">
        <f>VLOOKUP(年度マスタ!$K$4&amp;"_"&amp;$AG11,データシート1!$A:$BT,MATCH("ab_"&amp;AM$2,データシート1!$A$1:$BT$1,0),0)</f>
        <v>132591</v>
      </c>
      <c r="AN11" s="78">
        <f>VLOOKUP(年度マスタ!$K$4&amp;"_"&amp;$AG11,データシート1!$A:$BT,MATCH("ab_"&amp;AN$2,データシート1!$A$1:$BT$1,0),0)</f>
        <v>32583</v>
      </c>
      <c r="AO11" s="78">
        <f>VLOOKUP(年度マスタ!$K$4&amp;"_"&amp;$AG11,データシート1!$A:$BT,MATCH("ab_"&amp;AO$2,データシート1!$A$1:$BT$1,0),0)</f>
        <v>262093</v>
      </c>
      <c r="AP11" s="78">
        <f>VLOOKUP(年度マスタ!$K$4&amp;"_"&amp;$AG11,データシート1!$A:$BT,MATCH("ab_"&amp;AP$2,データシート1!$A$1:$BT$1,0),0)</f>
        <v>9049793</v>
      </c>
      <c r="AQ11" s="954">
        <f>VLOOKUP(年度マスタ!$K$4&amp;"_"&amp;$AG11,データシート1!$A:$BT,MATCH("ab_"&amp;AQ$2,データシート1!$A$1:$BT$1,0),0)</f>
        <v>31.642727810459998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1633.7318</v>
      </c>
      <c r="AI12" s="78">
        <f>VLOOKUP(年度マスタ!$K$4&amp;"_"&amp;$AG12,データシート1!$A:$BT,MATCH("ab_"&amp;AI$2,データシート1!$A$1:$BT$1,0),0)</f>
        <v>7867</v>
      </c>
      <c r="AJ12" s="78">
        <f>VLOOKUP(年度マスタ!$K$4&amp;"_"&amp;$AG12,データシート1!$A:$BT,MATCH("ab_"&amp;AJ$2,データシート1!$A$1:$BT$1,0),0)</f>
        <v>1071</v>
      </c>
      <c r="AK12" s="78">
        <f>VLOOKUP(年度マスタ!$K$4&amp;"_"&amp;$AG12,データシート1!$A:$BT,MATCH("ab_"&amp;AK$2,データシート1!$A$1:$BT$1,0),0)</f>
        <v>93872</v>
      </c>
      <c r="AL12" s="78">
        <f>VLOOKUP(年度マスタ!$K$4&amp;"_"&amp;$AG12,データシート1!$A:$BT,MATCH("ab_"&amp;AL$2,データシート1!$A$1:$BT$1,0),0)</f>
        <v>121213</v>
      </c>
      <c r="AM12" s="78">
        <f>VLOOKUP(年度マスタ!$K$4&amp;"_"&amp;$AG12,データシート1!$A:$BT,MATCH("ab_"&amp;AM$2,データシート1!$A$1:$BT$1,0),0)</f>
        <v>133716</v>
      </c>
      <c r="AN12" s="78">
        <f>VLOOKUP(年度マスタ!$K$4&amp;"_"&amp;$AG12,データシート1!$A:$BT,MATCH("ab_"&amp;AN$2,データシート1!$A$1:$BT$1,0),0)</f>
        <v>32407</v>
      </c>
      <c r="AO12" s="78">
        <f>VLOOKUP(年度マスタ!$K$4&amp;"_"&amp;$AG12,データシート1!$A:$BT,MATCH("ab_"&amp;AO$2,データシート1!$A$1:$BT$1,0),0)</f>
        <v>260110</v>
      </c>
      <c r="AP12" s="78">
        <f>VLOOKUP(年度マスタ!$K$4&amp;"_"&amp;$AG12,データシート1!$A:$BT,MATCH("ab_"&amp;AP$2,データシート1!$A$1:$BT$1,0),0)</f>
        <v>8212278</v>
      </c>
      <c r="AQ12" s="954">
        <f>VLOOKUP(年度マスタ!$K$4&amp;"_"&amp;$AG12,データシート1!$A:$BT,MATCH("ab_"&amp;AQ$2,データシート1!$A$1:$BT$1,0),0)</f>
        <v>28.16729438674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1632.5079000000001</v>
      </c>
      <c r="AI13" s="78">
        <f>VLOOKUP(年度マスタ!$K$4&amp;"_"&amp;$AG13,データシート1!$A:$BT,MATCH("ab_"&amp;AI$2,データシート1!$A$1:$BT$1,0),0)</f>
        <v>7867</v>
      </c>
      <c r="AJ13" s="78">
        <f>VLOOKUP(年度マスタ!$K$4&amp;"_"&amp;$AG13,データシート1!$A:$BT,MATCH("ab_"&amp;AJ$2,データシート1!$A$1:$BT$1,0),0)</f>
        <v>1071</v>
      </c>
      <c r="AK13" s="78">
        <f>VLOOKUP(年度マスタ!$K$4&amp;"_"&amp;$AG13,データシート1!$A:$BT,MATCH("ab_"&amp;AK$2,データシート1!$A$1:$BT$1,0),0)</f>
        <v>93872</v>
      </c>
      <c r="AL13" s="78">
        <f>VLOOKUP(年度マスタ!$K$4&amp;"_"&amp;$AG13,データシート1!$A:$BT,MATCH("ab_"&amp;AL$2,データシート1!$A$1:$BT$1,0),0)</f>
        <v>121706</v>
      </c>
      <c r="AM13" s="78">
        <f>VLOOKUP(年度マスタ!$K$4&amp;"_"&amp;$AG13,データシート1!$A:$BT,MATCH("ab_"&amp;AM$2,データシート1!$A$1:$BT$1,0),0)</f>
        <v>134716</v>
      </c>
      <c r="AN13" s="78">
        <f>VLOOKUP(年度マスタ!$K$4&amp;"_"&amp;$AG13,データシート1!$A:$BT,MATCH("ab_"&amp;AN$2,データシート1!$A$1:$BT$1,0),0)</f>
        <v>31944</v>
      </c>
      <c r="AO13" s="78">
        <f>VLOOKUP(年度マスタ!$K$4&amp;"_"&amp;$AG13,データシート1!$A:$BT,MATCH("ab_"&amp;AO$2,データシート1!$A$1:$BT$1,0),0)</f>
        <v>258466</v>
      </c>
      <c r="AP13" s="78">
        <f>VLOOKUP(年度マスタ!$K$4&amp;"_"&amp;$AG13,データシート1!$A:$BT,MATCH("ab_"&amp;AP$2,データシート1!$A$1:$BT$1,0),0)</f>
        <v>7868438</v>
      </c>
      <c r="AQ13" s="954">
        <f>VLOOKUP(年度マスタ!$K$4&amp;"_"&amp;$AG13,データシート1!$A:$BT,MATCH("ab_"&amp;AQ$2,データシート1!$A$1:$BT$1,0),0)</f>
        <v>30.541163567314399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1848.4342999999999</v>
      </c>
      <c r="AI14" s="78">
        <f>VLOOKUP(年度マスタ!$K$4&amp;"_"&amp;$AG14,データシート1!$A:$BT,MATCH("ab_"&amp;AI$2,データシート1!$A$1:$BT$1,0),0)</f>
        <v>7867</v>
      </c>
      <c r="AJ14" s="78">
        <f>VLOOKUP(年度マスタ!$K$4&amp;"_"&amp;$AG14,データシート1!$A:$BT,MATCH("ab_"&amp;AJ$2,データシート1!$A$1:$BT$1,0),0)</f>
        <v>1071</v>
      </c>
      <c r="AK14" s="78">
        <f>VLOOKUP(年度マスタ!$K$4&amp;"_"&amp;$AG14,データシート1!$A:$BT,MATCH("ab_"&amp;AK$2,データシート1!$A$1:$BT$1,0),0)</f>
        <v>93872</v>
      </c>
      <c r="AL14" s="78">
        <f>VLOOKUP(年度マスタ!$K$4&amp;"_"&amp;$AG14,データシート1!$A:$BT,MATCH("ab_"&amp;AL$2,データシート1!$A$1:$BT$1,0),0)</f>
        <v>121973</v>
      </c>
      <c r="AM14" s="78">
        <f>VLOOKUP(年度マスタ!$K$4&amp;"_"&amp;$AG14,データシート1!$A:$BT,MATCH("ab_"&amp;AM$2,データシート1!$A$1:$BT$1,0),0)</f>
        <v>135730</v>
      </c>
      <c r="AN14" s="78">
        <f>VLOOKUP(年度マスタ!$K$4&amp;"_"&amp;$AG14,データシート1!$A:$BT,MATCH("ab_"&amp;AN$2,データシート1!$A$1:$BT$1,0),0)</f>
        <v>32047</v>
      </c>
      <c r="AO14" s="78">
        <f>VLOOKUP(年度マスタ!$K$4&amp;"_"&amp;$AG14,データシート1!$A:$BT,MATCH("ab_"&amp;AO$2,データシート1!$A$1:$BT$1,0),0)</f>
        <v>256520</v>
      </c>
      <c r="AP14" s="78">
        <f>VLOOKUP(年度マスタ!$K$4&amp;"_"&amp;$AG14,データシート1!$A:$BT,MATCH("ab_"&amp;AP$2,データシート1!$A$1:$BT$1,0),0)</f>
        <v>6710750.7324689226</v>
      </c>
      <c r="AQ14" s="954">
        <f>VLOOKUP(年度マスタ!$K$4&amp;"_"&amp;$AG14,データシート1!$A:$BT,MATCH("ab_"&amp;AQ$2,データシート1!$A$1:$BT$1,0),0)</f>
        <v>47.752294693299987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1646.6013</v>
      </c>
      <c r="AI15" s="78">
        <f>VLOOKUP(年度マスタ!$K$4&amp;"_"&amp;$AG15,データシート1!$A:$BT,MATCH("ab_"&amp;AI$2,データシート1!$A$1:$BT$1,0),0)</f>
        <v>7867</v>
      </c>
      <c r="AJ15" s="78">
        <f>VLOOKUP(年度マスタ!$K$4&amp;"_"&amp;$AG15,データシート1!$A:$BT,MATCH("ab_"&amp;AJ$2,データシート1!$A$1:$BT$1,0),0)</f>
        <v>1071</v>
      </c>
      <c r="AK15" s="78">
        <f>VLOOKUP(年度マスタ!$K$4&amp;"_"&amp;$AG15,データシート1!$A:$BT,MATCH("ab_"&amp;AK$2,データシート1!$A$1:$BT$1,0),0)</f>
        <v>93872</v>
      </c>
      <c r="AL15" s="78">
        <f>VLOOKUP(年度マスタ!$K$4&amp;"_"&amp;$AG15,データシート1!$A:$BT,MATCH("ab_"&amp;AL$2,データシート1!$A$1:$BT$1,0),0)</f>
        <v>121892</v>
      </c>
      <c r="AM15" s="78">
        <f>VLOOKUP(年度マスタ!$K$4&amp;"_"&amp;$AG15,データシート1!$A:$BT,MATCH("ab_"&amp;AM$2,データシート1!$A$1:$BT$1,0),0)</f>
        <v>136557</v>
      </c>
      <c r="AN15" s="78">
        <f>VLOOKUP(年度マスタ!$K$4&amp;"_"&amp;$AG15,データシート1!$A:$BT,MATCH("ab_"&amp;AN$2,データシート1!$A$1:$BT$1,0),0)</f>
        <v>31748</v>
      </c>
      <c r="AO15" s="78">
        <f>VLOOKUP(年度マスタ!$K$4&amp;"_"&amp;$AG15,データシート1!$A:$BT,MATCH("ab_"&amp;AO$2,データシート1!$A$1:$BT$1,0),0)</f>
        <v>254386</v>
      </c>
      <c r="AP15" s="78">
        <f>VLOOKUP(年度マスタ!$K$4&amp;"_"&amp;$AG15,データシート1!$A:$BT,MATCH("ab_"&amp;AP$2,データシート1!$A$1:$BT$1,0),0)</f>
        <v>6845473.9999999981</v>
      </c>
      <c r="AQ15" s="954">
        <f>VLOOKUP(年度マスタ!$K$4&amp;"_"&amp;$AG15,データシート1!$A:$BT,MATCH("ab_"&amp;AQ$2,データシート1!$A$1:$BT$1,0),0)</f>
        <v>30.153582352320001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2206.9007000000001</v>
      </c>
      <c r="AI16" s="78">
        <f>VLOOKUP(年度マスタ!$K$4&amp;"_"&amp;$AG16,データシート1!$A:$BT,MATCH("ab_"&amp;AI$2,データシート1!$A$1:$BT$1,0),0)</f>
        <v>7867</v>
      </c>
      <c r="AJ16" s="78">
        <f>VLOOKUP(年度マスタ!$K$4&amp;"_"&amp;$AG16,データシート1!$A:$BT,MATCH("ab_"&amp;AJ$2,データシート1!$A$1:$BT$1,0),0)</f>
        <v>1071</v>
      </c>
      <c r="AK16" s="78">
        <f>VLOOKUP(年度マスタ!$K$4&amp;"_"&amp;$AG16,データシート1!$A:$BT,MATCH("ab_"&amp;AK$2,データシート1!$A$1:$BT$1,0),0)</f>
        <v>93872</v>
      </c>
      <c r="AL16" s="78">
        <f>VLOOKUP(年度マスタ!$K$4&amp;"_"&amp;$AG16,データシート1!$A:$BT,MATCH("ab_"&amp;AL$2,データシート1!$A$1:$BT$1,0),0)</f>
        <v>122117</v>
      </c>
      <c r="AM16" s="78">
        <f>VLOOKUP(年度マスタ!$K$4&amp;"_"&amp;$AG16,データシート1!$A:$BT,MATCH("ab_"&amp;AM$2,データシート1!$A$1:$BT$1,0),0)</f>
        <v>136960</v>
      </c>
      <c r="AN16" s="78">
        <f>VLOOKUP(年度マスタ!$K$4&amp;"_"&amp;$AG16,データシート1!$A:$BT,MATCH("ab_"&amp;AN$2,データシート1!$A$1:$BT$1,0),0)</f>
        <v>31625</v>
      </c>
      <c r="AO16" s="78">
        <f>VLOOKUP(年度マスタ!$K$4&amp;"_"&amp;$AG16,データシート1!$A:$BT,MATCH("ab_"&amp;AO$2,データシート1!$A$1:$BT$1,0),0)</f>
        <v>252370</v>
      </c>
      <c r="AP16" s="78">
        <f>VLOOKUP(年度マスタ!$K$4&amp;"_"&amp;$AG16,データシート1!$A:$BT,MATCH("ab_"&amp;AP$2,データシート1!$A$1:$BT$1,0),0)</f>
        <v>6267945.4999999991</v>
      </c>
      <c r="AQ16" s="954">
        <f>VLOOKUP(年度マスタ!$K$4&amp;"_"&amp;$AG16,データシート1!$A:$BT,MATCH("ab_"&amp;AQ$2,データシート1!$A$1:$BT$1,0),0)</f>
        <v>62.737621254033499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2322.3798000000002</v>
      </c>
      <c r="AI17" s="151">
        <f>VLOOKUP(年度マスタ!$K$4&amp;"_"&amp;$AG17,データシート1!$A:$BT,MATCH("ab_"&amp;AI$2,データシート1!$A$1:$BT$1,0),0)</f>
        <v>7867</v>
      </c>
      <c r="AJ17" s="151">
        <f>VLOOKUP(年度マスタ!$K$4&amp;"_"&amp;$AG17,データシート1!$A:$BT,MATCH("ab_"&amp;AJ$2,データシート1!$A$1:$BT$1,0),0)</f>
        <v>1071</v>
      </c>
      <c r="AK17" s="151">
        <f>VLOOKUP(年度マスタ!$K$4&amp;"_"&amp;$AG17,データシート1!$A:$BT,MATCH("ab_"&amp;AK$2,データシート1!$A$1:$BT$1,0),0)</f>
        <v>93872</v>
      </c>
      <c r="AL17" s="151">
        <f>VLOOKUP(年度マスタ!$K$4&amp;"_"&amp;$AG17,データシート1!$A:$BT,MATCH("ab_"&amp;AL$2,データシート1!$A$1:$BT$1,0),0)</f>
        <v>122014</v>
      </c>
      <c r="AM17" s="151">
        <f>VLOOKUP(年度マスタ!$K$4&amp;"_"&amp;$AG17,データシート1!$A:$BT,MATCH("ab_"&amp;AM$2,データシート1!$A$1:$BT$1,0),0)</f>
        <v>137082</v>
      </c>
      <c r="AN17" s="151">
        <f>VLOOKUP(年度マスタ!$K$4&amp;"_"&amp;$AG17,データシート1!$A:$BT,MATCH("ab_"&amp;AN$2,データシート1!$A$1:$BT$1,0),0)</f>
        <v>31237</v>
      </c>
      <c r="AO17" s="151">
        <f>VLOOKUP(年度マスタ!$K$4&amp;"_"&amp;$AG17,データシート1!$A:$BT,MATCH("ab_"&amp;AO$2,データシート1!$A$1:$BT$1,0),0)</f>
        <v>249681</v>
      </c>
      <c r="AP17" s="151">
        <f>VLOOKUP(年度マスタ!$K$4&amp;"_"&amp;$AG17,データシート1!$A:$BT,MATCH("ab_"&amp;AP$2,データシート1!$A$1:$BT$1,0),0)</f>
        <v>7316582</v>
      </c>
      <c r="AQ17" s="955">
        <f>VLOOKUP(年度マスタ!$K$4&amp;"_"&amp;$AG17,データシート1!$A:$BT,MATCH("ab_"&amp;AQ$2,データシート1!$A$1:$BT$1,0),0)</f>
        <v>30.8308852151476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1826.2724000000001</v>
      </c>
      <c r="AI18" s="78">
        <f>VLOOKUP(年度マスタ!$K$4&amp;"_"&amp;$AG18,データシート1!$A:$BT,MATCH("ab_"&amp;AI$2,データシート1!$A$1:$BT$1,0),0)</f>
        <v>7554</v>
      </c>
      <c r="AJ18" s="78">
        <f>VLOOKUP(年度マスタ!$K$4&amp;"_"&amp;$AG18,データシート1!$A:$BT,MATCH("ab_"&amp;AJ$2,データシート1!$A$1:$BT$1,0),0)</f>
        <v>1100</v>
      </c>
      <c r="AK18" s="78">
        <f>VLOOKUP(年度マスタ!$K$4&amp;"_"&amp;$AG18,データシート1!$A:$BT,MATCH("ab_"&amp;AK$2,データシート1!$A$1:$BT$1,0),0)</f>
        <v>89902</v>
      </c>
      <c r="AL18" s="78">
        <f>VLOOKUP(年度マスタ!$K$4&amp;"_"&amp;$AG18,データシート1!$A:$BT,MATCH("ab_"&amp;AL$2,データシート1!$A$1:$BT$1,0),0)</f>
        <v>121508</v>
      </c>
      <c r="AM18" s="78">
        <f>VLOOKUP(年度マスタ!$K$4&amp;"_"&amp;$AG18,データシート1!$A:$BT,MATCH("ab_"&amp;AM$2,データシート1!$A$1:$BT$1,0),0)</f>
        <v>137539</v>
      </c>
      <c r="AN18" s="78">
        <f>VLOOKUP(年度マスタ!$K$4&amp;"_"&amp;$AG18,データシート1!$A:$BT,MATCH("ab_"&amp;AN$2,データシート1!$A$1:$BT$1,0),0)</f>
        <v>31282</v>
      </c>
      <c r="AO18" s="78">
        <f>VLOOKUP(年度マスタ!$K$4&amp;"_"&amp;$AG18,データシート1!$A:$BT,MATCH("ab_"&amp;AO$2,データシート1!$A$1:$BT$1,0),0)</f>
        <v>246441</v>
      </c>
      <c r="AP18" s="78">
        <f>VLOOKUP(年度マスタ!$K$4&amp;"_"&amp;$AG18,データシート1!$A:$BT,MATCH("ab_"&amp;AP$2,データシート1!$A$1:$BT$1,0),0)</f>
        <v>6772791.9999999981</v>
      </c>
      <c r="AQ18" s="954">
        <f>VLOOKUP(年度マスタ!$K$4&amp;"_"&amp;$AG18,データシート1!$A:$BT,MATCH("ab_"&amp;AQ$2,データシート1!$A$1:$BT$1,0),0)</f>
        <v>25.918836801772802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1908.838</v>
      </c>
      <c r="AI19" s="78">
        <f>VLOOKUP(年度マスタ!$K$4&amp;"_"&amp;$AG19,データシート1!$A:$BT,MATCH("ab_"&amp;AI$2,データシート1!$A$1:$BT$1,0),0)</f>
        <v>7554</v>
      </c>
      <c r="AJ19" s="78">
        <f>VLOOKUP(年度マスタ!$K$4&amp;"_"&amp;$AG19,データシート1!$A:$BT,MATCH("ab_"&amp;AJ$2,データシート1!$A$1:$BT$1,0),0)</f>
        <v>1100</v>
      </c>
      <c r="AK19" s="78">
        <f>VLOOKUP(年度マスタ!$K$4&amp;"_"&amp;$AG19,データシート1!$A:$BT,MATCH("ab_"&amp;AK$2,データシート1!$A$1:$BT$1,0),0)</f>
        <v>89902</v>
      </c>
      <c r="AL19" s="78">
        <f>VLOOKUP(年度マスタ!$K$4&amp;"_"&amp;$AG19,データシート1!$A:$BT,MATCH("ab_"&amp;AL$2,データシート1!$A$1:$BT$1,0),0)</f>
        <v>120922</v>
      </c>
      <c r="AM19" s="78">
        <f>VLOOKUP(年度マスタ!$K$4&amp;"_"&amp;$AG19,データシート1!$A:$BT,MATCH("ab_"&amp;AM$2,データシート1!$A$1:$BT$1,0),0)</f>
        <v>137260</v>
      </c>
      <c r="AN19" s="78">
        <f>VLOOKUP(年度マスタ!$K$4&amp;"_"&amp;$AG19,データシート1!$A:$BT,MATCH("ab_"&amp;AN$2,データシート1!$A$1:$BT$1,0),0)</f>
        <v>31324</v>
      </c>
      <c r="AO19" s="78">
        <f>VLOOKUP(年度マスタ!$K$4&amp;"_"&amp;$AG19,データシート1!$A:$BT,MATCH("ab_"&amp;AO$2,データシート1!$A$1:$BT$1,0),0)</f>
        <v>243074</v>
      </c>
      <c r="AP19" s="78">
        <f>VLOOKUP(年度マスタ!$K$4&amp;"_"&amp;$AG19,データシート1!$A:$BT,MATCH("ab_"&amp;AP$2,データシート1!$A$1:$BT$1,0),0)</f>
        <v>6971978.4999999991</v>
      </c>
      <c r="AQ19" s="954">
        <f>VLOOKUP(年度マスタ!$K$4&amp;"_"&amp;$AG19,データシート1!$A:$BT,MATCH("ab_"&amp;AQ$2,データシート1!$A$1:$BT$1,0),0)</f>
        <v>29.755193229989999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1915.9987000000001</v>
      </c>
      <c r="AI20" s="78">
        <f>VLOOKUP(年度マスタ!$K$4&amp;"_"&amp;$AG20,データシート1!$A:$BT,MATCH("ab_"&amp;AI$2,データシート1!$A$1:$BT$1,0),0)</f>
        <v>7554</v>
      </c>
      <c r="AJ20" s="78">
        <f>VLOOKUP(年度マスタ!$K$4&amp;"_"&amp;$AG20,データシート1!$A:$BT,MATCH("ab_"&amp;AJ$2,データシート1!$A$1:$BT$1,0),0)</f>
        <v>1100</v>
      </c>
      <c r="AK20" s="78">
        <f>VLOOKUP(年度マスタ!$K$4&amp;"_"&amp;$AG20,データシート1!$A:$BT,MATCH("ab_"&amp;AK$2,データシート1!$A$1:$BT$1,0),0)</f>
        <v>89902</v>
      </c>
      <c r="AL20" s="78">
        <f>VLOOKUP(年度マスタ!$K$4&amp;"_"&amp;$AG20,データシート1!$A:$BT,MATCH("ab_"&amp;AL$2,データシート1!$A$1:$BT$1,0),0)</f>
        <v>121158</v>
      </c>
      <c r="AM20" s="78">
        <f>VLOOKUP(年度マスタ!$K$4&amp;"_"&amp;$AG20,データシート1!$A:$BT,MATCH("ab_"&amp;AM$2,データシート1!$A$1:$BT$1,0),0)</f>
        <v>137236</v>
      </c>
      <c r="AN20" s="78">
        <f>VLOOKUP(年度マスタ!$K$4&amp;"_"&amp;$AG20,データシート1!$A:$BT,MATCH("ab_"&amp;AN$2,データシート1!$A$1:$BT$1,0),0)</f>
        <v>31500</v>
      </c>
      <c r="AO20" s="78">
        <f>VLOOKUP(年度マスタ!$K$4&amp;"_"&amp;$AG20,データシート1!$A:$BT,MATCH("ab_"&amp;AO$2,データシート1!$A$1:$BT$1,0),0)</f>
        <v>240473</v>
      </c>
      <c r="AP20" s="78">
        <f>VLOOKUP(年度マスタ!$K$4&amp;"_"&amp;$AG20,データシート1!$A:$BT,MATCH("ab_"&amp;AP$2,データシート1!$A$1:$BT$1,0),0)</f>
        <v>6980461.4999999981</v>
      </c>
      <c r="AQ20" s="954">
        <f>VLOOKUP(年度マスタ!$K$4&amp;"_"&amp;$AG20,データシート1!$A:$BT,MATCH("ab_"&amp;AQ$2,データシート1!$A$1:$BT$1,0),0)</f>
        <v>28.179444865640001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佐世保市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39.985999999999997</v>
      </c>
      <c r="BE13" s="70" t="str">
        <f>年度マスタ!K4</f>
        <v>42202</v>
      </c>
      <c r="BF13" s="70" t="str">
        <f>年度マスタ!K4</f>
        <v>42202</v>
      </c>
      <c r="BG13" s="70" t="str">
        <f>年度マスタ!K4</f>
        <v>42202</v>
      </c>
      <c r="BH13" s="278" t="s">
        <v>195</v>
      </c>
      <c r="BI13" s="278" t="s">
        <v>195</v>
      </c>
      <c r="BJ13" s="278" t="s">
        <v>195</v>
      </c>
      <c r="BK13" s="278" t="str">
        <f>年度マスタ!K4</f>
        <v>42202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39.985999999999997</v>
      </c>
      <c r="AY14" s="70"/>
      <c r="BE14" s="70" t="str">
        <f>AP2</f>
        <v>佐世保市</v>
      </c>
      <c r="BF14" s="70" t="str">
        <f>AP2</f>
        <v>佐世保市</v>
      </c>
      <c r="BG14" s="70" t="str">
        <f>AP2</f>
        <v>佐世保市</v>
      </c>
      <c r="BH14" s="70" t="s">
        <v>205</v>
      </c>
      <c r="BI14" s="70" t="s">
        <v>205</v>
      </c>
      <c r="BJ14" s="70" t="s">
        <v>205</v>
      </c>
      <c r="BK14" s="70" t="str">
        <f>AP2</f>
        <v>佐世保市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80.715999999999994</v>
      </c>
      <c r="AY17" s="165">
        <f>AX17</f>
        <v>80.715999999999994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0.44600000000000001</v>
      </c>
      <c r="AY18" s="165">
        <f>AX18</f>
        <v>0.44600000000000001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6.0140000000000002</v>
      </c>
      <c r="BG19" s="952">
        <f t="shared" si="2"/>
        <v>6.0140000000000002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5.2280414351788929E-2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176.82999999999998</v>
      </c>
      <c r="G21" s="877">
        <f t="shared" ref="G21:O21" si="5">SUM(G22,G26,G27,G28)</f>
        <v>245.51600000000002</v>
      </c>
      <c r="H21" s="877">
        <f t="shared" si="5"/>
        <v>231.45499999999998</v>
      </c>
      <c r="I21" s="877">
        <f t="shared" si="5"/>
        <v>244.56899999999999</v>
      </c>
      <c r="J21" s="877">
        <f t="shared" si="5"/>
        <v>182.15000000000003</v>
      </c>
      <c r="K21" s="877">
        <f t="shared" si="5"/>
        <v>180.03200000000001</v>
      </c>
      <c r="L21" s="877">
        <f t="shared" si="5"/>
        <v>158.35</v>
      </c>
      <c r="M21" s="877">
        <f t="shared" si="5"/>
        <v>145.70400000000001</v>
      </c>
      <c r="N21" s="877">
        <f t="shared" si="5"/>
        <v>126.142</v>
      </c>
      <c r="O21" s="877">
        <f t="shared" si="5"/>
        <v>122.684</v>
      </c>
      <c r="P21" s="878">
        <f>SUM(P22,P26,P27,P28)</f>
        <v>121.148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7.9219999999999997</v>
      </c>
      <c r="BG21" s="952">
        <f t="shared" si="2"/>
        <v>3.9609999999999999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0.45817314834400863</v>
      </c>
    </row>
    <row r="22" spans="2:63" ht="15.95" customHeight="1" thickBot="1">
      <c r="B22" s="285"/>
      <c r="C22" s="522"/>
      <c r="D22" s="408" t="s">
        <v>114</v>
      </c>
      <c r="E22" s="409"/>
      <c r="F22" s="879">
        <f>SUM(F23:F25)</f>
        <v>44.143000000000001</v>
      </c>
      <c r="G22" s="879">
        <f t="shared" ref="G22:P22" si="6">SUM(G23:G25)</f>
        <v>58.485999999999997</v>
      </c>
      <c r="H22" s="879">
        <f t="shared" si="6"/>
        <v>62.65</v>
      </c>
      <c r="I22" s="879">
        <f t="shared" si="6"/>
        <v>59.290000000000006</v>
      </c>
      <c r="J22" s="879">
        <f t="shared" si="6"/>
        <v>55.012</v>
      </c>
      <c r="K22" s="879">
        <f t="shared" si="6"/>
        <v>51.435000000000002</v>
      </c>
      <c r="L22" s="879">
        <f t="shared" si="6"/>
        <v>53.296999999999997</v>
      </c>
      <c r="M22" s="879">
        <f t="shared" si="6"/>
        <v>47.932000000000002</v>
      </c>
      <c r="N22" s="879">
        <f t="shared" si="6"/>
        <v>41.984999999999999</v>
      </c>
      <c r="O22" s="879">
        <f t="shared" si="6"/>
        <v>39.429000000000002</v>
      </c>
      <c r="P22" s="880">
        <f t="shared" si="6"/>
        <v>39.985999999999997</v>
      </c>
      <c r="Z22" s="273"/>
      <c r="AB22" s="272"/>
      <c r="AC22" s="521" t="s">
        <v>286</v>
      </c>
      <c r="AP22" s="16" t="s">
        <v>287</v>
      </c>
      <c r="AQ22" s="273"/>
      <c r="AV22" s="70" t="str">
        <f>AW22</f>
        <v>エネルギー起源CO2</v>
      </c>
      <c r="AW22" s="70" t="str">
        <f>D56</f>
        <v>エネルギー起源CO2</v>
      </c>
      <c r="AX22" s="165">
        <f>P56</f>
        <v>81.549000000000007</v>
      </c>
      <c r="AY22" s="165">
        <f>AX22</f>
        <v>81.549000000000007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3.7919999999999998</v>
      </c>
      <c r="BG22" s="952">
        <f t="shared" si="2"/>
        <v>3.7919999999999998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0.3585759791706985</v>
      </c>
    </row>
    <row r="23" spans="2:63" ht="15.95" customHeight="1" thickBot="1">
      <c r="B23" s="285"/>
      <c r="C23" s="522"/>
      <c r="D23" s="410"/>
      <c r="E23" s="409" t="s">
        <v>184</v>
      </c>
      <c r="F23" s="881">
        <f>IFERROR(VLOOKUP(年度マスタ!$K$4&amp;"_"&amp;F$20,データシート1!$A:$BU,MATCH("ba_"&amp;$E23,データシート1!$A$1:$BU$1,0),0),0)</f>
        <v>44.143000000000001</v>
      </c>
      <c r="G23" s="881">
        <f>IFERROR(VLOOKUP(年度マスタ!$K$4&amp;"_"&amp;G$20,データシート1!$A:$BU,MATCH("ba_"&amp;$E23,データシート1!$A$1:$BU$1,0),0),0)</f>
        <v>55.994999999999997</v>
      </c>
      <c r="H23" s="881">
        <f>IFERROR(VLOOKUP(年度マスタ!$K$4&amp;"_"&amp;H$20,データシート1!$A:$BU,MATCH("ba_"&amp;$E23,データシート1!$A$1:$BU$1,0),0),0)</f>
        <v>60.344000000000001</v>
      </c>
      <c r="I23" s="881">
        <f>IFERROR(VLOOKUP(年度マスタ!$K$4&amp;"_"&amp;I$20,データシート1!$A:$BU,MATCH("ba_"&amp;$E23,データシート1!$A$1:$BU$1,0),0),0)</f>
        <v>56.761000000000003</v>
      </c>
      <c r="J23" s="881">
        <f>IFERROR(VLOOKUP(年度マスタ!$K$4&amp;"_"&amp;J$20,データシート1!$A:$BU,MATCH("ba_"&amp;$E23,データシート1!$A$1:$BU$1,0),0),0)</f>
        <v>55.012</v>
      </c>
      <c r="K23" s="881">
        <f>IFERROR(VLOOKUP(年度マスタ!$K$4&amp;"_"&amp;K$20,データシート1!$A:$BU,MATCH("ba_"&amp;$E23,データシート1!$A$1:$BU$1,0),0),0)</f>
        <v>51.435000000000002</v>
      </c>
      <c r="L23" s="881">
        <f>IFERROR(VLOOKUP(年度マスタ!$K$4&amp;"_"&amp;L$20,データシート1!$A:$BU,MATCH("ba_"&amp;$E23,データシート1!$A$1:$BU$1,0),0),0)</f>
        <v>53.296999999999997</v>
      </c>
      <c r="M23" s="881">
        <f>IFERROR(VLOOKUP(年度マスタ!$K$4&amp;"_"&amp;M$20,データシート1!$A:$BU,MATCH("ba_"&amp;$E23,データシート1!$A$1:$BU$1,0),0),0)</f>
        <v>47.932000000000002</v>
      </c>
      <c r="N23" s="881">
        <f>IFERROR(VLOOKUP(年度マスタ!$K$4&amp;"_"&amp;N$20,データシート1!$A:$BU,MATCH("ba_"&amp;$E23,データシート1!$A$1:$BU$1,0),0),0)</f>
        <v>41.984999999999999</v>
      </c>
      <c r="O23" s="881">
        <f>IFERROR(VLOOKUP(年度マスタ!$K$4&amp;"_"&amp;O$20,データシート1!$A:$BU,MATCH("ba_"&amp;$E23,データシート1!$A$1:$BU$1,0),0),0)</f>
        <v>39.429000000000002</v>
      </c>
      <c r="P23" s="882">
        <f>IFERROR(VLOOKUP(年度マスタ!$K$4&amp;"_"&amp;P$20,データシート1!$A:$BU,MATCH("ba_"&amp;$E23,データシート1!$A$1:$BU$1,0),0),0)</f>
        <v>39.985999999999997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39.598999999999997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2.4910000000000001</v>
      </c>
      <c r="H24" s="881">
        <f>IFERROR(VLOOKUP(年度マスタ!$K$4&amp;"_"&amp;H$20,データシート1!$A:$BU,MATCH("ba_"&amp;$E24,データシート1!$A$1:$BU$1,0),0),0)</f>
        <v>2.306</v>
      </c>
      <c r="I24" s="881">
        <f>IFERROR(VLOOKUP(年度マスタ!$K$4&amp;"_"&amp;I$20,データシート1!$A:$BU,MATCH("ba_"&amp;$E24,データシート1!$A$1:$BU$1,0),0),0)</f>
        <v>2.5289999999999999</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679.17259656382089</v>
      </c>
      <c r="AG24" s="877">
        <f t="shared" ref="AG24:AP24" si="11">AG25+AG29</f>
        <v>739.10846573092044</v>
      </c>
      <c r="AH24" s="877">
        <f t="shared" si="11"/>
        <v>766.74853962976897</v>
      </c>
      <c r="AI24" s="877">
        <f t="shared" si="11"/>
        <v>734.55421278729443</v>
      </c>
      <c r="AJ24" s="877">
        <f t="shared" si="11"/>
        <v>637.11425994393926</v>
      </c>
      <c r="AK24" s="877">
        <f t="shared" si="11"/>
        <v>565.03861394350747</v>
      </c>
      <c r="AL24" s="877">
        <f t="shared" si="11"/>
        <v>509.44314829286361</v>
      </c>
      <c r="AM24" s="877">
        <f t="shared" si="11"/>
        <v>466.7317681824814</v>
      </c>
      <c r="AN24" s="877">
        <f t="shared" si="11"/>
        <v>494.40283150430935</v>
      </c>
      <c r="AO24" s="877">
        <f t="shared" si="11"/>
        <v>485.45170296500015</v>
      </c>
      <c r="AP24" s="878">
        <f t="shared" si="11"/>
        <v>451.72242240946161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218.21981348342882</v>
      </c>
      <c r="AG25" s="879">
        <f>①CO2排出量の現状把握!AA35</f>
        <v>239.73814144220373</v>
      </c>
      <c r="AH25" s="879">
        <f>①CO2排出量の現状把握!AB35</f>
        <v>260.96187735276516</v>
      </c>
      <c r="AI25" s="879">
        <f>①CO2排出量の現状把握!AC35</f>
        <v>246.75033205339935</v>
      </c>
      <c r="AJ25" s="879">
        <f>①CO2排出量の現状把握!AD35</f>
        <v>224.34258231474507</v>
      </c>
      <c r="AK25" s="879">
        <f>①CO2排出量の現状把握!AE35</f>
        <v>221.04988093489516</v>
      </c>
      <c r="AL25" s="879">
        <f>①CO2排出量の現状把握!AF35</f>
        <v>179.13893689709988</v>
      </c>
      <c r="AM25" s="879">
        <f>①CO2排出量の現状把握!AG35</f>
        <v>168.20646728215684</v>
      </c>
      <c r="AN25" s="879">
        <f>①CO2排出量の現状把握!AH35</f>
        <v>189.8973254247214</v>
      </c>
      <c r="AO25" s="879">
        <f>①CO2排出量の現状把握!AI35</f>
        <v>186.40994859882551</v>
      </c>
      <c r="AP25" s="880">
        <f>①CO2排出量の現状把握!AJ35</f>
        <v>180.44789233028851</v>
      </c>
      <c r="AQ25" s="273"/>
      <c r="AV25" s="70" t="str">
        <f>AW25</f>
        <v>廃棄物原燃料以外</v>
      </c>
      <c r="AW25" s="70" t="str">
        <f>E59</f>
        <v>廃棄物原燃料以外</v>
      </c>
      <c r="AX25" s="287">
        <f t="shared" si="12"/>
        <v>39.598999999999997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57.442999999999998</v>
      </c>
      <c r="G26" s="879">
        <f>IFERROR(VLOOKUP(年度マスタ!$K$4&amp;"_"&amp;G$20,データシート1!$A:$BU,MATCH("ba_"&amp;$D26,データシート1!$A$1:$BU$1,0),0),0)</f>
        <v>71.871000000000009</v>
      </c>
      <c r="H26" s="879">
        <f>IFERROR(VLOOKUP(年度マスタ!$K$4&amp;"_"&amp;H$20,データシート1!$A:$BU,MATCH("ba_"&amp;$D26,データシート1!$A$1:$BU$1,0),0),0)</f>
        <v>72.878</v>
      </c>
      <c r="I26" s="879">
        <f>IFERROR(VLOOKUP(年度マスタ!$K$4&amp;"_"&amp;I$20,データシート1!$A:$BU,MATCH("ba_"&amp;$D26,データシート1!$A$1:$BU$1,0),0),0)</f>
        <v>81.208999999999989</v>
      </c>
      <c r="J26" s="879">
        <f>IFERROR(VLOOKUP(年度マスタ!$K$4&amp;"_"&amp;J$20,データシート1!$A:$BU,MATCH("ba_"&amp;$D26,データシート1!$A$1:$BU$1,0),0),0)</f>
        <v>73.833000000000013</v>
      </c>
      <c r="K26" s="879">
        <f>IFERROR(VLOOKUP(年度マスタ!$K$4&amp;"_"&amp;K$20,データシート1!$A:$BU,MATCH("ba_"&amp;$D26,データシート1!$A$1:$BU$1,0),0),0)</f>
        <v>119.48</v>
      </c>
      <c r="L26" s="879">
        <f>IFERROR(VLOOKUP(年度マスタ!$K$4&amp;"_"&amp;L$20,データシート1!$A:$BU,MATCH("ba_"&amp;$D26,データシート1!$A$1:$BU$1,0),0),0)</f>
        <v>96.480999999999995</v>
      </c>
      <c r="M26" s="879">
        <f>IFERROR(VLOOKUP(年度マスタ!$K$4&amp;"_"&amp;M$20,データシート1!$A:$BU,MATCH("ba_"&amp;$D26,データシート1!$A$1:$BU$1,0),0),0)</f>
        <v>96.983999999999995</v>
      </c>
      <c r="N26" s="879">
        <f>IFERROR(VLOOKUP(年度マスタ!$K$4&amp;"_"&amp;N$20,データシート1!$A:$BU,MATCH("ba_"&amp;$D26,データシート1!$A$1:$BU$1,0),0),0)</f>
        <v>83.36</v>
      </c>
      <c r="O26" s="879">
        <f>IFERROR(VLOOKUP(年度マスタ!$K$4&amp;"_"&amp;O$20,データシート1!$A:$BU,MATCH("ba_"&amp;$D26,データシート1!$A$1:$BU$1,0),0),0)</f>
        <v>82.734999999999999</v>
      </c>
      <c r="P26" s="880">
        <f>IFERROR(VLOOKUP(年度マスタ!$K$4&amp;"_"&amp;P$20,データシート1!$A:$BU,MATCH("ba_"&amp;$D26,データシート1!$A$1:$BU$1,0),0),0)</f>
        <v>80.715999999999994</v>
      </c>
      <c r="Z26" s="273"/>
      <c r="AB26" s="272"/>
      <c r="AC26" s="522"/>
      <c r="AD26" s="410"/>
      <c r="AE26" s="409" t="s">
        <v>184</v>
      </c>
      <c r="AF26" s="881">
        <f>①CO2排出量の現状把握!Z36</f>
        <v>120.0103083572142</v>
      </c>
      <c r="AG26" s="881">
        <f>①CO2排出量の現状把握!AA36</f>
        <v>144.5894110420266</v>
      </c>
      <c r="AH26" s="881">
        <f>①CO2排出量の現状把握!AB36</f>
        <v>165.9834079430249</v>
      </c>
      <c r="AI26" s="881">
        <f>①CO2排出量の現状把握!AC36</f>
        <v>142.01266475065199</v>
      </c>
      <c r="AJ26" s="881">
        <f>①CO2排出量の現状把握!AD36</f>
        <v>111.8545815436532</v>
      </c>
      <c r="AK26" s="881">
        <f>①CO2排出量の現状把握!AE36</f>
        <v>112.82837402938451</v>
      </c>
      <c r="AL26" s="881">
        <f>①CO2排出量の現状把握!AF36</f>
        <v>83.529991826213902</v>
      </c>
      <c r="AM26" s="881">
        <f>①CO2排出量の現状把握!AG36</f>
        <v>82.431104911841274</v>
      </c>
      <c r="AN26" s="881">
        <f>①CO2排出量の現状把握!AH36</f>
        <v>103.83060200432958</v>
      </c>
      <c r="AO26" s="881">
        <f>①CO2排出量の現状把握!AI36</f>
        <v>89.38678582975119</v>
      </c>
      <c r="AP26" s="882">
        <f>①CO2排出量の現状把握!AJ36</f>
        <v>89.838906537608452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75.244</v>
      </c>
      <c r="G27" s="879">
        <f>IFERROR(VLOOKUP(年度マスタ!$K$4&amp;"_"&amp;G$20,データシート1!$A:$BU,MATCH("ba_"&amp;$D27,データシート1!$A$1:$BU$1,0),0),0)</f>
        <v>115.15900000000001</v>
      </c>
      <c r="H27" s="879">
        <f>IFERROR(VLOOKUP(年度マスタ!$K$4&amp;"_"&amp;H$20,データシート1!$A:$BU,MATCH("ba_"&amp;$D27,データシート1!$A$1:$BU$1,0),0),0)</f>
        <v>95.927000000000007</v>
      </c>
      <c r="I27" s="879">
        <f>IFERROR(VLOOKUP(年度マスタ!$K$4&amp;"_"&amp;I$20,データシート1!$A:$BU,MATCH("ba_"&amp;$D27,データシート1!$A$1:$BU$1,0),0),0)</f>
        <v>104.07</v>
      </c>
      <c r="J27" s="879">
        <f>IFERROR(VLOOKUP(年度マスタ!$K$4&amp;"_"&amp;J$20,データシート1!$A:$BU,MATCH("ba_"&amp;$D27,データシート1!$A$1:$BU$1,0),0),0)</f>
        <v>53.305</v>
      </c>
      <c r="K27" s="879">
        <f>IFERROR(VLOOKUP(年度マスタ!$K$4&amp;"_"&amp;K$20,データシート1!$A:$BU,MATCH("ba_"&amp;$D27,データシート1!$A$1:$BU$1,0),0),0)</f>
        <v>9.1170000000000009</v>
      </c>
      <c r="L27" s="879">
        <f>IFERROR(VLOOKUP(年度マスタ!$K$4&amp;"_"&amp;L$20,データシート1!$A:$BU,MATCH("ba_"&amp;$D27,データシート1!$A$1:$BU$1,0),0),0)</f>
        <v>8.5719999999999992</v>
      </c>
      <c r="M27" s="879">
        <f>IFERROR(VLOOKUP(年度マスタ!$K$4&amp;"_"&amp;M$20,データシート1!$A:$BU,MATCH("ba_"&amp;$D27,データシート1!$A$1:$BU$1,0),0),0)</f>
        <v>0.78800000000000003</v>
      </c>
      <c r="N27" s="879">
        <f>IFERROR(VLOOKUP(年度マスタ!$K$4&amp;"_"&amp;N$20,データシート1!$A:$BU,MATCH("ba_"&amp;$D27,データシート1!$A$1:$BU$1,0),0),0)</f>
        <v>0.79700000000000004</v>
      </c>
      <c r="O27" s="879">
        <f>IFERROR(VLOOKUP(年度マスタ!$K$4&amp;"_"&amp;O$20,データシート1!$A:$BU,MATCH("ba_"&amp;$D27,データシート1!$A$1:$BU$1,0),0),0)</f>
        <v>0.52</v>
      </c>
      <c r="P27" s="880">
        <f>IFERROR(VLOOKUP(年度マスタ!$K$4&amp;"_"&amp;P$20,データシート1!$A:$BU,MATCH("ba_"&amp;$D27,データシート1!$A$1:$BU$1,0),0),0)</f>
        <v>0.44600000000000001</v>
      </c>
      <c r="Z27" s="273"/>
      <c r="AB27" s="272"/>
      <c r="AC27" s="522"/>
      <c r="AD27" s="410"/>
      <c r="AE27" s="409" t="s">
        <v>194</v>
      </c>
      <c r="AF27" s="881">
        <f>①CO2排出量の現状把握!Z37</f>
        <v>23.174086127989959</v>
      </c>
      <c r="AG27" s="881">
        <f>①CO2排出量の現状把握!AA37</f>
        <v>22.397898400891808</v>
      </c>
      <c r="AH27" s="881">
        <f>①CO2排出量の現状把握!AB37</f>
        <v>21.154920739628</v>
      </c>
      <c r="AI27" s="881">
        <f>①CO2排出量の現状把握!AC37</f>
        <v>21.948577783782941</v>
      </c>
      <c r="AJ27" s="881">
        <f>①CO2排出量の現状把握!AD37</f>
        <v>18.377211345238941</v>
      </c>
      <c r="AK27" s="881">
        <f>①CO2排出量の現状把握!AE37</f>
        <v>18.497168508435209</v>
      </c>
      <c r="AL27" s="881">
        <f>①CO2排出量の現状把握!AF37</f>
        <v>17.72218152661863</v>
      </c>
      <c r="AM27" s="881">
        <f>①CO2排出量の現状把握!AG37</f>
        <v>15.541207888468302</v>
      </c>
      <c r="AN27" s="881">
        <f>①CO2排出量の現状把握!AH37</f>
        <v>14.571738693911538</v>
      </c>
      <c r="AO27" s="881">
        <f>①CO2排出量の現状把握!AI37</f>
        <v>15.685146979649998</v>
      </c>
      <c r="AP27" s="882">
        <f>①CO2排出量の現状把握!AJ37</f>
        <v>15.842667915545608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75.035418998224642</v>
      </c>
      <c r="AG28" s="881">
        <f>①CO2排出量の現状把握!AA38</f>
        <v>72.75083199928531</v>
      </c>
      <c r="AH28" s="881">
        <f>①CO2排出量の現状把握!AB38</f>
        <v>73.823548670112231</v>
      </c>
      <c r="AI28" s="881">
        <f>①CO2排出量の現状把握!AC38</f>
        <v>82.789089518964417</v>
      </c>
      <c r="AJ28" s="881">
        <f>①CO2排出量の現状把握!AD38</f>
        <v>94.110789425852957</v>
      </c>
      <c r="AK28" s="881">
        <f>①CO2排出量の現状把握!AE38</f>
        <v>89.724338397075428</v>
      </c>
      <c r="AL28" s="881">
        <f>①CO2排出量の現状把握!AF38</f>
        <v>77.886763544267339</v>
      </c>
      <c r="AM28" s="881">
        <f>①CO2排出量の現状把握!AG38</f>
        <v>70.23415448184727</v>
      </c>
      <c r="AN28" s="881">
        <f>①CO2排出量の現状把握!AH38</f>
        <v>71.494984726480283</v>
      </c>
      <c r="AO28" s="881">
        <f>①CO2排出量の現状把握!AI38</f>
        <v>81.338015789424304</v>
      </c>
      <c r="AP28" s="882">
        <f>①CO2排出量の現状把握!AJ38</f>
        <v>74.766317877134455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460.95278308039201</v>
      </c>
      <c r="AG29" s="883">
        <f>①CO2排出量の現状把握!AA39</f>
        <v>499.37032428871669</v>
      </c>
      <c r="AH29" s="883">
        <f>①CO2排出量の現状把握!AB39</f>
        <v>505.78666227700381</v>
      </c>
      <c r="AI29" s="883">
        <f>①CO2排出量の現状把握!AC39</f>
        <v>487.80388073389508</v>
      </c>
      <c r="AJ29" s="883">
        <f>①CO2排出量の現状把握!AD39</f>
        <v>412.77167762919419</v>
      </c>
      <c r="AK29" s="883">
        <f>①CO2排出量の現状把握!AE39</f>
        <v>343.98873300861231</v>
      </c>
      <c r="AL29" s="883">
        <f>①CO2排出量の現状把握!AF39</f>
        <v>330.30421139576373</v>
      </c>
      <c r="AM29" s="883">
        <f>①CO2排出量の現状把握!AG39</f>
        <v>298.52530090032457</v>
      </c>
      <c r="AN29" s="883">
        <f>①CO2排出量の現状把握!AH39</f>
        <v>304.50550607958797</v>
      </c>
      <c r="AO29" s="883">
        <f>①CO2排出量の現状把握!AI39</f>
        <v>299.04175436617464</v>
      </c>
      <c r="AP29" s="884">
        <f>①CO2排出量の現状把握!AJ39</f>
        <v>271.27453007917313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0.14957317258375885</v>
      </c>
      <c r="AG32" s="461">
        <f t="shared" si="16"/>
        <v>0.1763705951752117</v>
      </c>
      <c r="AH32" s="461">
        <f t="shared" si="16"/>
        <v>0.17675677617259086</v>
      </c>
      <c r="AI32" s="461">
        <f t="shared" si="16"/>
        <v>0.1912711104968973</v>
      </c>
      <c r="AJ32" s="461">
        <f t="shared" si="16"/>
        <v>0.20223217105725638</v>
      </c>
      <c r="AK32" s="461">
        <f t="shared" si="16"/>
        <v>0.30248375205218825</v>
      </c>
      <c r="AL32" s="461">
        <f t="shared" si="16"/>
        <v>0.29400336524674803</v>
      </c>
      <c r="AM32" s="461">
        <f t="shared" si="16"/>
        <v>0.31049097121527236</v>
      </c>
      <c r="AN32" s="461">
        <f t="shared" si="16"/>
        <v>0.25352807875030842</v>
      </c>
      <c r="AO32" s="461">
        <f t="shared" si="16"/>
        <v>0.25165016262968537</v>
      </c>
      <c r="AP32" s="461">
        <f t="shared" si="16"/>
        <v>0.26720391552888256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0.20228685606200525</v>
      </c>
      <c r="AG33" s="458">
        <f t="shared" ref="AG33:AP33" si="17">IFERROR(IF(G22/AG25&gt;1,1,G22/AG25),0)</f>
        <v>0.24395784353779956</v>
      </c>
      <c r="AH33" s="458">
        <f t="shared" si="17"/>
        <v>0.24007338020223726</v>
      </c>
      <c r="AI33" s="458">
        <f t="shared" si="17"/>
        <v>0.24028336459206479</v>
      </c>
      <c r="AJ33" s="458">
        <f t="shared" si="17"/>
        <v>0.24521425862353685</v>
      </c>
      <c r="AK33" s="458">
        <f t="shared" si="17"/>
        <v>0.2326850382477651</v>
      </c>
      <c r="AL33" s="458">
        <f t="shared" si="17"/>
        <v>0.29751767495759229</v>
      </c>
      <c r="AM33" s="458">
        <f t="shared" si="17"/>
        <v>0.28495931681150394</v>
      </c>
      <c r="AN33" s="458">
        <f>IFERROR(IF(N22/AN25&gt;1,1,N22/AN25),0)</f>
        <v>0.2210931612970167</v>
      </c>
      <c r="AO33" s="458">
        <f t="shared" si="17"/>
        <v>0.211517680769579</v>
      </c>
      <c r="AP33" s="458">
        <f t="shared" si="17"/>
        <v>0.22159305649749766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0.36782673592177656</v>
      </c>
      <c r="AG34" s="459">
        <f t="shared" ref="AG34:AP36" si="18">IFERROR(IF(G23/AG26&gt;1,1,G23/AG26),0)</f>
        <v>0.3872690233431022</v>
      </c>
      <c r="AH34" s="459">
        <f t="shared" si="18"/>
        <v>0.36355441033427599</v>
      </c>
      <c r="AI34" s="459">
        <f t="shared" si="18"/>
        <v>0.39968970443348723</v>
      </c>
      <c r="AJ34" s="459">
        <f t="shared" si="18"/>
        <v>0.49181713650710507</v>
      </c>
      <c r="AK34" s="459">
        <f t="shared" si="18"/>
        <v>0.45586937188871041</v>
      </c>
      <c r="AL34" s="459">
        <f t="shared" si="18"/>
        <v>0.63805824512572262</v>
      </c>
      <c r="AM34" s="459">
        <f t="shared" si="18"/>
        <v>0.58147952828319471</v>
      </c>
      <c r="AN34" s="459">
        <f t="shared" si="18"/>
        <v>0.40436055642101826</v>
      </c>
      <c r="AO34" s="459">
        <f t="shared" si="18"/>
        <v>0.44110546803973555</v>
      </c>
      <c r="AP34" s="459">
        <f t="shared" si="18"/>
        <v>0.44508555970971236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0.11121579156287346</v>
      </c>
      <c r="AH35" s="459">
        <f>IFERROR(IF(H24/AH27&gt;1,1,H24/AH27),0)</f>
        <v>0.10900537177056566</v>
      </c>
      <c r="AI35" s="459">
        <f t="shared" si="18"/>
        <v>0.11522386666295036</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0.12461796979753068</v>
      </c>
      <c r="AG37" s="460">
        <f t="shared" ref="AG37:AP37" si="21">IFERROR(IF(G26/AG29&gt;1,1,G26/AG29),0)</f>
        <v>0.1439232499495644</v>
      </c>
      <c r="AH37" s="460">
        <f t="shared" si="21"/>
        <v>0.1440884179743098</v>
      </c>
      <c r="AI37" s="460">
        <f t="shared" si="21"/>
        <v>0.16647879036514024</v>
      </c>
      <c r="AJ37" s="460">
        <f t="shared" si="21"/>
        <v>0.17887128405725192</v>
      </c>
      <c r="AK37" s="460">
        <f t="shared" si="21"/>
        <v>0.34733695768171752</v>
      </c>
      <c r="AL37" s="460">
        <f t="shared" si="21"/>
        <v>0.29209739588938649</v>
      </c>
      <c r="AM37" s="460">
        <f t="shared" si="21"/>
        <v>0.32487698599584447</v>
      </c>
      <c r="AN37" s="460">
        <f t="shared" si="21"/>
        <v>0.27375531258279567</v>
      </c>
      <c r="AO37" s="460">
        <f t="shared" si="21"/>
        <v>0.27666704997554137</v>
      </c>
      <c r="AP37" s="460">
        <f t="shared" si="21"/>
        <v>0.29754359901182958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22.257999999999999</v>
      </c>
      <c r="BG38" s="952">
        <f t="shared" si="2"/>
        <v>11.129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0.80862132077956017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2.2330000000000001</v>
      </c>
      <c r="BG43" s="952">
        <f t="shared" si="22"/>
        <v>2.2330000000000001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0.54195896117758757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3.282</v>
      </c>
      <c r="BG47" s="952">
        <f t="shared" si="22"/>
        <v>3.282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0.69940101492667883</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18.695</v>
      </c>
      <c r="BG48" s="952">
        <f t="shared" si="22"/>
        <v>18.695</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3.7676152241429715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13.333</v>
      </c>
      <c r="BG50" s="952">
        <f t="shared" si="22"/>
        <v>3.33325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0.60126371708747683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39.598999999999997</v>
      </c>
      <c r="BG52" s="952">
        <f t="shared" ref="BG52" si="26">BF52/BE52</f>
        <v>19.799499999999998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0.74241476855270672</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3.5739999999999998</v>
      </c>
      <c r="BG53" s="952">
        <f t="shared" ref="BG53:BG63" si="29">BF53/BE53</f>
        <v>1.7869999999999999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0.3858730292523494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176.83</v>
      </c>
      <c r="G55" s="885">
        <f t="shared" ref="G55:P55" si="32">SUM(G56,G57,G60,G61,G62,G63,G64,G65,)</f>
        <v>245.51599999999999</v>
      </c>
      <c r="H55" s="885">
        <f t="shared" si="32"/>
        <v>231.45500000000001</v>
      </c>
      <c r="I55" s="885">
        <f t="shared" si="32"/>
        <v>244.56899999999999</v>
      </c>
      <c r="J55" s="885">
        <f t="shared" si="32"/>
        <v>182.15</v>
      </c>
      <c r="K55" s="885">
        <f t="shared" si="32"/>
        <v>180.03199999999998</v>
      </c>
      <c r="L55" s="885">
        <f t="shared" si="32"/>
        <v>158.35000000000002</v>
      </c>
      <c r="M55" s="885">
        <f t="shared" si="32"/>
        <v>145.70400000000001</v>
      </c>
      <c r="N55" s="885">
        <f t="shared" si="32"/>
        <v>126.142</v>
      </c>
      <c r="O55" s="885">
        <f t="shared" si="32"/>
        <v>122.684</v>
      </c>
      <c r="P55" s="886">
        <f t="shared" si="32"/>
        <v>121.148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176.83</v>
      </c>
      <c r="G56" s="887">
        <f>IFERROR(VLOOKUP(年度マスタ!$K$4&amp;"_"&amp;G$54,データシート1!$A:$CE,MATCH("bc_"&amp;$C56,データシート1!$A$1:$CE$1,0),0),0)</f>
        <v>245.51599999999999</v>
      </c>
      <c r="H56" s="887">
        <f>IFERROR(VLOOKUP(年度マスタ!$K$4&amp;"_"&amp;H$54,データシート1!$A:$CE,MATCH("bc_"&amp;$C56,データシート1!$A$1:$CE$1,0),0),0)</f>
        <v>231.45500000000001</v>
      </c>
      <c r="I56" s="887">
        <f>IFERROR(VLOOKUP(年度マスタ!$K$4&amp;"_"&amp;I$54,データシート1!$A:$CE,MATCH("bc_"&amp;$C56,データシート1!$A$1:$CE$1,0),0),0)</f>
        <v>244.56899999999999</v>
      </c>
      <c r="J56" s="887">
        <f>IFERROR(VLOOKUP(年度マスタ!$K$4&amp;"_"&amp;J$54,データシート1!$A:$CE,MATCH("bc_"&amp;$C56,データシート1!$A$1:$CE$1,0),0),0)</f>
        <v>182.15</v>
      </c>
      <c r="K56" s="887">
        <f>IFERROR(VLOOKUP(年度マスタ!$K$4&amp;"_"&amp;K$54,データシート1!$A:$CE,MATCH("bc_"&amp;$C56,データシート1!$A$1:$CE$1,0),0),0)</f>
        <v>128.63499999999999</v>
      </c>
      <c r="L56" s="887">
        <f>IFERROR(VLOOKUP(年度マスタ!$K$4&amp;"_"&amp;L$54,データシート1!$A:$CE,MATCH("bc_"&amp;$C56,データシート1!$A$1:$CE$1,0),0),0)</f>
        <v>124.93</v>
      </c>
      <c r="M56" s="887">
        <f>IFERROR(VLOOKUP(年度マスタ!$K$4&amp;"_"&amp;M$54,データシート1!$A:$CE,MATCH("bc_"&amp;$C56,データシート1!$A$1:$CE$1,0),0),0)</f>
        <v>104.125</v>
      </c>
      <c r="N56" s="887">
        <f>IFERROR(VLOOKUP(年度マスタ!$K$4&amp;"_"&amp;N$54,データシート1!$A:$CE,MATCH("bc_"&amp;$C56,データシート1!$A$1:$CE$1,0),0),0)</f>
        <v>85.46</v>
      </c>
      <c r="O56" s="887">
        <f>IFERROR(VLOOKUP(年度マスタ!$K$4&amp;"_"&amp;O$54,データシート1!$A:$CE,MATCH("bc_"&amp;$C56,データシート1!$A$1:$CE$1,0),0),0)</f>
        <v>80.05</v>
      </c>
      <c r="P56" s="888">
        <f>IFERROR(VLOOKUP(年度マスタ!$K$4&amp;"_"&amp;P$54,データシート1!$A:$CE,MATCH("bc_"&amp;$C56,データシート1!$A$1:$CE$1,0),0),0)</f>
        <v>81.549000000000007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51.396999999999998</v>
      </c>
      <c r="L57" s="887">
        <f t="shared" si="35"/>
        <v>33.42</v>
      </c>
      <c r="M57" s="887">
        <f t="shared" si="35"/>
        <v>41.579000000000001</v>
      </c>
      <c r="N57" s="887">
        <f t="shared" si="35"/>
        <v>40.682000000000002</v>
      </c>
      <c r="O57" s="887">
        <f t="shared" si="35"/>
        <v>42.634</v>
      </c>
      <c r="P57" s="888">
        <f>SUM(P58:P59)</f>
        <v>39.598999999999997</v>
      </c>
      <c r="Z57" s="273"/>
      <c r="AB57" s="272"/>
      <c r="AQ57" s="273"/>
      <c r="BA57" s="70">
        <v>3511</v>
      </c>
      <c r="BB57" s="70"/>
      <c r="BC57" s="70" t="s">
        <v>345</v>
      </c>
      <c r="BD57" s="70" t="str">
        <f t="shared" si="33"/>
        <v>熱供給業(N=1)</v>
      </c>
      <c r="BE57" s="845">
        <f>BE63</f>
        <v>1</v>
      </c>
      <c r="BF57" s="952">
        <f>BF63</f>
        <v>0.44600000000000001</v>
      </c>
      <c r="BG57" s="952">
        <f t="shared" si="29"/>
        <v>0.44600000000000001</v>
      </c>
      <c r="BH57" s="845">
        <f>BH63</f>
        <v>137</v>
      </c>
      <c r="BI57" s="845">
        <f>BI63</f>
        <v>553.39800000000002</v>
      </c>
      <c r="BJ57" s="845">
        <f t="shared" si="30"/>
        <v>4.0394014598540151</v>
      </c>
      <c r="BK57" s="279">
        <f t="shared" si="31"/>
        <v>0.11041239758726991</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51.396999999999998</v>
      </c>
      <c r="L59" s="889">
        <f>IFERROR(VLOOKUP(年度マスタ!$K$4&amp;"_"&amp;L$54,データシート1!$A:$CE,MATCH("bc_"&amp;$C59,データシート1!$A$1:$CE$1,0),0),0)</f>
        <v>33.42</v>
      </c>
      <c r="M59" s="889">
        <f>IFERROR(VLOOKUP(年度マスタ!$K$4&amp;"_"&amp;M$54,データシート1!$A:$CE,MATCH("bc_"&amp;$C59,データシート1!$A$1:$CE$1,0),0),0)</f>
        <v>41.579000000000001</v>
      </c>
      <c r="N59" s="889">
        <f>IFERROR(VLOOKUP(年度マスタ!$K$4&amp;"_"&amp;N$54,データシート1!$A:$CE,MATCH("bc_"&amp;$C59,データシート1!$A$1:$CE$1,0),0),0)</f>
        <v>40.682000000000002</v>
      </c>
      <c r="O59" s="889">
        <f>IFERROR(VLOOKUP(年度マスタ!$K$4&amp;"_"&amp;O$54,データシート1!$A:$CE,MATCH("bc_"&amp;$C59,データシート1!$A$1:$CE$1,0),0),0)</f>
        <v>42.634</v>
      </c>
      <c r="P59" s="890">
        <f>IFERROR(VLOOKUP(年度マスタ!$K$4&amp;"_"&amp;P$54,データシート1!$A:$CE,MATCH("bc_"&amp;$C59,データシート1!$A$1:$CE$1,0),0),0)</f>
        <v>39.598999999999997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0.44600000000000001</v>
      </c>
      <c r="BG63" s="953">
        <f t="shared" si="29"/>
        <v>0.44600000000000001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0.11041239758726991</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佐世保市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23273.062000000002</v>
      </c>
      <c r="K6" s="619">
        <f>VLOOKUP(年度マスタ!$K$4&amp;"_"&amp;K$5,データシート1!$A:$BT,MATCH("cb_"&amp;$G6,データシート1!$A$1:$BT$1,0),0)</f>
        <v>24976.962</v>
      </c>
      <c r="L6" s="619">
        <f>VLOOKUP(年度マスタ!$K$4&amp;"_"&amp;L$5,データシート1!$A:$BT,MATCH("cb_"&amp;$G6,データシート1!$A$1:$BT$1,0),0)</f>
        <v>26336.851999999999</v>
      </c>
      <c r="M6" s="619">
        <f>VLOOKUP(年度マスタ!$K$4&amp;"_"&amp;M$5,データシート1!$A:$BT,MATCH("cb_"&amp;$G6,データシート1!$A$1:$BT$1,0),0)</f>
        <v>27926.071999999971</v>
      </c>
      <c r="N6" s="619">
        <f>VLOOKUP(年度マスタ!$K$4&amp;"_"&amp;N$5,データシート1!$A:$BT,MATCH("cb_"&amp;$G6,データシート1!$A$1:$BT$1,0),0)</f>
        <v>29507.331999999951</v>
      </c>
      <c r="O6" s="619">
        <f>VLOOKUP(年度マスタ!$K$4&amp;"_"&amp;O$5,データシート1!$A:$BT,MATCH("cb_"&amp;$G6,データシート1!$A$1:$BT$1,0),0)</f>
        <v>30948.40799999993</v>
      </c>
      <c r="P6" s="619">
        <f>VLOOKUP(年度マスタ!$K$4&amp;"_"&amp;P$5,データシート1!$A:$BT,MATCH("cb_"&amp;$G6,データシート1!$A$1:$BT$1,0),0)</f>
        <v>32430.66299999999</v>
      </c>
      <c r="Q6" s="619">
        <f>VLOOKUP(年度マスタ!$K$4&amp;"_"&amp;Q$5,データシート1!$A:$BT,MATCH("cb_"&amp;$G6,データシート1!$A$1:$BT$1,0),0)</f>
        <v>35313.203000000234</v>
      </c>
      <c r="R6" s="633">
        <f>VLOOKUP(年度マスタ!$K$4&amp;"_"&amp;R$5,データシート1!$A:$BT,MATCH("cb_"&amp;$G6,データシート1!$A$1:$BT$1,0),0)</f>
        <v>37536.423000000432</v>
      </c>
      <c r="S6" s="568"/>
      <c r="T6" s="190"/>
      <c r="U6" s="581"/>
      <c r="V6" s="195"/>
      <c r="W6" s="195"/>
      <c r="X6" s="195"/>
      <c r="Y6" s="196" t="s">
        <v>372</v>
      </c>
      <c r="Z6" s="663" t="s">
        <v>373</v>
      </c>
      <c r="AA6" s="663"/>
      <c r="AB6" s="663"/>
      <c r="AC6" s="664">
        <f>SUM(AC7:AC8)</f>
        <v>2691875</v>
      </c>
      <c r="AD6" s="664">
        <f>SUM(AD7:AD8)</f>
        <v>3492822.6899999995</v>
      </c>
      <c r="AE6" s="665">
        <f>$AD6*3600/100000000</f>
        <v>125.74161683999998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76469.47</v>
      </c>
      <c r="K7" s="617">
        <f>VLOOKUP(年度マスタ!$K$4&amp;"_"&amp;K$5,データシート1!$A:$BT,MATCH("cb_"&amp;$G7,データシート1!$A$1:$BT$1,0),0)</f>
        <v>80742.97</v>
      </c>
      <c r="L7" s="617">
        <f>VLOOKUP(年度マスタ!$K$4&amp;"_"&amp;L$5,データシート1!$A:$BT,MATCH("cb_"&amp;$G7,データシート1!$A$1:$BT$1,0),0)</f>
        <v>87013.869999999966</v>
      </c>
      <c r="M7" s="617">
        <f>VLOOKUP(年度マスタ!$K$4&amp;"_"&amp;M$5,データシート1!$A:$BT,MATCH("cb_"&amp;$G7,データシート1!$A$1:$BT$1,0),0)</f>
        <v>92041.57</v>
      </c>
      <c r="N7" s="617">
        <f>VLOOKUP(年度マスタ!$K$4&amp;"_"&amp;N$5,データシート1!$A:$BT,MATCH("cb_"&amp;$G7,データシート1!$A$1:$BT$1,0),0)</f>
        <v>102134.97</v>
      </c>
      <c r="O7" s="617">
        <f>VLOOKUP(年度マスタ!$K$4&amp;"_"&amp;O$5,データシート1!$A:$BT,MATCH("cb_"&amp;$G7,データシート1!$A$1:$BT$1,0),0)</f>
        <v>111138.2900000003</v>
      </c>
      <c r="P7" s="617">
        <f>VLOOKUP(年度マスタ!$K$4&amp;"_"&amp;P$5,データシート1!$A:$BT,MATCH("cb_"&amp;$G7,データシート1!$A$1:$BT$1,0),0)</f>
        <v>114615.0400000003</v>
      </c>
      <c r="Q7" s="617">
        <f>VLOOKUP(年度マスタ!$K$4&amp;"_"&amp;Q$5,データシート1!$A:$BT,MATCH("cb_"&amp;$G7,データシート1!$A$1:$BT$1,0),0)</f>
        <v>115278.94000000028</v>
      </c>
      <c r="R7" s="634">
        <f>VLOOKUP(年度マスタ!$K$4&amp;"_"&amp;R$5,データシート1!$A:$BT,MATCH("cb_"&amp;$G7,データシート1!$A$1:$BT$1,0),0)</f>
        <v>115695.14000000029</v>
      </c>
      <c r="S7" s="568"/>
      <c r="T7" s="190"/>
      <c r="U7" s="581"/>
      <c r="V7" s="195"/>
      <c r="W7" s="195"/>
      <c r="X7" s="195"/>
      <c r="Y7" s="196" t="s">
        <v>375</v>
      </c>
      <c r="Z7" s="212" t="s">
        <v>376</v>
      </c>
      <c r="AA7" s="212"/>
      <c r="AB7" s="212"/>
      <c r="AC7" s="1022">
        <f>VLOOKUP(年度マスタ!$K$4&amp;"_"&amp;年度マスタ!$K$9,データシート3!A:AB,MATCH("ea_"&amp;$Y7&amp;"_設備",データシート3!$A$1:$AB$1,0),0)</f>
        <v>936211</v>
      </c>
      <c r="AD7" s="1022">
        <f>VLOOKUP(年度マスタ!$K$4&amp;"_"&amp;年度マスタ!$K$9,データシート3!A:AB,MATCH("ea_"&amp;$Y7&amp;"_年間発電",データシート3!$A$1:$AB$1,0),0)/10^3</f>
        <v>1215264.9380000001</v>
      </c>
      <c r="AE7" s="554">
        <f t="shared" ref="AE7:AE16" si="0">$AD7*3600/100000000</f>
        <v>43.749537768000003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27000</v>
      </c>
      <c r="K8" s="617">
        <f>VLOOKUP(年度マスタ!$K$4&amp;"_"&amp;K$5,データシート1!$A:$BT,MATCH("cb_"&amp;$G8,データシート1!$A$1:$BT$1,0),0)</f>
        <v>27000</v>
      </c>
      <c r="L8" s="617">
        <f>VLOOKUP(年度マスタ!$K$4&amp;"_"&amp;L$5,データシート1!$A:$BT,MATCH("cb_"&amp;$G8,データシート1!$A$1:$BT$1,0),0)</f>
        <v>27000</v>
      </c>
      <c r="M8" s="617">
        <f>VLOOKUP(年度マスタ!$K$4&amp;"_"&amp;M$5,データシート1!$A:$BT,MATCH("cb_"&amp;$G8,データシート1!$A$1:$BT$1,0),0)</f>
        <v>27020</v>
      </c>
      <c r="N8" s="617">
        <f>VLOOKUP(年度マスタ!$K$4&amp;"_"&amp;N$5,データシート1!$A:$BT,MATCH("cb_"&amp;$G8,データシート1!$A$1:$BT$1,0),0)</f>
        <v>27019.8</v>
      </c>
      <c r="O8" s="617">
        <f>VLOOKUP(年度マスタ!$K$4&amp;"_"&amp;O$5,データシート1!$A:$BT,MATCH("cb_"&amp;$G8,データシート1!$A$1:$BT$1,0),0)</f>
        <v>27019.8</v>
      </c>
      <c r="P8" s="617">
        <f>VLOOKUP(年度マスタ!$K$4&amp;"_"&amp;P$5,データシート1!$A:$BT,MATCH("cb_"&amp;$G8,データシート1!$A$1:$BT$1,0),0)</f>
        <v>27019.8</v>
      </c>
      <c r="Q8" s="617">
        <f>VLOOKUP(年度マスタ!$K$4&amp;"_"&amp;Q$5,データシート1!$A:$BT,MATCH("cb_"&amp;$G8,データシート1!$A$1:$BT$1,0),0)</f>
        <v>27019.8</v>
      </c>
      <c r="R8" s="634">
        <f>VLOOKUP(年度マスタ!$K$4&amp;"_"&amp;R$5,データシート1!$A:$BT,MATCH("cb_"&amp;$G8,データシート1!$A$1:$BT$1,0),0)</f>
        <v>27019.8</v>
      </c>
      <c r="S8" s="568"/>
      <c r="T8" s="190"/>
      <c r="U8" s="581"/>
      <c r="V8" s="195"/>
      <c r="W8" s="195"/>
      <c r="X8" s="195"/>
      <c r="Y8" s="196" t="s">
        <v>378</v>
      </c>
      <c r="Z8" s="186" t="s">
        <v>379</v>
      </c>
      <c r="AA8" s="186"/>
      <c r="AB8" s="186"/>
      <c r="AC8" s="1022">
        <f>VLOOKUP(年度マスタ!$K$4&amp;"_"&amp;年度マスタ!$K$9,データシート3!A:AB,MATCH("ea_"&amp;$Y8&amp;"_設備",データシート3!$A$1:$AB$1,0),0)</f>
        <v>1755664</v>
      </c>
      <c r="AD8" s="1022">
        <f>VLOOKUP(年度マスタ!$K$4&amp;"_"&amp;年度マスタ!$K$9,データシート3!A:AB,MATCH("ea_"&amp;$Y8&amp;"_年間発電",データシート3!$A$1:$AB$1,0),0)/10^3</f>
        <v>2277557.7519999994</v>
      </c>
      <c r="AE8" s="554">
        <f t="shared" si="0"/>
        <v>81.992079071999981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80400</v>
      </c>
      <c r="AD9" s="666">
        <f>VLOOKUP(年度マスタ!$K$4&amp;"_"&amp;年度マスタ!$K$9,データシート3!A:AB,MATCH("ea_"&amp;$Y9&amp;"_年間発電",データシート3!$A$1:$AB$1,0),0)/10^3</f>
        <v>200836.31299999999</v>
      </c>
      <c r="AE9" s="667">
        <f t="shared" si="0"/>
        <v>7.2301072679999994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138</v>
      </c>
      <c r="AD10" s="666">
        <f>SUM(AD11:AD12)</f>
        <v>703.74400000000003</v>
      </c>
      <c r="AE10" s="667">
        <f t="shared" si="0"/>
        <v>2.5334783999999999E-2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2102.6</v>
      </c>
      <c r="K11" s="654">
        <f>VLOOKUP(年度マスタ!$K$4&amp;"_"&amp;K$5,データシート1!$A:$BT,MATCH("cb_"&amp;$G11,データシート1!$A$1:$BT$1,0),0)</f>
        <v>2149.1999999999998</v>
      </c>
      <c r="L11" s="654">
        <f>VLOOKUP(年度マスタ!$K$4&amp;"_"&amp;L$5,データシート1!$A:$BT,MATCH("cb_"&amp;$G11,データシート1!$A$1:$BT$1,0),0)</f>
        <v>2149.15</v>
      </c>
      <c r="M11" s="654">
        <f>VLOOKUP(年度マスタ!$K$4&amp;"_"&amp;M$5,データシート1!$A:$BT,MATCH("cb_"&amp;$G11,データシート1!$A$1:$BT$1,0),0)</f>
        <v>2149.65</v>
      </c>
      <c r="N11" s="654">
        <f>VLOOKUP(年度マスタ!$K$4&amp;"_"&amp;N$5,データシート1!$A:$BT,MATCH("cb_"&amp;$G11,データシート1!$A$1:$BT$1,0),0)</f>
        <v>2149.15</v>
      </c>
      <c r="O11" s="654">
        <f>VLOOKUP(年度マスタ!$K$4&amp;"_"&amp;O$5,データシート1!$A:$BT,MATCH("cb_"&amp;$G11,データシート1!$A$1:$BT$1,0),0)</f>
        <v>3413.6239999999998</v>
      </c>
      <c r="P11" s="654">
        <f>VLOOKUP(年度マスタ!$K$4&amp;"_"&amp;P$5,データシート1!$A:$BT,MATCH("cb_"&amp;$G11,データシート1!$A$1:$BT$1,0),0)</f>
        <v>3413.6239999999998</v>
      </c>
      <c r="Q11" s="654">
        <f>VLOOKUP(年度マスタ!$K$4&amp;"_"&amp;Q$5,データシート1!$A:$BT,MATCH("cb_"&amp;$G11,データシート1!$A$1:$BT$1,0),0)</f>
        <v>3413.6240000000003</v>
      </c>
      <c r="R11" s="655">
        <f>VLOOKUP(年度マスタ!$K$4&amp;"_"&amp;R$5,データシート1!$A:$BT,MATCH("cb_"&amp;$G11,データシート1!$A$1:$BT$1,0),0)</f>
        <v>3413.6240000000003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138</v>
      </c>
      <c r="AD11" s="1022">
        <f>VLOOKUP(年度マスタ!$K$4&amp;"_"&amp;年度マスタ!$K$9,データシート3!A:AB,MATCH("ea_"&amp;$Y11&amp;"_年間発電",データシート3!$A$1:$AB$1,0),0)/10^3</f>
        <v>703.74400000000003</v>
      </c>
      <c r="AE11" s="554">
        <f t="shared" si="0"/>
        <v>2.5334783999999999E-2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128845.13200000001</v>
      </c>
      <c r="K12" s="651">
        <f t="shared" ref="K12:Q12" si="1">SUM(K6:K11)</f>
        <v>134869.13200000001</v>
      </c>
      <c r="L12" s="651">
        <f t="shared" si="1"/>
        <v>142499.87199999994</v>
      </c>
      <c r="M12" s="651">
        <f t="shared" si="1"/>
        <v>149137.29199999999</v>
      </c>
      <c r="N12" s="651">
        <f t="shared" si="1"/>
        <v>160811.25199999995</v>
      </c>
      <c r="O12" s="651">
        <f t="shared" si="1"/>
        <v>172520.12200000024</v>
      </c>
      <c r="P12" s="651">
        <f t="shared" si="1"/>
        <v>177479.1270000003</v>
      </c>
      <c r="Q12" s="651">
        <f t="shared" si="1"/>
        <v>181025.5670000005</v>
      </c>
      <c r="R12" s="652">
        <f t="shared" ref="R12" si="2">SUM(R6:R11)</f>
        <v>183664.98700000072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19.514557530000001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95.283553789999999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27930.467167440002</v>
      </c>
      <c r="K19" s="615">
        <f>K6*別紙!$C5/100*別紙!$E5/10^3</f>
        <v>29975.351635439998</v>
      </c>
      <c r="L19" s="615">
        <f>L6*別紙!$C5/100*別紙!$E5/10^3</f>
        <v>31607.382822240001</v>
      </c>
      <c r="M19" s="615">
        <f>M6*別紙!$C5/100*別紙!$E5/10^3</f>
        <v>33514.637528639963</v>
      </c>
      <c r="N19" s="615">
        <f>N6*別紙!$C5/100*別紙!$E5/10^3</f>
        <v>35412.339279839944</v>
      </c>
      <c r="O19" s="615">
        <f>O6*別紙!$C5/100*別紙!$E5/10^3</f>
        <v>37141.803408959917</v>
      </c>
      <c r="P19" s="615">
        <f>P6*別紙!$C5/100*別紙!$E5/10^3</f>
        <v>38920.687279559985</v>
      </c>
      <c r="Q19" s="615">
        <f>Q6*別紙!$C5/100*別紙!$E5/10^3</f>
        <v>42380.081184360279</v>
      </c>
      <c r="R19" s="639">
        <f>R6*別紙!$C5/100*別紙!$E5/10^3</f>
        <v>45048.211970760516</v>
      </c>
      <c r="S19" s="572"/>
      <c r="T19" s="191"/>
      <c r="U19" s="588"/>
      <c r="W19" s="201"/>
      <c r="X19" s="201"/>
      <c r="Y19" s="173"/>
      <c r="Z19" s="628" t="s">
        <v>389</v>
      </c>
      <c r="AA19" s="671"/>
      <c r="AB19" s="672"/>
      <c r="AC19" s="673">
        <f>SUM($AC$6,$AC$9,$AC$10,$AC$13)</f>
        <v>2772413</v>
      </c>
      <c r="AD19" s="673">
        <f>SUM($AD$6,$AD$9,$AD$10,$AD$13)</f>
        <v>3694362.7469999995</v>
      </c>
      <c r="AE19" s="674">
        <f>SUM($AE$6,$AE$9,$AE$10,$AE$13,$AE$17,$AE$18)</f>
        <v>247.79517021199996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101150.75613719999</v>
      </c>
      <c r="K20" s="617">
        <f>K7*別紙!$C6/100*別紙!$E6/10^3</f>
        <v>106803.57099720002</v>
      </c>
      <c r="L20" s="617">
        <f>L7*別紙!$C6/100*別紙!$E6/10^3</f>
        <v>115098.46668119995</v>
      </c>
      <c r="M20" s="617">
        <f>M7*別紙!$C6/100*別紙!$E6/10^3</f>
        <v>121748.90713320002</v>
      </c>
      <c r="N20" s="617">
        <f>N7*別紙!$C6/100*別紙!$E6/10^3</f>
        <v>135100.0529172</v>
      </c>
      <c r="O20" s="617">
        <f>O7*別紙!$C6/100*別紙!$E6/10^3</f>
        <v>147009.28448040038</v>
      </c>
      <c r="P20" s="617">
        <f>P7*別紙!$C6/100*別紙!$E6/10^3</f>
        <v>151608.19031040039</v>
      </c>
      <c r="Q20" s="617">
        <f>Q7*別紙!$C6/100*別紙!$E6/10^3</f>
        <v>152486.37067440036</v>
      </c>
      <c r="R20" s="634">
        <f>R7*別紙!$C6/100*別紙!$E6/10^3</f>
        <v>153036.90338640037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58656.959999999999</v>
      </c>
      <c r="K21" s="617">
        <f>K8*別紙!$C7/100*別紙!$E7/10^3</f>
        <v>58656.959999999999</v>
      </c>
      <c r="L21" s="617">
        <f>L8*別紙!$C7/100*別紙!$E7/10^3</f>
        <v>58656.959999999999</v>
      </c>
      <c r="M21" s="617">
        <f>M8*別紙!$C7/100*別紙!$E7/10^3</f>
        <v>58700.409599999999</v>
      </c>
      <c r="N21" s="617">
        <f>N8*別紙!$C7/100*別紙!$E7/10^3</f>
        <v>58699.975104000005</v>
      </c>
      <c r="O21" s="617">
        <f>O8*別紙!$C7/100*別紙!$E7/10^3</f>
        <v>58699.975104000005</v>
      </c>
      <c r="P21" s="617">
        <f>P8*別紙!$C7/100*別紙!$E7/10^3</f>
        <v>58699.975104000005</v>
      </c>
      <c r="Q21" s="617">
        <f>Q8*別紙!$C7/100*別紙!$E7/10^3</f>
        <v>58699.975104000005</v>
      </c>
      <c r="R21" s="634">
        <f>R8*別紙!$C7/100*別紙!$E7/10^3</f>
        <v>58699.975104000005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14735.020799999998</v>
      </c>
      <c r="K24" s="654">
        <f>K11*別紙!$C10/100*別紙!$E10/10^3</f>
        <v>15061.5936</v>
      </c>
      <c r="L24" s="654">
        <f>L11*別紙!$C10/100*別紙!$E10/10^3</f>
        <v>15061.243199999999</v>
      </c>
      <c r="M24" s="654">
        <f>M11*別紙!$C10/100*別紙!$E10/10^3</f>
        <v>15064.747200000002</v>
      </c>
      <c r="N24" s="654">
        <f>N11*別紙!$C10/100*別紙!$E10/10^3</f>
        <v>15061.243199999999</v>
      </c>
      <c r="O24" s="654">
        <f>O11*別紙!$C10/100*別紙!$E10/10^3</f>
        <v>23922.676991999997</v>
      </c>
      <c r="P24" s="654">
        <f>P11*別紙!$C10/100*別紙!$E10/10^3</f>
        <v>23922.676991999997</v>
      </c>
      <c r="Q24" s="654">
        <f>Q11*別紙!$C10/100*別紙!$E10/10^3</f>
        <v>23922.676992000001</v>
      </c>
      <c r="R24" s="655">
        <f>R11*別紙!$C10/100*別紙!$E10/10^3</f>
        <v>23922.676992000001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202473.20410464</v>
      </c>
      <c r="K25" s="657">
        <f t="shared" si="3"/>
        <v>210497.47623264001</v>
      </c>
      <c r="L25" s="657">
        <f t="shared" si="3"/>
        <v>220424.05270343993</v>
      </c>
      <c r="M25" s="657">
        <f t="shared" si="3"/>
        <v>229028.70146183998</v>
      </c>
      <c r="N25" s="657">
        <f t="shared" si="3"/>
        <v>244273.61050103995</v>
      </c>
      <c r="O25" s="657">
        <f t="shared" si="3"/>
        <v>266773.7399853603</v>
      </c>
      <c r="P25" s="657">
        <f t="shared" si="3"/>
        <v>273151.52968596038</v>
      </c>
      <c r="Q25" s="657">
        <f t="shared" si="3"/>
        <v>277489.10395476065</v>
      </c>
      <c r="R25" s="658">
        <f t="shared" ref="R25" si="4">SUM(R19:R24)</f>
        <v>280707.76745316089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1387344.3294395544</v>
      </c>
      <c r="K26" s="654">
        <f>(VLOOKUP(年度マスタ!$K$4&amp;"_"&amp;K$18,データシート1!$A:$BT,MATCH("da_合計",データシート1!$A$1:$BT$1,0),0))/10^3</f>
        <v>1319110.5243925329</v>
      </c>
      <c r="L26" s="654">
        <f>(VLOOKUP(年度マスタ!$K$4&amp;"_"&amp;L$18,データシート1!$A:$BT,MATCH("da_合計",データシート1!$A$1:$BT$1,0),0))/10^3</f>
        <v>1355400.8149360707</v>
      </c>
      <c r="M26" s="654">
        <f>(VLOOKUP(年度マスタ!$K$4&amp;"_"&amp;M$18,データシート1!$A:$BT,MATCH("da_合計",データシート1!$A$1:$BT$1,0),0))/10^3</f>
        <v>1382284.0957290696</v>
      </c>
      <c r="N26" s="654">
        <f>(VLOOKUP(年度マスタ!$K$4&amp;"_"&amp;N$18,データシート1!$A:$BT,MATCH("da_合計",データシート1!$A$1:$BT$1,0),0))/10^3</f>
        <v>1397508.9924403988</v>
      </c>
      <c r="O26" s="654">
        <f>(VLOOKUP(年度マスタ!$K$4&amp;"_"&amp;O$18,データシート1!$A:$BT,MATCH("da_合計",データシート1!$A$1:$BT$1,0),0))/10^3</f>
        <v>1316965.7643580341</v>
      </c>
      <c r="P26" s="654">
        <f>(VLOOKUP(年度マスタ!$K$4&amp;"_"&amp;P$18,データシート1!$A:$BT,MATCH("da_合計",データシート1!$A$1:$BT$1,0),0))/10^3</f>
        <v>1359312.1832782791</v>
      </c>
      <c r="Q26" s="654">
        <f>(VLOOKUP(年度マスタ!$K$4&amp;"_"&amp;Q$18,データシート1!$A:$BT,MATCH("da_合計",データシート1!$A$1:$BT$1,0),0))/10^3</f>
        <v>1348083.6728541474</v>
      </c>
      <c r="R26" s="655">
        <f>Q26</f>
        <v>1348083.6728541474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0.14594300766445856</v>
      </c>
      <c r="K27" s="839">
        <f t="shared" ref="K27:P27" si="5">K25/K26</f>
        <v>0.15957531407732251</v>
      </c>
      <c r="L27" s="839">
        <f t="shared" si="5"/>
        <v>0.16262647201804767</v>
      </c>
      <c r="M27" s="839">
        <f t="shared" si="5"/>
        <v>0.1656885890313608</v>
      </c>
      <c r="N27" s="839">
        <f t="shared" si="5"/>
        <v>0.17479215648872312</v>
      </c>
      <c r="O27" s="839">
        <f t="shared" si="5"/>
        <v>0.20256695140089792</v>
      </c>
      <c r="P27" s="839">
        <f t="shared" si="5"/>
        <v>0.20094834214403612</v>
      </c>
      <c r="Q27" s="839">
        <f>Q25/Q26</f>
        <v>0.20583967415558405</v>
      </c>
      <c r="R27" s="840">
        <f>R25/R26</f>
        <v>0.20822725851938376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0.20822725851938376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2.7404550781171739</v>
      </c>
      <c r="AA52" s="173"/>
      <c r="AB52" s="678" t="s">
        <v>413</v>
      </c>
      <c r="AC52" s="679">
        <f>$AD6</f>
        <v>3492822.6899999995</v>
      </c>
      <c r="AD52" s="680">
        <f>R19+R20</f>
        <v>198085.11535716089</v>
      </c>
      <c r="AE52" s="681">
        <f t="shared" ref="AE52:AE54" si="6">IFERROR(AD52/AC52,"-")</f>
        <v>5.6712044365802294E-2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2346279.0741458521</v>
      </c>
      <c r="Z53" s="1130"/>
      <c r="AA53" s="173"/>
      <c r="AB53" s="678" t="s">
        <v>377</v>
      </c>
      <c r="AC53" s="679">
        <f>$AD9</f>
        <v>200836.31299999999</v>
      </c>
      <c r="AD53" s="680">
        <f>R21</f>
        <v>58699.975104000005</v>
      </c>
      <c r="AE53" s="681">
        <f t="shared" si="6"/>
        <v>0.29227769733056197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703.74400000000003</v>
      </c>
      <c r="AD54" s="679">
        <f>R22</f>
        <v>0</v>
      </c>
      <c r="AE54" s="681">
        <f t="shared" si="6"/>
        <v>0</v>
      </c>
      <c r="AF54" s="473"/>
      <c r="AG54" s="41"/>
      <c r="AH54" s="420"/>
      <c r="AI54" s="442" t="s">
        <v>440</v>
      </c>
      <c r="AJ54" s="443">
        <f>VLOOKUP(年度マスタ!$K$4&amp;"_"&amp;AJ$53,データシート1!$A$1:$BT$2000,MATCH("ca_太陽光発電（10kW未満）",データシート1!$A$1:$BT$1,0),0)</f>
        <v>5286</v>
      </c>
      <c r="AK54" s="443">
        <f>VLOOKUP(年度マスタ!$K$4&amp;"_"&amp;AK$53,データシート1!$A$1:$BT$2000,MATCH("ca_太陽光発電（10kW未満）",データシート1!$A$1:$BT$1,0),0)</f>
        <v>5614</v>
      </c>
      <c r="AL54" s="443">
        <f>VLOOKUP(年度マスタ!$K$4&amp;"_"&amp;AL$53,データシート1!$A$1:$BT$2000,MATCH("ca_太陽光発電（10kW未満）",データシート1!$A$1:$BT$1,0),0)</f>
        <v>5857</v>
      </c>
      <c r="AM54" s="443">
        <f>VLOOKUP(年度マスタ!$K$4&amp;"_"&amp;AM$53,データシート1!$A$1:$BT$2000,MATCH("ca_太陽光発電（10kW未満）",データシート1!$A$1:$BT$1,0),0)</f>
        <v>6136</v>
      </c>
      <c r="AN54" s="443">
        <f>VLOOKUP(年度マスタ!$K$4&amp;"_"&amp;AN$53,データシート1!$A$1:$BT$2000,MATCH("ca_太陽光発電（10kW未満）",データシート1!$A$1:$BT$1,0),0)</f>
        <v>6422</v>
      </c>
      <c r="AO54" s="443">
        <f>VLOOKUP(年度マスタ!$K$4&amp;"_"&amp;AO$53,データシート1!$A$1:$BT$2000,MATCH("ca_太陽光発電（10kW未満）",データシート1!$A$1:$BT$1,0),0)</f>
        <v>6674</v>
      </c>
      <c r="AP54" s="443">
        <f>VLOOKUP(年度マスタ!$K$4&amp;"_"&amp;AP$53,データシート1!$A$1:$BT$2000,MATCH("ca_太陽光発電（10kW未満）",データシート1!$A$1:$BT$1,0),0)</f>
        <v>6925</v>
      </c>
      <c r="AQ54" s="443">
        <f>VLOOKUP(年度マスタ!$K$4&amp;"_"&amp;AQ$53,データシート1!$A$1:$BT$2000,MATCH("ca_太陽光発電（10kW未満）",データシート1!$A$1:$BT$1,0),0)</f>
        <v>7377</v>
      </c>
      <c r="AR54" s="443">
        <f>VLOOKUP(年度マスタ!$K$4&amp;"_"&amp;AR$53,データシート1!$A$1:$BT$2000,MATCH("ca_太陽光発電（10kW未満）",データシート1!$A$1:$BT$1,0),0)</f>
        <v>7755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佐世保市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佐世保市</v>
      </c>
      <c r="AZ12" s="1023" t="str">
        <f>年度マスタ!$K4</f>
        <v>42202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佐世保市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佐世保市</v>
      </c>
      <c r="AZ4" s="1038" t="str">
        <f>年度マスタ!$K4</f>
        <v>42202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佐世保市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17</v>
      </c>
      <c r="H7" s="701">
        <f t="shared" si="0"/>
        <v>21</v>
      </c>
      <c r="I7" s="701">
        <f t="shared" si="0"/>
        <v>20</v>
      </c>
      <c r="J7" s="701">
        <f t="shared" si="0"/>
        <v>20</v>
      </c>
      <c r="K7" s="702">
        <f t="shared" si="0"/>
        <v>19</v>
      </c>
      <c r="L7" s="702">
        <f t="shared" si="0"/>
        <v>21</v>
      </c>
      <c r="M7" s="702">
        <f t="shared" si="0"/>
        <v>22</v>
      </c>
      <c r="N7" s="702">
        <f t="shared" si="0"/>
        <v>18</v>
      </c>
      <c r="O7" s="702">
        <f>SUM(O8:O13)</f>
        <v>18</v>
      </c>
      <c r="P7" s="702">
        <f t="shared" si="0"/>
        <v>18</v>
      </c>
      <c r="Q7" s="703">
        <f>SUM(Q8:Q13)</f>
        <v>18</v>
      </c>
      <c r="R7" s="909">
        <f t="shared" si="0"/>
        <v>176.82999999999998</v>
      </c>
      <c r="S7" s="910">
        <f t="shared" si="0"/>
        <v>245.51600000000002</v>
      </c>
      <c r="T7" s="910">
        <f t="shared" si="0"/>
        <v>231.45499999999998</v>
      </c>
      <c r="U7" s="910">
        <f t="shared" si="0"/>
        <v>244.56899999999999</v>
      </c>
      <c r="V7" s="910">
        <f t="shared" si="0"/>
        <v>182.15000000000003</v>
      </c>
      <c r="W7" s="910">
        <f t="shared" si="0"/>
        <v>180.03200000000001</v>
      </c>
      <c r="X7" s="910">
        <f t="shared" si="0"/>
        <v>158.35</v>
      </c>
      <c r="Y7" s="910">
        <f t="shared" si="0"/>
        <v>145.70400000000001</v>
      </c>
      <c r="Z7" s="910">
        <f>SUM(Z8:Z13)</f>
        <v>126.142</v>
      </c>
      <c r="AA7" s="910">
        <f>SUM(AA8:AA13)</f>
        <v>122.684</v>
      </c>
      <c r="AB7" s="911">
        <f t="shared" si="0"/>
        <v>121.148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2.4910000000000001</v>
      </c>
      <c r="T9" s="916">
        <f>VLOOKUP($D$3&amp;"_"&amp;T$3,データシート1!$A:$BU,MATCH($R$2&amp;"_"&amp;$C9,データシート1!$A$1:$BU$1,0),0)</f>
        <v>2.306</v>
      </c>
      <c r="U9" s="916">
        <f>VLOOKUP($D$3&amp;"_"&amp;U$3,データシート1!$A:$BU,MATCH($R$2&amp;"_"&amp;$C9,データシート1!$A$1:$BU$1,0),0)</f>
        <v>2.5289999999999999</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6</v>
      </c>
      <c r="N10" s="715">
        <f>VLOOKUP($D$3&amp;"_"&amp;N$3,データシート1!$A:$BU,MATCH($G$2&amp;"_"&amp;$C10,データシート1!$A$1:$BU$1,0),0)</f>
        <v>5</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44.143000000000001</v>
      </c>
      <c r="S10" s="916">
        <f>VLOOKUP($D$3&amp;"_"&amp;S$3,データシート1!$A:$BU,MATCH($R$2&amp;"_"&amp;$C10,データシート1!$A$1:$BU$1,0),0)</f>
        <v>55.994999999999997</v>
      </c>
      <c r="T10" s="916">
        <f>VLOOKUP($D$3&amp;"_"&amp;T$3,データシート1!$A:$BU,MATCH($R$2&amp;"_"&amp;$C10,データシート1!$A$1:$BU$1,0),0)</f>
        <v>60.344000000000001</v>
      </c>
      <c r="U10" s="916">
        <f>VLOOKUP($D$3&amp;"_"&amp;U$3,データシート1!$A:$BU,MATCH($R$2&amp;"_"&amp;$C10,データシート1!$A$1:$BU$1,0),0)</f>
        <v>56.761000000000003</v>
      </c>
      <c r="V10" s="916">
        <f>VLOOKUP($D$3&amp;"_"&amp;V$3,データシート1!$A:$BU,MATCH($R$2&amp;"_"&amp;$C10,データシート1!$A$1:$BU$1,0),0)</f>
        <v>55.012</v>
      </c>
      <c r="W10" s="916">
        <f>VLOOKUP($D$3&amp;"_"&amp;W$3,データシート1!$A:$BU,MATCH($R$2&amp;"_"&amp;$C10,データシート1!$A$1:$BU$1,0),0)</f>
        <v>51.435000000000002</v>
      </c>
      <c r="X10" s="916">
        <f>VLOOKUP($D$3&amp;"_"&amp;X$3,データシート1!$A:$BU,MATCH($R$2&amp;"_"&amp;$C10,データシート1!$A$1:$BU$1,0),0)</f>
        <v>53.296999999999997</v>
      </c>
      <c r="Y10" s="916">
        <f>VLOOKUP($D$3&amp;"_"&amp;Y$3,データシート1!$A:$BU,MATCH($R$2&amp;"_"&amp;$C10,データシート1!$A$1:$BU$1,0),0)</f>
        <v>47.932000000000002</v>
      </c>
      <c r="Z10" s="916">
        <f>VLOOKUP($D$3&amp;"_"&amp;Z$3,データシート1!$A:$BU,MATCH($R$2&amp;"_"&amp;$C10,データシート1!$A$1:$BU$1,0),0)</f>
        <v>41.984999999999999</v>
      </c>
      <c r="AA10" s="916">
        <f>VLOOKUP($D$3&amp;"_"&amp;AA$3,データシート1!$A:$BU,MATCH($R$2&amp;"_"&amp;$C10,データシート1!$A$1:$BU$1,0),0)</f>
        <v>39.429000000000002</v>
      </c>
      <c r="AB10" s="917">
        <f>VLOOKUP($D$3&amp;"_"&amp;AB$3,データシート1!$A:$BU,MATCH($R$2&amp;"_"&amp;$C10,データシート1!$A$1:$BU$1,0),0)</f>
        <v>39.985999999999997</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13</v>
      </c>
      <c r="I11" s="714">
        <f>VLOOKUP($D$3&amp;"_"&amp;I$3,データシート1!$A:$BU,MATCH($G$2&amp;"_"&amp;$C11,データシート1!$A$1:$BU$1,0),0)</f>
        <v>12</v>
      </c>
      <c r="J11" s="714">
        <f>VLOOKUP($D$3&amp;"_"&amp;J$3,データシート1!$A:$BU,MATCH($G$2&amp;"_"&amp;$C11,データシート1!$A$1:$BU$1,0),0)</f>
        <v>12</v>
      </c>
      <c r="K11" s="715">
        <f>VLOOKUP($D$3&amp;"_"&amp;K$3,データシート1!$A:$BU,MATCH($G$2&amp;"_"&amp;$C11,データシート1!$A$1:$BU$1,0),0)</f>
        <v>12</v>
      </c>
      <c r="L11" s="715">
        <f>VLOOKUP($D$3&amp;"_"&amp;L$3,データシート1!$A:$BU,MATCH($G$2&amp;"_"&amp;$C11,データシート1!$A$1:$BU$1,0),0)</f>
        <v>14</v>
      </c>
      <c r="M11" s="715">
        <f>VLOOKUP($D$3&amp;"_"&amp;M$3,データシート1!$A:$BU,MATCH($G$2&amp;"_"&amp;$C11,データシート1!$A$1:$BU$1,0),0)</f>
        <v>14</v>
      </c>
      <c r="N11" s="715">
        <f>VLOOKUP($D$3&amp;"_"&amp;N$3,データシート1!$A:$BU,MATCH($G$2&amp;"_"&amp;$C11,データシート1!$A$1:$BU$1,0),0)</f>
        <v>12</v>
      </c>
      <c r="O11" s="715">
        <f>VLOOKUP($D$3&amp;"_"&amp;O$3,データシート1!$A:$BU,MATCH($G$2&amp;"_"&amp;$C11,データシート1!$A$1:$BU$1,0),0)</f>
        <v>11</v>
      </c>
      <c r="P11" s="715">
        <f>VLOOKUP($D$3&amp;"_"&amp;P$3,データシート1!$A:$BU,MATCH($G$2&amp;"_"&amp;$C11,データシート1!$A$1:$BU$1,0),0)</f>
        <v>11</v>
      </c>
      <c r="Q11" s="716">
        <f>VLOOKUP($D$3&amp;"_"&amp;Q$3,データシート1!$A:$BU,MATCH($G$2&amp;"_"&amp;$C11,データシート1!$A$1:$BU$1,0),0)</f>
        <v>11</v>
      </c>
      <c r="R11" s="915">
        <f>VLOOKUP($D$3&amp;"_"&amp;R$3,データシート1!$A:$BU,MATCH($R$2&amp;"_"&amp;$C11,データシート1!$A$1:$BU$1,0),0)</f>
        <v>57.442999999999998</v>
      </c>
      <c r="S11" s="916">
        <f>VLOOKUP($D$3&amp;"_"&amp;S$3,データシート1!$A:$BU,MATCH($R$2&amp;"_"&amp;$C11,データシート1!$A$1:$BU$1,0),0)</f>
        <v>71.871000000000009</v>
      </c>
      <c r="T11" s="916">
        <f>VLOOKUP($D$3&amp;"_"&amp;T$3,データシート1!$A:$BU,MATCH($R$2&amp;"_"&amp;$C11,データシート1!$A$1:$BU$1,0),0)</f>
        <v>72.878</v>
      </c>
      <c r="U11" s="916">
        <f>VLOOKUP($D$3&amp;"_"&amp;U$3,データシート1!$A:$BU,MATCH($R$2&amp;"_"&amp;$C11,データシート1!$A$1:$BU$1,0),0)</f>
        <v>81.208999999999989</v>
      </c>
      <c r="V11" s="916">
        <f>VLOOKUP($D$3&amp;"_"&amp;V$3,データシート1!$A:$BU,MATCH($R$2&amp;"_"&amp;$C11,データシート1!$A$1:$BU$1,0),0)</f>
        <v>73.833000000000013</v>
      </c>
      <c r="W11" s="916">
        <f>VLOOKUP($D$3&amp;"_"&amp;W$3,データシート1!$A:$BU,MATCH($R$2&amp;"_"&amp;$C11,データシート1!$A$1:$BU$1,0),0)</f>
        <v>119.48</v>
      </c>
      <c r="X11" s="916">
        <f>VLOOKUP($D$3&amp;"_"&amp;X$3,データシート1!$A:$BU,MATCH($R$2&amp;"_"&amp;$C11,データシート1!$A$1:$BU$1,0),0)</f>
        <v>96.480999999999995</v>
      </c>
      <c r="Y11" s="916">
        <f>VLOOKUP($D$3&amp;"_"&amp;Y$3,データシート1!$A:$BU,MATCH($R$2&amp;"_"&amp;$C11,データシート1!$A$1:$BU$1,0),0)</f>
        <v>96.983999999999995</v>
      </c>
      <c r="Z11" s="916">
        <f>VLOOKUP($D$3&amp;"_"&amp;Z$3,データシート1!$A:$BU,MATCH($R$2&amp;"_"&amp;$C11,データシート1!$A$1:$BU$1,0),0)</f>
        <v>83.36</v>
      </c>
      <c r="AA11" s="916">
        <f>VLOOKUP($D$3&amp;"_"&amp;AA$3,データシート1!$A:$BU,MATCH($R$2&amp;"_"&amp;$C11,データシート1!$A$1:$BU$1,0),0)</f>
        <v>82.734999999999999</v>
      </c>
      <c r="AB11" s="917">
        <f>VLOOKUP($D$3&amp;"_"&amp;AB$3,データシート1!$A:$BU,MATCH($R$2&amp;"_"&amp;$C11,データシート1!$A$1:$BU$1,0),0)</f>
        <v>80.715999999999994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75.244</v>
      </c>
      <c r="S12" s="919">
        <f>VLOOKUP($D$3&amp;"_"&amp;S$3,データシート1!$A:$BU,MATCH($R$2&amp;"_"&amp;$C12,データシート1!$A$1:$BU$1,0),0)</f>
        <v>115.15900000000001</v>
      </c>
      <c r="T12" s="919">
        <f>VLOOKUP($D$3&amp;"_"&amp;T$3,データシート1!$A:$BU,MATCH($R$2&amp;"_"&amp;$C12,データシート1!$A$1:$BU$1,0),0)</f>
        <v>95.927000000000007</v>
      </c>
      <c r="U12" s="919">
        <f>VLOOKUP($D$3&amp;"_"&amp;U$3,データシート1!$A:$BU,MATCH($R$2&amp;"_"&amp;$C12,データシート1!$A$1:$BU$1,0),0)</f>
        <v>104.07</v>
      </c>
      <c r="V12" s="919">
        <f>VLOOKUP($D$3&amp;"_"&amp;V$3,データシート1!$A:$BU,MATCH($R$2&amp;"_"&amp;$C12,データシート1!$A$1:$BU$1,0),0)</f>
        <v>53.305</v>
      </c>
      <c r="W12" s="919">
        <f>VLOOKUP($D$3&amp;"_"&amp;W$3,データシート1!$A:$BU,MATCH($R$2&amp;"_"&amp;$C12,データシート1!$A$1:$BU$1,0),0)</f>
        <v>9.1170000000000009</v>
      </c>
      <c r="X12" s="919">
        <f>VLOOKUP($D$3&amp;"_"&amp;X$3,データシート1!$A:$BU,MATCH($R$2&amp;"_"&amp;$C12,データシート1!$A$1:$BU$1,0),0)</f>
        <v>8.5719999999999992</v>
      </c>
      <c r="Y12" s="919">
        <f>VLOOKUP($D$3&amp;"_"&amp;Y$3,データシート1!$A:$BU,MATCH($R$2&amp;"_"&amp;$C12,データシート1!$A$1:$BU$1,0),0)</f>
        <v>0.78800000000000003</v>
      </c>
      <c r="Z12" s="919">
        <f>VLOOKUP($D$3&amp;"_"&amp;Z$3,データシート1!$A:$BU,MATCH($R$2&amp;"_"&amp;$C12,データシート1!$A$1:$BU$1,0),0)</f>
        <v>0.79700000000000004</v>
      </c>
      <c r="AA12" s="919">
        <f>VLOOKUP($D$3&amp;"_"&amp;AA$3,データシート1!$A:$BU,MATCH($R$2&amp;"_"&amp;$C12,データシート1!$A$1:$BU$1,0),0)</f>
        <v>0.52</v>
      </c>
      <c r="AB12" s="920">
        <f>VLOOKUP($D$3&amp;"_"&amp;AB$3,データシート1!$A:$BU,MATCH($R$2&amp;"_"&amp;$C12,データシート1!$A$1:$BU$1,0),0)</f>
        <v>0.44600000000000001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2.4910000000000001</v>
      </c>
      <c r="T20" s="925">
        <f>VLOOKUP($D$3&amp;"_"&amp;T$3,データシート2!$A:$SI,MATCH($R$2&amp;"_"&amp;$B20,データシート2!$A$1:$SI$1,0),0)</f>
        <v>2.306</v>
      </c>
      <c r="U20" s="925">
        <f>VLOOKUP($D$3&amp;"_"&amp;U$3,データシート2!$A:$SI,MATCH($R$2&amp;"_"&amp;$B20,データシート2!$A$1:$SI$1,0),0)</f>
        <v>2.5289999999999999</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2.4910000000000001</v>
      </c>
      <c r="T21" s="935">
        <f>VLOOKUP($D$3&amp;"_"&amp;T$3,データシート2!$A:$SI,MATCH($R$2&amp;"_"&amp;$C21,データシート2!$A$1:$SI$1,0),0)</f>
        <v>2.306</v>
      </c>
      <c r="U21" s="935">
        <f>VLOOKUP($D$3&amp;"_"&amp;U$3,データシート2!$A:$SI,MATCH($R$2&amp;"_"&amp;$C21,データシート2!$A$1:$SI$1,0),0)</f>
        <v>2.5289999999999999</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6</v>
      </c>
      <c r="N26" s="735">
        <f>VLOOKUP($D$3&amp;"_"&amp;N$3,データシート2!$A:$SI,MATCH($G$2&amp;"_"&amp;$B26,データシート2!$A$1:$SI$1,0),0)</f>
        <v>5</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44.143000000000001</v>
      </c>
      <c r="S26" s="925">
        <f>VLOOKUP($D$3&amp;"_"&amp;S$3,データシート2!$A:$SI,MATCH($R$2&amp;"_"&amp;$B26,データシート2!$A$1:$SI$1,0),0)</f>
        <v>55.994999999999997</v>
      </c>
      <c r="T26" s="925">
        <f>VLOOKUP($D$3&amp;"_"&amp;T$3,データシート2!$A:$SI,MATCH($R$2&amp;"_"&amp;$B26,データシート2!$A$1:$SI$1,0),0)</f>
        <v>60.344000000000001</v>
      </c>
      <c r="U26" s="925">
        <f>VLOOKUP($D$3&amp;"_"&amp;U$3,データシート2!$A:$SI,MATCH($R$2&amp;"_"&amp;$B26,データシート2!$A$1:$SI$1,0),0)</f>
        <v>56.761000000000003</v>
      </c>
      <c r="V26" s="925">
        <f>VLOOKUP($D$3&amp;"_"&amp;V$3,データシート2!$A:$SI,MATCH($R$2&amp;"_"&amp;$B26,データシート2!$A$1:$SI$1,0),0)</f>
        <v>55.012</v>
      </c>
      <c r="W26" s="925">
        <f>VLOOKUP($D$3&amp;"_"&amp;W$3,データシート2!$A:$SI,MATCH($R$2&amp;"_"&amp;$B26,データシート2!$A$1:$SI$1,0),0)</f>
        <v>51.435000000000002</v>
      </c>
      <c r="X26" s="925">
        <f>VLOOKUP($D$3&amp;"_"&amp;X$3,データシート2!$A:$SI,MATCH($R$2&amp;"_"&amp;$B26,データシート2!$A$1:$SI$1,0),0)</f>
        <v>53.296999999999997</v>
      </c>
      <c r="Y26" s="925">
        <f>VLOOKUP($D$3&amp;"_"&amp;Y$3,データシート2!$A:$SI,MATCH($R$2&amp;"_"&amp;$B26,データシート2!$A$1:$SI$1,0),0)</f>
        <v>47.932000000000002</v>
      </c>
      <c r="Z26" s="925">
        <f>VLOOKUP($D$3&amp;"_"&amp;Z$3,データシート2!$A:$SI,MATCH($R$2&amp;"_"&amp;$B26,データシート2!$A$1:$SI$1,0),0)</f>
        <v>41.984999999999999</v>
      </c>
      <c r="AA26" s="925">
        <f>VLOOKUP($D$3&amp;"_"&amp;AA$3,データシート2!$A:$SI,MATCH($R$2&amp;"_"&amp;$B26,データシート2!$A$1:$SI$1,0),0)</f>
        <v>39.429000000000002</v>
      </c>
      <c r="AB26" s="926">
        <f>VLOOKUP($D$3&amp;"_"&amp;AB$3,データシート2!$A:$SI,MATCH($R$2&amp;"_"&amp;$B26,データシート2!$A$1:$SI$1,0),0)</f>
        <v>39.985999999999997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1</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3.8879999999999999</v>
      </c>
      <c r="S27" s="928">
        <f>VLOOKUP($D$3&amp;"_"&amp;S$3,データシート2!$A:$SI,MATCH($R$2&amp;"_"&amp;$C27,データシート2!$A$1:$SI$1,0),0)</f>
        <v>14.605</v>
      </c>
      <c r="T27" s="928">
        <f>VLOOKUP($D$3&amp;"_"&amp;T$3,データシート2!$A:$SI,MATCH($R$2&amp;"_"&amp;$C27,データシート2!$A$1:$SI$1,0),0)</f>
        <v>16.257000000000001</v>
      </c>
      <c r="U27" s="928">
        <f>VLOOKUP($D$3&amp;"_"&amp;U$3,データシート2!$A:$SI,MATCH($R$2&amp;"_"&amp;$C27,データシート2!$A$1:$SI$1,0),0)</f>
        <v>13.11</v>
      </c>
      <c r="V27" s="928">
        <f>VLOOKUP($D$3&amp;"_"&amp;V$3,データシート2!$A:$SI,MATCH($R$2&amp;"_"&amp;$C27,データシート2!$A$1:$SI$1,0),0)</f>
        <v>10.128</v>
      </c>
      <c r="W27" s="928">
        <f>VLOOKUP($D$3&amp;"_"&amp;W$3,データシート2!$A:$SI,MATCH($R$2&amp;"_"&amp;$C27,データシート2!$A$1:$SI$1,0),0)</f>
        <v>9.7170000000000005</v>
      </c>
      <c r="X27" s="928">
        <f>VLOOKUP($D$3&amp;"_"&amp;X$3,データシート2!$A:$SI,MATCH($R$2&amp;"_"&amp;$C27,データシート2!$A$1:$SI$1,0),0)</f>
        <v>8.7590000000000003</v>
      </c>
      <c r="Y27" s="928">
        <f>VLOOKUP($D$3&amp;"_"&amp;Y$3,データシート2!$A:$SI,MATCH($R$2&amp;"_"&amp;$C27,データシート2!$A$1:$SI$1,0),0)</f>
        <v>3.4910000000000001</v>
      </c>
      <c r="Z27" s="928">
        <f>VLOOKUP($D$3&amp;"_"&amp;Z$3,データシート2!$A:$SI,MATCH($R$2&amp;"_"&amp;$C27,データシート2!$A$1:$SI$1,0),0)</f>
        <v>7.5519999999999996</v>
      </c>
      <c r="AA27" s="928">
        <f>VLOOKUP($D$3&amp;"_"&amp;AA$3,データシート2!$A:$SI,MATCH($R$2&amp;"_"&amp;$C27,データシート2!$A$1:$SI$1,0),0)</f>
        <v>7.2519999999999998</v>
      </c>
      <c r="AB27" s="929">
        <f>VLOOKUP($D$3&amp;"_"&amp;AB$3,データシート2!$A:$SI,MATCH($R$2&amp;"_"&amp;$C27,データシート2!$A$1:$SI$1,0),0)</f>
        <v>7.9219999999999997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4.0999999999999996</v>
      </c>
      <c r="S28" s="938">
        <f>VLOOKUP($D$3&amp;"_"&amp;S$3,データシート2!$A:$SI,MATCH($R$2&amp;"_"&amp;$C28,データシート2!$A$1:$SI$1,0),0)</f>
        <v>4.8920000000000003</v>
      </c>
      <c r="T28" s="938">
        <f>VLOOKUP($D$3&amp;"_"&amp;T$3,データシート2!$A:$SI,MATCH($R$2&amp;"_"&amp;$C28,データシート2!$A$1:$SI$1,0),0)</f>
        <v>5.2839999999999998</v>
      </c>
      <c r="U28" s="938">
        <f>VLOOKUP($D$3&amp;"_"&amp;U$3,データシート2!$A:$SI,MATCH($R$2&amp;"_"&amp;$C28,データシート2!$A$1:$SI$1,0),0)</f>
        <v>4.8979999999999997</v>
      </c>
      <c r="V28" s="938">
        <f>VLOOKUP($D$3&amp;"_"&amp;V$3,データシート2!$A:$SI,MATCH($R$2&amp;"_"&amp;$C28,データシート2!$A$1:$SI$1,0),0)</f>
        <v>4.8099999999999996</v>
      </c>
      <c r="W28" s="938">
        <f>VLOOKUP($D$3&amp;"_"&amp;W$3,データシート2!$A:$SI,MATCH($R$2&amp;"_"&amp;$C28,データシート2!$A$1:$SI$1,0),0)</f>
        <v>4.2130000000000001</v>
      </c>
      <c r="X28" s="938">
        <f>VLOOKUP($D$3&amp;"_"&amp;X$3,データシート2!$A:$SI,MATCH($R$2&amp;"_"&amp;$C28,データシート2!$A$1:$SI$1,0),0)</f>
        <v>3.94</v>
      </c>
      <c r="Y28" s="938">
        <f>VLOOKUP($D$3&amp;"_"&amp;Y$3,データシート2!$A:$SI,MATCH($R$2&amp;"_"&amp;$C28,データシート2!$A$1:$SI$1,0),0)</f>
        <v>3.7959999999999998</v>
      </c>
      <c r="Z28" s="938">
        <f>VLOOKUP($D$3&amp;"_"&amp;Z$3,データシート2!$A:$SI,MATCH($R$2&amp;"_"&amp;$C28,データシート2!$A$1:$SI$1,0),0)</f>
        <v>3.8130000000000002</v>
      </c>
      <c r="AA28" s="938">
        <f>VLOOKUP($D$3&amp;"_"&amp;AA$3,データシート2!$A:$SI,MATCH($R$2&amp;"_"&amp;$C28,データシート2!$A$1:$SI$1,0),0)</f>
        <v>3.9510000000000001</v>
      </c>
      <c r="AB28" s="939">
        <f>VLOOKUP($D$3&amp;"_"&amp;AB$3,データシート2!$A:$SI,MATCH($R$2&amp;"_"&amp;$C28,データシート2!$A$1:$SI$1,0),0)</f>
        <v>3.7919999999999998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8.6850000000000005</v>
      </c>
      <c r="S41" s="938">
        <f>VLOOKUP($D$3&amp;"_"&amp;S$3,データシート2!$A:$SI,MATCH($R$2&amp;"_"&amp;$C41,データシート2!$A$1:$SI$1,0),0)</f>
        <v>10.518000000000001</v>
      </c>
      <c r="T41" s="938">
        <f>VLOOKUP($D$3&amp;"_"&amp;T$3,データシート2!$A:$SI,MATCH($R$2&amp;"_"&amp;$C41,データシート2!$A$1:$SI$1,0),0)</f>
        <v>12.221</v>
      </c>
      <c r="U41" s="938">
        <f>VLOOKUP($D$3&amp;"_"&amp;U$3,データシート2!$A:$SI,MATCH($R$2&amp;"_"&amp;$C41,データシート2!$A$1:$SI$1,0),0)</f>
        <v>11.648</v>
      </c>
      <c r="V41" s="938">
        <f>VLOOKUP($D$3&amp;"_"&amp;V$3,データシート2!$A:$SI,MATCH($R$2&amp;"_"&amp;$C41,データシート2!$A$1:$SI$1,0),0)</f>
        <v>12.016</v>
      </c>
      <c r="W41" s="938">
        <f>VLOOKUP($D$3&amp;"_"&amp;W$3,データシート2!$A:$SI,MATCH($R$2&amp;"_"&amp;$C41,データシート2!$A$1:$SI$1,0),0)</f>
        <v>10.304</v>
      </c>
      <c r="X41" s="938">
        <f>VLOOKUP($D$3&amp;"_"&amp;X$3,データシート2!$A:$SI,MATCH($R$2&amp;"_"&amp;$C41,データシート2!$A$1:$SI$1,0),0)</f>
        <v>10.473000000000001</v>
      </c>
      <c r="Y41" s="938">
        <f>VLOOKUP($D$3&amp;"_"&amp;Y$3,データシート2!$A:$SI,MATCH($R$2&amp;"_"&amp;$C41,データシート2!$A$1:$SI$1,0),0)</f>
        <v>9.7330000000000005</v>
      </c>
      <c r="Z41" s="938">
        <f>VLOOKUP($D$3&amp;"_"&amp;Z$3,データシート2!$A:$SI,MATCH($R$2&amp;"_"&amp;$C41,データシート2!$A$1:$SI$1,0),0)</f>
        <v>5.7729999999999997</v>
      </c>
      <c r="AA41" s="938">
        <f>VLOOKUP($D$3&amp;"_"&amp;AA$3,データシート2!$A:$SI,MATCH($R$2&amp;"_"&amp;$C41,データシート2!$A$1:$SI$1,0),0)</f>
        <v>5.0279999999999996</v>
      </c>
      <c r="AB41" s="939">
        <f>VLOOKUP($D$3&amp;"_"&amp;AB$3,データシート2!$A:$SI,MATCH($R$2&amp;"_"&amp;$C41,データシート2!$A$1:$SI$1,0),0)</f>
        <v>6.0140000000000002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27.47</v>
      </c>
      <c r="S51" s="938">
        <f>VLOOKUP($D$3&amp;"_"&amp;S$3,データシート2!$A:$SI,MATCH($R$2&amp;"_"&amp;$C51,データシート2!$A$1:$SI$1,0),0)</f>
        <v>25.98</v>
      </c>
      <c r="T51" s="938">
        <f>VLOOKUP($D$3&amp;"_"&amp;T$3,データシート2!$A:$SI,MATCH($R$2&amp;"_"&amp;$C51,データシート2!$A$1:$SI$1,0),0)</f>
        <v>26.582000000000001</v>
      </c>
      <c r="U51" s="938">
        <f>VLOOKUP($D$3&amp;"_"&amp;U$3,データシート2!$A:$SI,MATCH($R$2&amp;"_"&amp;$C51,データシート2!$A$1:$SI$1,0),0)</f>
        <v>27.105</v>
      </c>
      <c r="V51" s="938">
        <f>VLOOKUP($D$3&amp;"_"&amp;V$3,データシート2!$A:$SI,MATCH($R$2&amp;"_"&amp;$C51,データシート2!$A$1:$SI$1,0),0)</f>
        <v>28.058</v>
      </c>
      <c r="W51" s="938">
        <f>VLOOKUP($D$3&amp;"_"&amp;W$3,データシート2!$A:$SI,MATCH($R$2&amp;"_"&amp;$C51,データシート2!$A$1:$SI$1,0),0)</f>
        <v>27.201000000000001</v>
      </c>
      <c r="X51" s="938">
        <f>VLOOKUP($D$3&amp;"_"&amp;X$3,データシート2!$A:$SI,MATCH($R$2&amp;"_"&amp;$C51,データシート2!$A$1:$SI$1,0),0)</f>
        <v>30.125</v>
      </c>
      <c r="Y51" s="938">
        <f>VLOOKUP($D$3&amp;"_"&amp;Y$3,データシート2!$A:$SI,MATCH($R$2&amp;"_"&amp;$C51,データシート2!$A$1:$SI$1,0),0)</f>
        <v>30.911999999999999</v>
      </c>
      <c r="Z51" s="938">
        <f>VLOOKUP($D$3&amp;"_"&amp;Z$3,データシート2!$A:$SI,MATCH($R$2&amp;"_"&amp;$C51,データシート2!$A$1:$SI$1,0),0)</f>
        <v>24.847000000000001</v>
      </c>
      <c r="AA51" s="938">
        <f>VLOOKUP($D$3&amp;"_"&amp;AA$3,データシート2!$A:$SI,MATCH($R$2&amp;"_"&amp;$C51,データシート2!$A$1:$SI$1,0),0)</f>
        <v>23.198</v>
      </c>
      <c r="AB51" s="939">
        <f>VLOOKUP($D$3&amp;"_"&amp;AB$3,データシート2!$A:$SI,MATCH($R$2&amp;"_"&amp;$C51,データシート2!$A$1:$SI$1,0),0)</f>
        <v>22.257999999999999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84.927999999999997</v>
      </c>
      <c r="S53" s="925">
        <f>VLOOKUP($D$3&amp;"_"&amp;S$3,データシート2!$A:$SI,MATCH($R$2&amp;"_"&amp;$B53,データシート2!$A$1:$SI$1,0),0)</f>
        <v>118.136</v>
      </c>
      <c r="T53" s="925">
        <f>VLOOKUP($D$3&amp;"_"&amp;T$3,データシート2!$A:$SI,MATCH($R$2&amp;"_"&amp;$B53,データシート2!$A$1:$SI$1,0),0)</f>
        <v>99.379000000000005</v>
      </c>
      <c r="U53" s="925">
        <f>VLOOKUP($D$3&amp;"_"&amp;U$3,データシート2!$A:$SI,MATCH($R$2&amp;"_"&amp;$B53,データシート2!$A$1:$SI$1,0),0)</f>
        <v>104.07</v>
      </c>
      <c r="V53" s="925">
        <f>VLOOKUP($D$3&amp;"_"&amp;V$3,データシート2!$A:$SI,MATCH($R$2&amp;"_"&amp;$B53,データシート2!$A$1:$SI$1,0),0)</f>
        <v>53.305</v>
      </c>
      <c r="W53" s="925">
        <f>VLOOKUP($D$3&amp;"_"&amp;W$3,データシート2!$A:$SI,MATCH($R$2&amp;"_"&amp;$B53,データシート2!$A$1:$SI$1,0),0)</f>
        <v>9.1170000000000009</v>
      </c>
      <c r="X53" s="925">
        <f>VLOOKUP($D$3&amp;"_"&amp;X$3,データシート2!$A:$SI,MATCH($R$2&amp;"_"&amp;$B53,データシート2!$A$1:$SI$1,0),0)</f>
        <v>8.5719999999999992</v>
      </c>
      <c r="Y53" s="925">
        <f>VLOOKUP($D$3&amp;"_"&amp;Y$3,データシート2!$A:$SI,MATCH($R$2&amp;"_"&amp;$B53,データシート2!$A$1:$SI$1,0),0)</f>
        <v>0.78800000000000003</v>
      </c>
      <c r="Z53" s="925">
        <f>VLOOKUP($D$3&amp;"_"&amp;Z$3,データシート2!$A:$SI,MATCH($R$2&amp;"_"&amp;$B53,データシート2!$A$1:$SI$1,0),0)</f>
        <v>0.79700000000000004</v>
      </c>
      <c r="AA53" s="925">
        <f>VLOOKUP($D$3&amp;"_"&amp;AA$3,データシート2!$A:$SI,MATCH($R$2&amp;"_"&amp;$B53,データシート2!$A$1:$SI$1,0),0)</f>
        <v>0.52</v>
      </c>
      <c r="AB53" s="926">
        <f>VLOOKUP($D$3&amp;"_"&amp;AB$3,データシート2!$A:$SI,MATCH($R$2&amp;"_"&amp;$B53,データシート2!$A$1:$SI$1,0),0)</f>
        <v>0.44600000000000001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72.388999999999996</v>
      </c>
      <c r="S54" s="928">
        <f>VLOOKUP($D$3&amp;"_"&amp;S$3,データシート2!$A:$SI,MATCH($R$2&amp;"_"&amp;$C54,データシート2!$A$1:$SI$1,0),0)</f>
        <v>112.05800000000001</v>
      </c>
      <c r="T54" s="928">
        <f>VLOOKUP($D$3&amp;"_"&amp;T$3,データシート2!$A:$SI,MATCH($R$2&amp;"_"&amp;$C54,データシート2!$A$1:$SI$1,0),0)</f>
        <v>92.126000000000005</v>
      </c>
      <c r="U54" s="928">
        <f>VLOOKUP($D$3&amp;"_"&amp;U$3,データシート2!$A:$SI,MATCH($R$2&amp;"_"&amp;$C54,データシート2!$A$1:$SI$1,0),0)</f>
        <v>100.65900000000001</v>
      </c>
      <c r="V54" s="928">
        <f>VLOOKUP($D$3&amp;"_"&amp;V$3,データシート2!$A:$SI,MATCH($R$2&amp;"_"&amp;$C54,データシート2!$A$1:$SI$1,0),0)</f>
        <v>50.68</v>
      </c>
      <c r="W54" s="928">
        <f>VLOOKUP($D$3&amp;"_"&amp;W$3,データシート2!$A:$SI,MATCH($R$2&amp;"_"&amp;$C54,データシート2!$A$1:$SI$1,0),0)</f>
        <v>7.9089999999999998</v>
      </c>
      <c r="X54" s="928">
        <f>VLOOKUP($D$3&amp;"_"&amp;X$3,データシート2!$A:$SI,MATCH($R$2&amp;"_"&amp;$C54,データシート2!$A$1:$SI$1,0),0)</f>
        <v>7.8730000000000002</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72.388999999999996</v>
      </c>
      <c r="S55" s="979">
        <f>VLOOKUP($D$3&amp;"_"&amp;S$3,データシート2!$A:$SI,MATCH($R$2&amp;"_"&amp;$E55,データシート2!$A$1:$SI$1,0),0)</f>
        <v>112.05800000000001</v>
      </c>
      <c r="T55" s="979">
        <f>VLOOKUP($D$3&amp;"_"&amp;T$3,データシート2!$A:$SI,MATCH($R$2&amp;"_"&amp;$E55,データシート2!$A$1:$SI$1,0),0)</f>
        <v>92.126000000000005</v>
      </c>
      <c r="U55" s="979">
        <f>VLOOKUP($D$3&amp;"_"&amp;U$3,データシート2!$A:$SI,MATCH($R$2&amp;"_"&amp;$E55,データシート2!$A$1:$SI$1,0),0)</f>
        <v>100.65900000000001</v>
      </c>
      <c r="V55" s="979">
        <f>VLOOKUP($D$3&amp;"_"&amp;V$3,データシート2!$A:$SI,MATCH($R$2&amp;"_"&amp;$E55,データシート2!$A$1:$SI$1,0),0)</f>
        <v>50.68</v>
      </c>
      <c r="W55" s="979">
        <f>VLOOKUP($D$3&amp;"_"&amp;W$3,データシート2!$A:$SI,MATCH($R$2&amp;"_"&amp;$E55,データシート2!$A$1:$SI$1,0),0)</f>
        <v>7.9089999999999998</v>
      </c>
      <c r="X55" s="979">
        <f>VLOOKUP($D$3&amp;"_"&amp;X$3,データシート2!$A:$SI,MATCH($R$2&amp;"_"&amp;$E55,データシート2!$A$1:$SI$1,0),0)</f>
        <v>7.8730000000000002</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2.855</v>
      </c>
      <c r="S59" s="938">
        <f>VLOOKUP($D$3&amp;"_"&amp;S$3,データシート2!$A:$SI,MATCH($R$2&amp;"_"&amp;$C59,データシート2!$A$1:$SI$1,0),0)</f>
        <v>3.101</v>
      </c>
      <c r="T59" s="938">
        <f>VLOOKUP($D$3&amp;"_"&amp;T$3,データシート2!$A:$SI,MATCH($R$2&amp;"_"&amp;$C59,データシート2!$A$1:$SI$1,0),0)</f>
        <v>3.8010000000000002</v>
      </c>
      <c r="U59" s="938">
        <f>VLOOKUP($D$3&amp;"_"&amp;U$3,データシート2!$A:$SI,MATCH($R$2&amp;"_"&amp;$C59,データシート2!$A$1:$SI$1,0),0)</f>
        <v>3.411</v>
      </c>
      <c r="V59" s="938">
        <f>VLOOKUP($D$3&amp;"_"&amp;V$3,データシート2!$A:$SI,MATCH($R$2&amp;"_"&amp;$C59,データシート2!$A$1:$SI$1,0),0)</f>
        <v>2.625</v>
      </c>
      <c r="W59" s="938">
        <f>VLOOKUP($D$3&amp;"_"&amp;W$3,データシート2!$A:$SI,MATCH($R$2&amp;"_"&amp;$C59,データシート2!$A$1:$SI$1,0),0)</f>
        <v>1.208</v>
      </c>
      <c r="X59" s="938">
        <f>VLOOKUP($D$3&amp;"_"&amp;X$3,データシート2!$A:$SI,MATCH($R$2&amp;"_"&amp;$C59,データシート2!$A$1:$SI$1,0),0)</f>
        <v>0.69899999999999995</v>
      </c>
      <c r="Y59" s="938">
        <f>VLOOKUP($D$3&amp;"_"&amp;Y$3,データシート2!$A:$SI,MATCH($R$2&amp;"_"&amp;$C59,データシート2!$A$1:$SI$1,0),0)</f>
        <v>0.78800000000000003</v>
      </c>
      <c r="Z59" s="938">
        <f>VLOOKUP($D$3&amp;"_"&amp;Z$3,データシート2!$A:$SI,MATCH($R$2&amp;"_"&amp;$C59,データシート2!$A$1:$SI$1,0),0)</f>
        <v>0.79700000000000004</v>
      </c>
      <c r="AA59" s="938">
        <f>VLOOKUP($D$3&amp;"_"&amp;AA$3,データシート2!$A:$SI,MATCH($R$2&amp;"_"&amp;$C59,データシート2!$A$1:$SI$1,0),0)</f>
        <v>0.52</v>
      </c>
      <c r="AB59" s="939">
        <f>VLOOKUP($D$3&amp;"_"&amp;AB$3,データシート2!$A:$SI,MATCH($R$2&amp;"_"&amp;$C59,データシート2!$A$1:$SI$1,0),0)</f>
        <v>0.44600000000000001</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2.855</v>
      </c>
      <c r="S60" s="972">
        <f>VLOOKUP($D$3&amp;"_"&amp;S$3,データシート2!$A:$SI,MATCH($R$2&amp;"_"&amp;$E60,データシート2!$A$1:$SI$1,0),0)</f>
        <v>3.101</v>
      </c>
      <c r="T60" s="972">
        <f>VLOOKUP($D$3&amp;"_"&amp;T$3,データシート2!$A:$SI,MATCH($R$2&amp;"_"&amp;$E60,データシート2!$A$1:$SI$1,0),0)</f>
        <v>3.8010000000000002</v>
      </c>
      <c r="U60" s="972">
        <f>VLOOKUP($D$3&amp;"_"&amp;U$3,データシート2!$A:$SI,MATCH($R$2&amp;"_"&amp;$E60,データシート2!$A$1:$SI$1,0),0)</f>
        <v>3.411</v>
      </c>
      <c r="V60" s="972">
        <f>VLOOKUP($D$3&amp;"_"&amp;V$3,データシート2!$A:$SI,MATCH($R$2&amp;"_"&amp;$E60,データシート2!$A$1:$SI$1,0),0)</f>
        <v>2.625</v>
      </c>
      <c r="W60" s="972">
        <f>VLOOKUP($D$3&amp;"_"&amp;W$3,データシート2!$A:$SI,MATCH($R$2&amp;"_"&amp;$E60,データシート2!$A$1:$SI$1,0),0)</f>
        <v>1.208</v>
      </c>
      <c r="X60" s="972">
        <f>VLOOKUP($D$3&amp;"_"&amp;X$3,データシート2!$A:$SI,MATCH($R$2&amp;"_"&amp;$E60,データシート2!$A$1:$SI$1,0),0)</f>
        <v>0.69899999999999995</v>
      </c>
      <c r="Y60" s="972">
        <f>VLOOKUP($D$3&amp;"_"&amp;Y$3,データシート2!$A:$SI,MATCH($R$2&amp;"_"&amp;$E60,データシート2!$A$1:$SI$1,0),0)</f>
        <v>0.78800000000000003</v>
      </c>
      <c r="Z60" s="972">
        <f>VLOOKUP($D$3&amp;"_"&amp;Z$3,データシート2!$A:$SI,MATCH($R$2&amp;"_"&amp;$E60,データシート2!$A$1:$SI$1,0),0)</f>
        <v>0.79700000000000004</v>
      </c>
      <c r="AA60" s="972">
        <f>VLOOKUP($D$3&amp;"_"&amp;AA$3,データシート2!$A:$SI,MATCH($R$2&amp;"_"&amp;$E60,データシート2!$A$1:$SI$1,0),0)</f>
        <v>0.52</v>
      </c>
      <c r="AB60" s="973">
        <f>VLOOKUP($D$3&amp;"_"&amp;AB$3,データシート2!$A:$SI,MATCH($R$2&amp;"_"&amp;$E60,データシート2!$A$1:$SI$1,0),0)</f>
        <v>0.44600000000000001</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9.6839999999999993</v>
      </c>
      <c r="S61" s="944">
        <f>VLOOKUP($D$3&amp;"_"&amp;S$3,データシート2!$A:$SI,MATCH($R$2&amp;"_"&amp;$C61,データシート2!$A$1:$SI$1,0),0)</f>
        <v>2.9769999999999999</v>
      </c>
      <c r="T61" s="944">
        <f>VLOOKUP($D$3&amp;"_"&amp;T$3,データシート2!$A:$SI,MATCH($R$2&amp;"_"&amp;$C61,データシート2!$A$1:$SI$1,0),0)</f>
        <v>3.452</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5.4829999999999997</v>
      </c>
      <c r="S77" s="925">
        <f>VLOOKUP($D$3&amp;"_"&amp;S$3,データシート2!$A:$SI,MATCH($R$2&amp;"_"&amp;$B77,データシート2!$A$1:$SI$1,0),0)</f>
        <v>6.7030000000000003</v>
      </c>
      <c r="T77" s="925">
        <f>VLOOKUP($D$3&amp;"_"&amp;T$3,データシート2!$A:$SI,MATCH($R$2&amp;"_"&amp;$B77,データシート2!$A$1:$SI$1,0),0)</f>
        <v>7.4539999999999997</v>
      </c>
      <c r="U77" s="925">
        <f>VLOOKUP($D$3&amp;"_"&amp;U$3,データシート2!$A:$SI,MATCH($R$2&amp;"_"&amp;$B77,データシート2!$A$1:$SI$1,0),0)</f>
        <v>7.2130000000000001</v>
      </c>
      <c r="V77" s="925">
        <f>VLOOKUP($D$3&amp;"_"&amp;V$3,データシート2!$A:$SI,MATCH($R$2&amp;"_"&amp;$B77,データシート2!$A$1:$SI$1,0),0)</f>
        <v>6.7510000000000003</v>
      </c>
      <c r="W77" s="925">
        <f>VLOOKUP($D$3&amp;"_"&amp;W$3,データシート2!$A:$SI,MATCH($R$2&amp;"_"&amp;$B77,データシート2!$A$1:$SI$1,0),0)</f>
        <v>5.9370000000000003</v>
      </c>
      <c r="X77" s="925">
        <f>VLOOKUP($D$3&amp;"_"&amp;X$3,データシート2!$A:$SI,MATCH($R$2&amp;"_"&amp;$B77,データシート2!$A$1:$SI$1,0),0)</f>
        <v>5.2329999999999997</v>
      </c>
      <c r="Y77" s="925">
        <f>VLOOKUP($D$3&amp;"_"&amp;Y$3,データシート2!$A:$SI,MATCH($R$2&amp;"_"&amp;$B77,データシート2!$A$1:$SI$1,0),0)</f>
        <v>2.7829999999999999</v>
      </c>
      <c r="Z77" s="925">
        <f>VLOOKUP($D$3&amp;"_"&amp;Z$3,データシート2!$A:$SI,MATCH($R$2&amp;"_"&amp;$B77,データシート2!$A$1:$SI$1,0),0)</f>
        <v>2.0249999999999999</v>
      </c>
      <c r="AA77" s="925">
        <f>VLOOKUP($D$3&amp;"_"&amp;AA$3,データシート2!$A:$SI,MATCH($R$2&amp;"_"&amp;$B77,データシート2!$A$1:$SI$1,0),0)</f>
        <v>2.097</v>
      </c>
      <c r="AB77" s="926">
        <f>VLOOKUP($D$3&amp;"_"&amp;AB$3,データシート2!$A:$SI,MATCH($R$2&amp;"_"&amp;$B77,データシート2!$A$1:$SI$1,0),0)</f>
        <v>2.2330000000000001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5.4829999999999997</v>
      </c>
      <c r="S84" s="938">
        <f>VLOOKUP($D$3&amp;"_"&amp;S$3,データシート2!$A:$SI,MATCH($R$2&amp;"_"&amp;$C84,データシート2!$A$1:$SI$1,0),0)</f>
        <v>6.7030000000000003</v>
      </c>
      <c r="T84" s="938">
        <f>VLOOKUP($D$3&amp;"_"&amp;T$3,データシート2!$A:$SI,MATCH($R$2&amp;"_"&amp;$C84,データシート2!$A$1:$SI$1,0),0)</f>
        <v>7.4539999999999997</v>
      </c>
      <c r="U84" s="938">
        <f>VLOOKUP($D$3&amp;"_"&amp;U$3,データシート2!$A:$SI,MATCH($R$2&amp;"_"&amp;$C84,データシート2!$A$1:$SI$1,0),0)</f>
        <v>7.2130000000000001</v>
      </c>
      <c r="V84" s="938">
        <f>VLOOKUP($D$3&amp;"_"&amp;V$3,データシート2!$A:$SI,MATCH($R$2&amp;"_"&amp;$C84,データシート2!$A$1:$SI$1,0),0)</f>
        <v>6.7510000000000003</v>
      </c>
      <c r="W84" s="938">
        <f>VLOOKUP($D$3&amp;"_"&amp;W$3,データシート2!$A:$SI,MATCH($R$2&amp;"_"&amp;$C84,データシート2!$A$1:$SI$1,0),0)</f>
        <v>5.9370000000000003</v>
      </c>
      <c r="X84" s="938">
        <f>VLOOKUP($D$3&amp;"_"&amp;X$3,データシート2!$A:$SI,MATCH($R$2&amp;"_"&amp;$C84,データシート2!$A$1:$SI$1,0),0)</f>
        <v>5.2329999999999997</v>
      </c>
      <c r="Y84" s="938">
        <f>VLOOKUP($D$3&amp;"_"&amp;Y$3,データシート2!$A:$SI,MATCH($R$2&amp;"_"&amp;$C84,データシート2!$A$1:$SI$1,0),0)</f>
        <v>2.7829999999999999</v>
      </c>
      <c r="Z84" s="938">
        <f>VLOOKUP($D$3&amp;"_"&amp;Z$3,データシート2!$A:$SI,MATCH($R$2&amp;"_"&amp;$C84,データシート2!$A$1:$SI$1,0),0)</f>
        <v>2.0249999999999999</v>
      </c>
      <c r="AA84" s="938">
        <f>VLOOKUP($D$3&amp;"_"&amp;AA$3,データシート2!$A:$SI,MATCH($R$2&amp;"_"&amp;$C84,データシート2!$A$1:$SI$1,0),0)</f>
        <v>2.097</v>
      </c>
      <c r="AB84" s="939">
        <f>VLOOKUP($D$3&amp;"_"&amp;AB$3,データシート2!$A:$SI,MATCH($R$2&amp;"_"&amp;$C84,データシート2!$A$1:$SI$1,0),0)</f>
        <v>2.2330000000000001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6.9809999999999999</v>
      </c>
      <c r="T106" s="925">
        <f>VLOOKUP($D$3&amp;"_"&amp;T$3,データシート2!$A:$SI,MATCH($R$2&amp;"_"&amp;$B106,データシート2!$A$1:$SI$1,0),0)</f>
        <v>0</v>
      </c>
      <c r="U106" s="925">
        <f>VLOOKUP($D$3&amp;"_"&amp;U$3,データシート2!$A:$SI,MATCH($R$2&amp;"_"&amp;$B106,データシート2!$A$1:$SI$1,0),0)</f>
        <v>6.11</v>
      </c>
      <c r="V106" s="925">
        <f>VLOOKUP($D$3&amp;"_"&amp;V$3,データシート2!$A:$SI,MATCH($R$2&amp;"_"&amp;$B106,データシート2!$A$1:$SI$1,0),0)</f>
        <v>5.7770000000000001</v>
      </c>
      <c r="W106" s="925">
        <f>VLOOKUP($D$3&amp;"_"&amp;W$3,データシート2!$A:$SI,MATCH($R$2&amp;"_"&amp;$B106,データシート2!$A$1:$SI$1,0),0)</f>
        <v>5.33</v>
      </c>
      <c r="X106" s="925">
        <f>VLOOKUP($D$3&amp;"_"&amp;X$3,データシート2!$A:$SI,MATCH($R$2&amp;"_"&amp;$B106,データシート2!$A$1:$SI$1,0),0)</f>
        <v>5.3550000000000004</v>
      </c>
      <c r="Y106" s="925">
        <f>VLOOKUP($D$3&amp;"_"&amp;Y$3,データシート2!$A:$SI,MATCH($R$2&amp;"_"&amp;$B106,データシート2!$A$1:$SI$1,0),0)</f>
        <v>4.6230000000000002</v>
      </c>
      <c r="Z106" s="925">
        <f>VLOOKUP($D$3&amp;"_"&amp;Z$3,データシート2!$A:$SI,MATCH($R$2&amp;"_"&amp;$B106,データシート2!$A$1:$SI$1,0),0)</f>
        <v>3.4940000000000002</v>
      </c>
      <c r="AA106" s="925">
        <f>VLOOKUP($D$3&amp;"_"&amp;AA$3,データシート2!$A:$SI,MATCH($R$2&amp;"_"&amp;$B106,データシート2!$A$1:$SI$1,0),0)</f>
        <v>2.78</v>
      </c>
      <c r="AB106" s="926">
        <f>VLOOKUP($D$3&amp;"_"&amp;AB$3,データシート2!$A:$SI,MATCH($R$2&amp;"_"&amp;$B106,データシート2!$A$1:$SI$1,0),0)</f>
        <v>3.282</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6.9809999999999999</v>
      </c>
      <c r="T107" s="938">
        <f>VLOOKUP($D$3&amp;"_"&amp;T$3,データシート2!$A:$SI,MATCH($R$2&amp;"_"&amp;$C107,データシート2!$A$1:$SI$1,0),0)</f>
        <v>0</v>
      </c>
      <c r="U107" s="938">
        <f>VLOOKUP($D$3&amp;"_"&amp;U$3,データシート2!$A:$SI,MATCH($R$2&amp;"_"&amp;$C107,データシート2!$A$1:$SI$1,0),0)</f>
        <v>6.11</v>
      </c>
      <c r="V107" s="938">
        <f>VLOOKUP($D$3&amp;"_"&amp;V$3,データシート2!$A:$SI,MATCH($R$2&amp;"_"&amp;$C107,データシート2!$A$1:$SI$1,0),0)</f>
        <v>5.7770000000000001</v>
      </c>
      <c r="W107" s="938">
        <f>VLOOKUP($D$3&amp;"_"&amp;W$3,データシート2!$A:$SI,MATCH($R$2&amp;"_"&amp;$C107,データシート2!$A$1:$SI$1,0),0)</f>
        <v>5.33</v>
      </c>
      <c r="X107" s="938">
        <f>VLOOKUP($D$3&amp;"_"&amp;X$3,データシート2!$A:$SI,MATCH($R$2&amp;"_"&amp;$C107,データシート2!$A$1:$SI$1,0),0)</f>
        <v>5.3550000000000004</v>
      </c>
      <c r="Y107" s="938">
        <f>VLOOKUP($D$3&amp;"_"&amp;Y$3,データシート2!$A:$SI,MATCH($R$2&amp;"_"&amp;$C107,データシート2!$A$1:$SI$1,0),0)</f>
        <v>4.6230000000000002</v>
      </c>
      <c r="Z107" s="938">
        <f>VLOOKUP($D$3&amp;"_"&amp;Z$3,データシート2!$A:$SI,MATCH($R$2&amp;"_"&amp;$C107,データシート2!$A$1:$SI$1,0),0)</f>
        <v>3.4940000000000002</v>
      </c>
      <c r="AA107" s="938">
        <f>VLOOKUP($D$3&amp;"_"&amp;AA$3,データシート2!$A:$SI,MATCH($R$2&amp;"_"&amp;$C107,データシート2!$A$1:$SI$1,0),0)</f>
        <v>2.78</v>
      </c>
      <c r="AB107" s="939">
        <f>VLOOKUP($D$3&amp;"_"&amp;AB$3,データシート2!$A:$SI,MATCH($R$2&amp;"_"&amp;$C107,データシート2!$A$1:$SI$1,0),0)</f>
        <v>3.282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17.626999999999999</v>
      </c>
      <c r="S110" s="925">
        <f>VLOOKUP($D$3&amp;"_"&amp;S$3,データシート2!$A:$SI,MATCH($R$2&amp;"_"&amp;$B110,データシート2!$A$1:$SI$1,0),0)</f>
        <v>21.879000000000001</v>
      </c>
      <c r="T110" s="925">
        <f>VLOOKUP($D$3&amp;"_"&amp;T$3,データシート2!$A:$SI,MATCH($R$2&amp;"_"&amp;$B110,データシート2!$A$1:$SI$1,0),0)</f>
        <v>25.105</v>
      </c>
      <c r="U110" s="925">
        <f>VLOOKUP($D$3&amp;"_"&amp;U$3,データシート2!$A:$SI,MATCH($R$2&amp;"_"&amp;$B110,データシート2!$A$1:$SI$1,0),0)</f>
        <v>24.873000000000001</v>
      </c>
      <c r="V110" s="925">
        <f>VLOOKUP($D$3&amp;"_"&amp;V$3,データシート2!$A:$SI,MATCH($R$2&amp;"_"&amp;$B110,データシート2!$A$1:$SI$1,0),0)</f>
        <v>25.199000000000002</v>
      </c>
      <c r="W110" s="925">
        <f>VLOOKUP($D$3&amp;"_"&amp;W$3,データシート2!$A:$SI,MATCH($R$2&amp;"_"&amp;$B110,データシート2!$A$1:$SI$1,0),0)</f>
        <v>24.321000000000002</v>
      </c>
      <c r="X110" s="925">
        <f>VLOOKUP($D$3&amp;"_"&amp;X$3,データシート2!$A:$SI,MATCH($R$2&amp;"_"&amp;$B110,データシート2!$A$1:$SI$1,0),0)</f>
        <v>23.474</v>
      </c>
      <c r="Y110" s="925">
        <f>VLOOKUP($D$3&amp;"_"&amp;Y$3,データシート2!$A:$SI,MATCH($R$2&amp;"_"&amp;$B110,データシート2!$A$1:$SI$1,0),0)</f>
        <v>20.888999999999999</v>
      </c>
      <c r="Z110" s="925">
        <f>VLOOKUP($D$3&amp;"_"&amp;Z$3,データシート2!$A:$SI,MATCH($R$2&amp;"_"&amp;$B110,データシート2!$A$1:$SI$1,0),0)</f>
        <v>18.509</v>
      </c>
      <c r="AA110" s="925">
        <f>VLOOKUP($D$3&amp;"_"&amp;AA$3,データシート2!$A:$SI,MATCH($R$2&amp;"_"&amp;$B110,データシート2!$A$1:$SI$1,0),0)</f>
        <v>15.143000000000001</v>
      </c>
      <c r="AB110" s="926">
        <f>VLOOKUP($D$3&amp;"_"&amp;AB$3,データシート2!$A:$SI,MATCH($R$2&amp;"_"&amp;$B110,データシート2!$A$1:$SI$1,0),0)</f>
        <v>18.695</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17.626999999999999</v>
      </c>
      <c r="S113" s="931">
        <f>VLOOKUP($D$3&amp;"_"&amp;S$3,データシート2!$A:$SI,MATCH($R$2&amp;"_"&amp;$C113,データシート2!$A$1:$SI$1,0),0)</f>
        <v>21.879000000000001</v>
      </c>
      <c r="T113" s="931">
        <f>VLOOKUP($D$3&amp;"_"&amp;T$3,データシート2!$A:$SI,MATCH($R$2&amp;"_"&amp;$C113,データシート2!$A$1:$SI$1,0),0)</f>
        <v>25.105</v>
      </c>
      <c r="U113" s="931">
        <f>VLOOKUP($D$3&amp;"_"&amp;U$3,データシート2!$A:$SI,MATCH($R$2&amp;"_"&amp;$C113,データシート2!$A$1:$SI$1,0),0)</f>
        <v>24.873000000000001</v>
      </c>
      <c r="V113" s="931">
        <f>VLOOKUP($D$3&amp;"_"&amp;V$3,データシート2!$A:$SI,MATCH($R$2&amp;"_"&amp;$C113,データシート2!$A$1:$SI$1,0),0)</f>
        <v>25.199000000000002</v>
      </c>
      <c r="W113" s="931">
        <f>VLOOKUP($D$3&amp;"_"&amp;W$3,データシート2!$A:$SI,MATCH($R$2&amp;"_"&amp;$C113,データシート2!$A$1:$SI$1,0),0)</f>
        <v>24.321000000000002</v>
      </c>
      <c r="X113" s="931">
        <f>VLOOKUP($D$3&amp;"_"&amp;X$3,データシート2!$A:$SI,MATCH($R$2&amp;"_"&amp;$C113,データシート2!$A$1:$SI$1,0),0)</f>
        <v>23.474</v>
      </c>
      <c r="Y113" s="931">
        <f>VLOOKUP($D$3&amp;"_"&amp;Y$3,データシート2!$A:$SI,MATCH($R$2&amp;"_"&amp;$C113,データシート2!$A$1:$SI$1,0),0)</f>
        <v>20.888999999999999</v>
      </c>
      <c r="Z113" s="931">
        <f>VLOOKUP($D$3&amp;"_"&amp;Z$3,データシート2!$A:$SI,MATCH($R$2&amp;"_"&amp;$C113,データシート2!$A$1:$SI$1,0),0)</f>
        <v>18.509</v>
      </c>
      <c r="AA113" s="931">
        <f>VLOOKUP($D$3&amp;"_"&amp;AA$3,データシート2!$A:$SI,MATCH($R$2&amp;"_"&amp;$C113,データシート2!$A$1:$SI$1,0),0)</f>
        <v>15.143000000000001</v>
      </c>
      <c r="AB113" s="932">
        <f>VLOOKUP($D$3&amp;"_"&amp;AB$3,データシート2!$A:$SI,MATCH($R$2&amp;"_"&amp;$C113,データシート2!$A$1:$SI$1,0),0)</f>
        <v>18.695</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10.56</v>
      </c>
      <c r="S117" s="925">
        <f>VLOOKUP($D$3&amp;"_"&amp;S$3,データシート2!$A:$SI,MATCH($R$2&amp;"_"&amp;$B117,データシート2!$A$1:$SI$1,0),0)</f>
        <v>15.933999999999999</v>
      </c>
      <c r="T117" s="925">
        <f>VLOOKUP($D$3&amp;"_"&amp;T$3,データシート2!$A:$SI,MATCH($R$2&amp;"_"&amp;$B117,データシート2!$A$1:$SI$1,0),0)</f>
        <v>17.253</v>
      </c>
      <c r="U117" s="925">
        <f>VLOOKUP($D$3&amp;"_"&amp;U$3,データシート2!$A:$SI,MATCH($R$2&amp;"_"&amp;$B117,データシート2!$A$1:$SI$1,0),0)</f>
        <v>23.890999999999998</v>
      </c>
      <c r="V117" s="925">
        <f>VLOOKUP($D$3&amp;"_"&amp;V$3,データシート2!$A:$SI,MATCH($R$2&amp;"_"&amp;$B117,データシート2!$A$1:$SI$1,0),0)</f>
        <v>17.843</v>
      </c>
      <c r="W117" s="925">
        <f>VLOOKUP($D$3&amp;"_"&amp;W$3,データシート2!$A:$SI,MATCH($R$2&amp;"_"&amp;$B117,データシート2!$A$1:$SI$1,0),0)</f>
        <v>16.635000000000002</v>
      </c>
      <c r="X117" s="925">
        <f>VLOOKUP($D$3&amp;"_"&amp;X$3,データシート2!$A:$SI,MATCH($R$2&amp;"_"&amp;$B117,データシート2!$A$1:$SI$1,0),0)</f>
        <v>15.826000000000001</v>
      </c>
      <c r="Y117" s="925">
        <f>VLOOKUP($D$3&amp;"_"&amp;Y$3,データシート2!$A:$SI,MATCH($R$2&amp;"_"&amp;$B117,データシート2!$A$1:$SI$1,0),0)</f>
        <v>14.715999999999999</v>
      </c>
      <c r="Z117" s="925">
        <f>VLOOKUP($D$3&amp;"_"&amp;Z$3,データシート2!$A:$SI,MATCH($R$2&amp;"_"&amp;$B117,データシート2!$A$1:$SI$1,0),0)</f>
        <v>11.739000000000001</v>
      </c>
      <c r="AA117" s="925">
        <f>VLOOKUP($D$3&amp;"_"&amp;AA$3,データシート2!$A:$SI,MATCH($R$2&amp;"_"&amp;$B117,データシート2!$A$1:$SI$1,0),0)</f>
        <v>12.757</v>
      </c>
      <c r="AB117" s="926">
        <f>VLOOKUP($D$3&amp;"_"&amp;AB$3,データシート2!$A:$SI,MATCH($R$2&amp;"_"&amp;$B117,データシート2!$A$1:$SI$1,0),0)</f>
        <v>13.333</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10.56</v>
      </c>
      <c r="S118" s="928">
        <f>VLOOKUP($D$3&amp;"_"&amp;S$3,データシート2!$A:$SI,MATCH($R$2&amp;"_"&amp;$C118,データシート2!$A$1:$SI$1,0),0)</f>
        <v>12.577</v>
      </c>
      <c r="T118" s="928">
        <f>VLOOKUP($D$3&amp;"_"&amp;T$3,データシート2!$A:$SI,MATCH($R$2&amp;"_"&amp;$C118,データシート2!$A$1:$SI$1,0),0)</f>
        <v>17.253</v>
      </c>
      <c r="U118" s="928">
        <f>VLOOKUP($D$3&amp;"_"&amp;U$3,データシート2!$A:$SI,MATCH($R$2&amp;"_"&amp;$C118,データシート2!$A$1:$SI$1,0),0)</f>
        <v>23.890999999999998</v>
      </c>
      <c r="V118" s="928">
        <f>VLOOKUP($D$3&amp;"_"&amp;V$3,データシート2!$A:$SI,MATCH($R$2&amp;"_"&amp;$C118,データシート2!$A$1:$SI$1,0),0)</f>
        <v>17.843</v>
      </c>
      <c r="W118" s="928">
        <f>VLOOKUP($D$3&amp;"_"&amp;W$3,データシート2!$A:$SI,MATCH($R$2&amp;"_"&amp;$C118,データシート2!$A$1:$SI$1,0),0)</f>
        <v>16.635000000000002</v>
      </c>
      <c r="X118" s="928">
        <f>VLOOKUP($D$3&amp;"_"&amp;X$3,データシート2!$A:$SI,MATCH($R$2&amp;"_"&amp;$C118,データシート2!$A$1:$SI$1,0),0)</f>
        <v>15.826000000000001</v>
      </c>
      <c r="Y118" s="928">
        <f>VLOOKUP($D$3&amp;"_"&amp;Y$3,データシート2!$A:$SI,MATCH($R$2&amp;"_"&amp;$C118,データシート2!$A$1:$SI$1,0),0)</f>
        <v>14.715999999999999</v>
      </c>
      <c r="Z118" s="928">
        <f>VLOOKUP($D$3&amp;"_"&amp;Z$3,データシート2!$A:$SI,MATCH($R$2&amp;"_"&amp;$C118,データシート2!$A$1:$SI$1,0),0)</f>
        <v>11.739000000000001</v>
      </c>
      <c r="AA118" s="928">
        <f>VLOOKUP($D$3&amp;"_"&amp;AA$3,データシート2!$A:$SI,MATCH($R$2&amp;"_"&amp;$C118,データシート2!$A$1:$SI$1,0),0)</f>
        <v>12.757</v>
      </c>
      <c r="AB118" s="929">
        <f>VLOOKUP($D$3&amp;"_"&amp;AB$3,データシート2!$A:$SI,MATCH($R$2&amp;"_"&amp;$C118,データシート2!$A$1:$SI$1,0),0)</f>
        <v>13.333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3.3570000000000002</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4</v>
      </c>
      <c r="M124" s="735">
        <f>VLOOKUP($D$3&amp;"_"&amp;M$3,データシート2!$A:$SI,MATCH($G$2&amp;"_"&amp;$B124,データシート2!$A$1:$SI$1,0),0)</f>
        <v>4</v>
      </c>
      <c r="N124" s="735">
        <f>VLOOKUP($D$3&amp;"_"&amp;N$3,データシート2!$A:$SI,MATCH($G$2&amp;"_"&amp;$B124,データシート2!$A$1:$SI$1,0),0)</f>
        <v>3</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7.859</v>
      </c>
      <c r="S124" s="925">
        <f>VLOOKUP($D$3&amp;"_"&amp;S$3,データシート2!$A:$SI,MATCH($R$2&amp;"_"&amp;$B124,データシート2!$A$1:$SI$1,0),0)</f>
        <v>9.798</v>
      </c>
      <c r="T124" s="925">
        <f>VLOOKUP($D$3&amp;"_"&amp;T$3,データシート2!$A:$SI,MATCH($R$2&amp;"_"&amp;$B124,データシート2!$A$1:$SI$1,0),0)</f>
        <v>11.137</v>
      </c>
      <c r="U124" s="925">
        <f>VLOOKUP($D$3&amp;"_"&amp;U$3,データシート2!$A:$SI,MATCH($R$2&amp;"_"&amp;$B124,データシート2!$A$1:$SI$1,0),0)</f>
        <v>10.81</v>
      </c>
      <c r="V124" s="925">
        <f>VLOOKUP($D$3&amp;"_"&amp;V$3,データシート2!$A:$SI,MATCH($R$2&amp;"_"&amp;$B124,データシート2!$A$1:$SI$1,0),0)</f>
        <v>10.881</v>
      </c>
      <c r="W124" s="925">
        <f>VLOOKUP($D$3&amp;"_"&amp;W$3,データシート2!$A:$SI,MATCH($R$2&amp;"_"&amp;$B124,データシート2!$A$1:$SI$1,0),0)</f>
        <v>60.521000000000001</v>
      </c>
      <c r="X124" s="925">
        <f>VLOOKUP($D$3&amp;"_"&amp;X$3,データシート2!$A:$SI,MATCH($R$2&amp;"_"&amp;$B124,データシート2!$A$1:$SI$1,0),0)</f>
        <v>39.225000000000001</v>
      </c>
      <c r="Y124" s="925">
        <f>VLOOKUP($D$3&amp;"_"&amp;Y$3,データシート2!$A:$SI,MATCH($R$2&amp;"_"&amp;$B124,データシート2!$A$1:$SI$1,0),0)</f>
        <v>46.064999999999998</v>
      </c>
      <c r="Z124" s="925">
        <f>VLOOKUP($D$3&amp;"_"&amp;Z$3,データシート2!$A:$SI,MATCH($R$2&amp;"_"&amp;$B124,データシート2!$A$1:$SI$1,0),0)</f>
        <v>0</v>
      </c>
      <c r="AA124" s="925">
        <f>VLOOKUP($D$3&amp;"_"&amp;AA$3,データシート2!$A:$SI,MATCH($R$2&amp;"_"&amp;$B124,データシート2!$A$1:$SI$1,0),0)</f>
        <v>42.634</v>
      </c>
      <c r="AB124" s="926">
        <f>VLOOKUP($D$3&amp;"_"&amp;AB$3,データシート2!$A:$SI,MATCH($R$2&amp;"_"&amp;$B124,データシート2!$A$1:$SI$1,0),0)</f>
        <v>39.598999999999997</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4</v>
      </c>
      <c r="M125" s="788">
        <f>VLOOKUP($D$3&amp;"_"&amp;M$3,データシート2!$A:$SI,MATCH($G$2&amp;"_"&amp;$C125,データシート2!$A$1:$SI$1,0),0)</f>
        <v>4</v>
      </c>
      <c r="N125" s="788">
        <f>VLOOKUP($D$3&amp;"_"&amp;N$3,データシート2!$A:$SI,MATCH($G$2&amp;"_"&amp;$C125,データシート2!$A$1:$SI$1,0),0)</f>
        <v>3</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7.859</v>
      </c>
      <c r="S125" s="941">
        <f>VLOOKUP($D$3&amp;"_"&amp;S$3,データシート2!$A:$SI,MATCH($R$2&amp;"_"&amp;$C125,データシート2!$A$1:$SI$1,0),0)</f>
        <v>9.798</v>
      </c>
      <c r="T125" s="941">
        <f>VLOOKUP($D$3&amp;"_"&amp;T$3,データシート2!$A:$SI,MATCH($R$2&amp;"_"&amp;$C125,データシート2!$A$1:$SI$1,0),0)</f>
        <v>11.137</v>
      </c>
      <c r="U125" s="941">
        <f>VLOOKUP($D$3&amp;"_"&amp;U$3,データシート2!$A:$SI,MATCH($R$2&amp;"_"&amp;$C125,データシート2!$A$1:$SI$1,0),0)</f>
        <v>10.81</v>
      </c>
      <c r="V125" s="941">
        <f>VLOOKUP($D$3&amp;"_"&amp;V$3,データシート2!$A:$SI,MATCH($R$2&amp;"_"&amp;$C125,データシート2!$A$1:$SI$1,0),0)</f>
        <v>10.881</v>
      </c>
      <c r="W125" s="941">
        <f>VLOOKUP($D$3&amp;"_"&amp;W$3,データシート2!$A:$SI,MATCH($R$2&amp;"_"&amp;$C125,データシート2!$A$1:$SI$1,0),0)</f>
        <v>60.521000000000001</v>
      </c>
      <c r="X125" s="941">
        <f>VLOOKUP($D$3&amp;"_"&amp;X$3,データシート2!$A:$SI,MATCH($R$2&amp;"_"&amp;$C125,データシート2!$A$1:$SI$1,0),0)</f>
        <v>39.225000000000001</v>
      </c>
      <c r="Y125" s="941">
        <f>VLOOKUP($D$3&amp;"_"&amp;Y$3,データシート2!$A:$SI,MATCH($R$2&amp;"_"&amp;$C125,データシート2!$A$1:$SI$1,0),0)</f>
        <v>46.064999999999998</v>
      </c>
      <c r="Z125" s="941">
        <f>VLOOKUP($D$3&amp;"_"&amp;Z$3,データシート2!$A:$SI,MATCH($R$2&amp;"_"&amp;$C125,データシート2!$A$1:$SI$1,0),0)</f>
        <v>0</v>
      </c>
      <c r="AA125" s="941">
        <f>VLOOKUP($D$3&amp;"_"&amp;AA$3,データシート2!$A:$SI,MATCH($R$2&amp;"_"&amp;$C125,データシート2!$A$1:$SI$1,0),0)</f>
        <v>42.634</v>
      </c>
      <c r="AB125" s="942">
        <f>VLOOKUP($D$3&amp;"_"&amp;AB$3,データシート2!$A:$SI,MATCH($R$2&amp;"_"&amp;$C125,データシート2!$A$1:$SI$1,0),0)</f>
        <v>39.598999999999997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4</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6.23</v>
      </c>
      <c r="S133" s="925">
        <f>VLOOKUP($D$3&amp;"_"&amp;S$3,データシート2!$A:$SI,MATCH($R$2&amp;"_"&amp;$B133,データシート2!$A$1:$SI$1,0),0)</f>
        <v>7.5990000000000002</v>
      </c>
      <c r="T133" s="925">
        <f>VLOOKUP($D$3&amp;"_"&amp;T$3,データシート2!$A:$SI,MATCH($R$2&amp;"_"&amp;$B133,データシート2!$A$1:$SI$1,0),0)</f>
        <v>8.4770000000000003</v>
      </c>
      <c r="U133" s="925">
        <f>VLOOKUP($D$3&amp;"_"&amp;U$3,データシート2!$A:$SI,MATCH($R$2&amp;"_"&amp;$B133,データシート2!$A$1:$SI$1,0),0)</f>
        <v>8.3119999999999994</v>
      </c>
      <c r="V133" s="925">
        <f>VLOOKUP($D$3&amp;"_"&amp;V$3,データシート2!$A:$SI,MATCH($R$2&amp;"_"&amp;$B133,データシート2!$A$1:$SI$1,0),0)</f>
        <v>7.3819999999999997</v>
      </c>
      <c r="W133" s="925">
        <f>VLOOKUP($D$3&amp;"_"&amp;W$3,データシート2!$A:$SI,MATCH($R$2&amp;"_"&amp;$B133,データシート2!$A$1:$SI$1,0),0)</f>
        <v>6.7359999999999998</v>
      </c>
      <c r="X133" s="925">
        <f>VLOOKUP($D$3&amp;"_"&amp;X$3,データシート2!$A:$SI,MATCH($R$2&amp;"_"&amp;$B133,データシート2!$A$1:$SI$1,0),0)</f>
        <v>7.3680000000000003</v>
      </c>
      <c r="Y133" s="925">
        <f>VLOOKUP($D$3&amp;"_"&amp;Y$3,データシート2!$A:$SI,MATCH($R$2&amp;"_"&amp;$B133,データシート2!$A$1:$SI$1,0),0)</f>
        <v>7.9080000000000004</v>
      </c>
      <c r="Z133" s="925">
        <f>VLOOKUP($D$3&amp;"_"&amp;Z$3,データシート2!$A:$SI,MATCH($R$2&amp;"_"&amp;$B133,データシート2!$A$1:$SI$1,0),0)</f>
        <v>47.593000000000004</v>
      </c>
      <c r="AA133" s="925">
        <f>VLOOKUP($D$3&amp;"_"&amp;AA$3,データシート2!$A:$SI,MATCH($R$2&amp;"_"&amp;$B133,データシート2!$A$1:$SI$1,0),0)</f>
        <v>7.3239999999999998</v>
      </c>
      <c r="AB133" s="926">
        <f>VLOOKUP($D$3&amp;"_"&amp;AB$3,データシート2!$A:$SI,MATCH($R$2&amp;"_"&amp;$B133,データシート2!$A$1:$SI$1,0),0)</f>
        <v>3.5739999999999998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6.23</v>
      </c>
      <c r="S135" s="938">
        <f>VLOOKUP($D$3&amp;"_"&amp;S$3,データシート2!$A:$SI,MATCH($R$2&amp;"_"&amp;$C135,データシート2!$A$1:$SI$1,0),0)</f>
        <v>7.5990000000000002</v>
      </c>
      <c r="T135" s="938">
        <f>VLOOKUP($D$3&amp;"_"&amp;T$3,データシート2!$A:$SI,MATCH($R$2&amp;"_"&amp;$C135,データシート2!$A$1:$SI$1,0),0)</f>
        <v>8.4770000000000003</v>
      </c>
      <c r="U135" s="938">
        <f>VLOOKUP($D$3&amp;"_"&amp;U$3,データシート2!$A:$SI,MATCH($R$2&amp;"_"&amp;$C135,データシート2!$A$1:$SI$1,0),0)</f>
        <v>8.3119999999999994</v>
      </c>
      <c r="V135" s="938">
        <f>VLOOKUP($D$3&amp;"_"&amp;V$3,データシート2!$A:$SI,MATCH($R$2&amp;"_"&amp;$C135,データシート2!$A$1:$SI$1,0),0)</f>
        <v>7.3819999999999997</v>
      </c>
      <c r="W135" s="938">
        <f>VLOOKUP($D$3&amp;"_"&amp;W$3,データシート2!$A:$SI,MATCH($R$2&amp;"_"&amp;$C135,データシート2!$A$1:$SI$1,0),0)</f>
        <v>6.7359999999999998</v>
      </c>
      <c r="X135" s="938">
        <f>VLOOKUP($D$3&amp;"_"&amp;X$3,データシート2!$A:$SI,MATCH($R$2&amp;"_"&amp;$C135,データシート2!$A$1:$SI$1,0),0)</f>
        <v>7.3680000000000003</v>
      </c>
      <c r="Y135" s="938">
        <f>VLOOKUP($D$3&amp;"_"&amp;Y$3,データシート2!$A:$SI,MATCH($R$2&amp;"_"&amp;$C135,データシート2!$A$1:$SI$1,0),0)</f>
        <v>7.9080000000000004</v>
      </c>
      <c r="Z135" s="938">
        <f>VLOOKUP($D$3&amp;"_"&amp;Z$3,データシート2!$A:$SI,MATCH($R$2&amp;"_"&amp;$C135,データシート2!$A$1:$SI$1,0),0)</f>
        <v>6.9109999999999996</v>
      </c>
      <c r="AA135" s="938">
        <f>VLOOKUP($D$3&amp;"_"&amp;AA$3,データシート2!$A:$SI,MATCH($R$2&amp;"_"&amp;$C135,データシート2!$A$1:$SI$1,0),0)</f>
        <v>7.3239999999999998</v>
      </c>
      <c r="AB135" s="939">
        <f>VLOOKUP($D$3&amp;"_"&amp;AB$3,データシート2!$A:$SI,MATCH($R$2&amp;"_"&amp;$C135,データシート2!$A$1:$SI$1,0),0)</f>
        <v>3.5739999999999998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40.682000000000002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2025-03-04T10:06:19Z</dcterms:created>
  <dcterms:modified xsi:type="dcterms:W3CDTF">2025-03-04T10:06:19Z</dcterms:modified>
  <cp:category/>
  <cp:contentStatus/>
</cp:coreProperties>
</file>