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5750955-2604-4555-90DD-A2C50C60156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<sst xmlns="http://schemas.openxmlformats.org/spreadsheetml/2006/main" count="16739" uniqueCount="2448">
  <si>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</si>
  <si>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</si>
  <si>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</si>
  <si>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</si>
  <si>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</si>
  <si>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</si>
  <si>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</si>
  <si>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</si>
  <si>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</si>
  <si>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</si>
  <si>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</si>
  <si>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</si>
  <si>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</si>
  <si>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</si>
  <si>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</si>
  <si>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</si>
  <si>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</si>
  <si>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</si>
  <si>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</si>
  <si>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</si>
  <si>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</si>
  <si>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</si>
  <si>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</si>
  <si>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</si>
  <si>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</si>
  <si>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</si>
  <si>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</si>
  <si>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</si>
  <si>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</si>
  <si>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</si>
  <si>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</si>
  <si>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</si>
  <si>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</si>
  <si>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</si>
  <si>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</si>
  <si>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</si>
  <si>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</si>
  <si>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</si>
  <si>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</si>
  <si>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</si>
  <si>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</si>
  <si>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</si>
  <si>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</si>
  <si>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</si>
  <si>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</si>
  <si>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</si>
  <si>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</si>
  <si>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</si>
  <si>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</si>
  <si>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</si>
  <si>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</si>
  <si>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</si>
  <si>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</si>
  <si>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</si>
  <si>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</si>
  <si>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</si>
  <si>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</si>
  <si>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</si>
  <si>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</si>
  <si>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</si>
  <si>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</si>
  <si>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</si>
  <si>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</si>
  <si>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</si>
  <si>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</si>
  <si>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</si>
  <si>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</si>
  <si>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</si>
  <si>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</si>
  <si>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</si>
  <si>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</si>
  <si>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</si>
  <si>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</si>
  <si>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</si>
  <si>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</si>
  <si>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</si>
  <si>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</si>
  <si>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</si>
  <si>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</si>
  <si>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</si>
  <si>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</si>
  <si>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</si>
  <si>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</si>
  <si>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</si>
  <si>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</si>
  <si>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</si>
  <si>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</si>
  <si>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</si>
  <si>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</si>
  <si>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</si>
  <si>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</si>
  <si>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</si>
  <si>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</si>
  <si>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</si>
  <si>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</si>
  <si>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</si>
  <si>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</si>
  <si>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</si>
  <si>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</si>
  <si>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</si>
  <si>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</si>
  <si>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</si>
  <si>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</si>
  <si>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</si>
  <si>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</si>
  <si>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</si>
  <si>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</si>
  <si>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</si>
  <si>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</si>
  <si>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</si>
  <si>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</si>
  <si>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</si>
  <si>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</si>
  <si>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</si>
  <si>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</si>
  <si>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</si>
  <si>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</si>
  <si>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</si>
  <si>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</si>
  <si>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</si>
  <si>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</si>
  <si>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</si>
  <si>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</si>
  <si>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</si>
  <si>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</si>
  <si>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</si>
  <si>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</si>
  <si>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</si>
  <si>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</si>
  <si>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</si>
  <si>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</si>
  <si>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</si>
  <si>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</si>
  <si>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</si>
  <si>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</si>
  <si>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</si>
  <si>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</si>
  <si>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</si>
  <si>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</si>
  <si>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</si>
  <si>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</si>
  <si>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</si>
  <si>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</si>
  <si>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</si>
  <si>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</si>
  <si>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</si>
  <si>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</si>
  <si>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</si>
  <si>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</si>
  <si>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</si>
  <si>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</si>
  <si>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</si>
  <si>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</si>
  <si>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</si>
  <si>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</si>
  <si>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</si>
  <si>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</si>
  <si>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</si>
  <si>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</si>
  <si>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</si>
  <si>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</si>
  <si>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</si>
  <si>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</si>
  <si>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</si>
  <si>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</si>
  <si>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</si>
  <si>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</si>
  <si>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</si>
  <si>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</si>
  <si>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</si>
  <si>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</si>
  <si>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</si>
  <si>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</si>
  <si>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</si>
  <si>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</si>
  <si>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</si>
  <si>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</si>
  <si>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</si>
  <si>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</si>
  <si>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</si>
  <si>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</si>
  <si>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</si>
  <si>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</si>
  <si>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</si>
  <si>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</si>
  <si>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</si>
  <si>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</si>
  <si>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</si>
  <si>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</si>
  <si>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</si>
  <si>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</si>
  <si>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</si>
  <si>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</si>
  <si>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</si>
  <si>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</si>
  <si>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</si>
  <si>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</si>
  <si>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</si>
  <si>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</si>
  <si>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</si>
  <si>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</si>
  <si>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</si>
  <si>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</si>
  <si>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</si>
  <si>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</si>
  <si>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</si>
  <si>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</si>
  <si>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</si>
  <si>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</si>
  <si>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</si>
  <si>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</si>
  <si>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</si>
  <si>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</si>
  <si>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</si>
  <si>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</si>
  <si>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</si>
  <si>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</si>
  <si>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</si>
  <si>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</si>
  <si>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</si>
  <si>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</si>
  <si>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</si>
  <si>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</si>
  <si>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</si>
  <si>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</si>
  <si>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</si>
  <si>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</si>
  <si>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</si>
  <si>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</si>
  <si>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</si>
  <si>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</si>
  <si>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</si>
  <si>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</si>
  <si>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</si>
  <si>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</si>
  <si>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</si>
  <si>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</si>
  <si>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</si>
  <si>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</si>
  <si>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</si>
  <si>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</si>
  <si>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</si>
  <si>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</si>
  <si>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</si>
  <si>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</si>
  <si>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</si>
  <si>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</si>
  <si>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</si>
  <si>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</si>
  <si>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</si>
  <si>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</si>
  <si>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</si>
  <si>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</si>
  <si>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</si>
  <si>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</si>
  <si>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</si>
  <si>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</si>
  <si>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</si>
  <si>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</si>
  <si>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</si>
  <si>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</si>
  <si>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</si>
  <si>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</si>
  <si>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</si>
  <si>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</si>
  <si>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</si>
  <si>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</si>
  <si>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</si>
  <si>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</si>
  <si>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</si>
  <si>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</si>
  <si>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</si>
  <si>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</si>
  <si>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</si>
  <si>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</si>
  <si>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</si>
  <si>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</si>
  <si>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</si>
  <si>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</si>
  <si>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</si>
  <si>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</si>
  <si>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</si>
  <si>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</si>
  <si>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</si>
  <si>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</si>
  <si>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</si>
  <si>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</si>
  <si>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</si>
  <si>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</si>
  <si>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</si>
  <si>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</si>
  <si>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</si>
  <si>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</si>
  <si>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</si>
  <si>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</si>
  <si>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</si>
  <si>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</si>
  <si>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</si>
  <si>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</si>
  <si>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</si>
  <si>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</si>
  <si>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</si>
  <si>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</si>
  <si>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</si>
  <si>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</si>
  <si>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</si>
  <si>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</si>
  <si>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</si>
  <si>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</si>
  <si>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</si>
  <si>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</si>
  <si>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</si>
  <si>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</si>
  <si>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</si>
  <si>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</si>
  <si>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</si>
  <si>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</si>
  <si>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</si>
  <si>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</si>
  <si>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</si>
  <si>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</si>
  <si>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</si>
  <si>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</si>
  <si>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</si>
  <si>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</si>
  <si>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</si>
  <si>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</si>
  <si>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</si>
  <si>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</si>
  <si>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</si>
  <si>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</si>
  <si>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</si>
  <si>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</si>
  <si>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</si>
  <si>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</si>
  <si>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</si>
  <si>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</si>
  <si>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</si>
  <si>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</si>
  <si>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</si>
  <si>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</si>
  <si>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</si>
  <si>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</si>
  <si>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</si>
  <si>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</si>
  <si>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</si>
  <si>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</si>
  <si>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</si>
  <si>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</si>
  <si>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</si>
  <si>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</si>
  <si>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</si>
  <si>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</si>
  <si>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</si>
  <si>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</si>
  <si>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</si>
  <si>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</si>
  <si>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</si>
  <si>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</si>
  <si>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</si>
  <si>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</si>
  <si>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</si>
  <si>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</si>
  <si>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</si>
  <si>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</si>
  <si>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</si>
  <si>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</si>
  <si>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</si>
  <si>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</si>
  <si>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</si>
  <si>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</si>
  <si>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</si>
  <si>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</si>
  <si>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</si>
  <si>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</si>
  <si>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</si>
  <si>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</si>
  <si>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</si>
  <si>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</si>
  <si>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</si>
  <si>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</si>
  <si>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</si>
  <si>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</si>
  <si>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</si>
  <si>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</si>
  <si>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</si>
  <si>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</si>
  <si>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</si>
  <si>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</si>
  <si>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</si>
  <si>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</si>
  <si>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</si>
  <si>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</si>
  <si>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</si>
  <si>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</si>
  <si>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</si>
  <si>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</si>
  <si>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</si>
  <si>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</si>
  <si>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</si>
  <si>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</si>
  <si>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</si>
  <si>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</si>
  <si>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</si>
  <si>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</si>
  <si>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</si>
  <si>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</si>
  <si>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</si>
  <si>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</si>
  <si>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</si>
  <si>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</si>
  <si>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</si>
  <si>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</si>
  <si>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</si>
  <si>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</si>
  <si>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</si>
  <si>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</si>
  <si>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</si>
  <si>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</si>
  <si>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</si>
  <si>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</si>
  <si>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</si>
  <si>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</si>
  <si>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</si>
  <si>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</si>
  <si>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</si>
  <si>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</si>
  <si>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</si>
  <si>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</si>
  <si>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</si>
  <si>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</si>
  <si>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</si>
  <si>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</si>
  <si>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</si>
  <si>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</si>
  <si>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</si>
  <si>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</si>
  <si>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</si>
  <si>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</si>
  <si>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</si>
  <si>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</si>
  <si>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</si>
  <si>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</si>
  <si>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</si>
  <si>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</si>
  <si>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</si>
  <si>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</si>
  <si>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</si>
  <si>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</si>
  <si>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</si>
  <si>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</si>
  <si>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</si>
  <si>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</si>
  <si>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</si>
  <si>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</si>
  <si>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</si>
  <si>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</si>
  <si>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</si>
  <si>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</si>
  <si>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</si>
  <si>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</si>
  <si>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</si>
  <si>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</si>
  <si>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</si>
  <si>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</si>
  <si>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</si>
  <si>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</si>
  <si>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</si>
  <si>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</si>
  <si>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</si>
  <si>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</si>
  <si>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</si>
  <si>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</si>
  <si>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</si>
  <si>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</si>
  <si>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</si>
  <si>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</si>
  <si>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</si>
  <si>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</si>
  <si>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</si>
  <si>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</si>
  <si>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</si>
  <si>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</si>
  <si>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</si>
  <si>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</si>
  <si>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</si>
  <si>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</si>
  <si>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</si>
  <si>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</si>
  <si>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</si>
  <si>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</si>
  <si>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</si>
  <si>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</si>
  <si>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</si>
  <si>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</si>
  <si>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</si>
  <si>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</si>
  <si>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</si>
  <si>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</si>
  <si>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</si>
  <si>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</si>
  <si>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</si>
  <si>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</si>
  <si>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</si>
  <si>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</si>
  <si>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</si>
  <si>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</si>
  <si>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</si>
  <si>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</si>
  <si>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</si>
  <si>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</si>
  <si>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</si>
  <si>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</si>
  <si>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</si>
  <si>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</si>
  <si>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</si>
  <si>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</si>
  <si>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</si>
  <si>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</si>
  <si>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</si>
  <si>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</si>
  <si>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</si>
  <si>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</si>
  <si>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</si>
  <si>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</si>
  <si>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</si>
  <si>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</si>
  <si>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</si>
  <si>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</si>
  <si>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</si>
  <si>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</si>
  <si>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</si>
  <si>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</si>
  <si>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</si>
  <si>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</si>
  <si>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</si>
  <si>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</si>
  <si>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</si>
  <si>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</si>
  <si>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</si>
  <si>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</si>
  <si>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</si>
  <si>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</si>
  <si>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</si>
  <si>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</si>
  <si>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</si>
  <si>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</si>
  <si>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</si>
  <si>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</si>
  <si>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</si>
  <si>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</si>
  <si>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</si>
  <si>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</si>
  <si>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</si>
  <si>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</si>
  <si>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</si>
  <si>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</si>
  <si>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</si>
  <si>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</si>
  <si>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</si>
  <si>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</si>
  <si>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</si>
  <si>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</si>
  <si>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</si>
  <si>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</si>
  <si>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</si>
  <si>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</si>
  <si>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</si>
  <si>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</si>
  <si>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</si>
  <si>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</si>
  <si>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</si>
  <si>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</si>
  <si>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</si>
  <si>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</si>
  <si>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</si>
  <si>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</si>
  <si>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</si>
  <si>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</si>
  <si>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</si>
  <si>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</si>
  <si>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</si>
  <si>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</si>
  <si>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</si>
  <si>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</si>
  <si>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</si>
  <si>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</si>
  <si>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</si>
  <si>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</si>
  <si>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</si>
  <si>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</si>
  <si>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</si>
  <si>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</si>
  <si>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</si>
  <si>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</si>
  <si>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</si>
  <si>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</si>
  <si>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</si>
  <si>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</si>
  <si>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</si>
  <si>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</si>
  <si>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</si>
  <si>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</si>
  <si>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</si>
  <si>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</si>
  <si>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</si>
  <si>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</si>
  <si>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</si>
  <si>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</si>
  <si>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</si>
  <si>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</si>
  <si>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</si>
  <si>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</si>
  <si>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</si>
  <si>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</si>
  <si>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</si>
  <si>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</si>
  <si>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</si>
  <si>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</si>
  <si>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</si>
  <si>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</si>
  <si>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</si>
  <si>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</si>
  <si>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</si>
  <si>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</si>
  <si>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</si>
  <si>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</si>
  <si>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</si>
  <si>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</si>
  <si>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</si>
  <si>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</si>
  <si>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</si>
  <si>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</si>
  <si>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</si>
  <si>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</si>
  <si>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</si>
  <si>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</si>
  <si>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</si>
  <si>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</si>
  <si>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</si>
  <si>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</si>
  <si>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</si>
  <si>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</si>
  <si>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</si>
  <si>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</si>
  <si>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</si>
  <si>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</si>
  <si>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</si>
  <si>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</si>
  <si>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</si>
  <si>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</si>
  <si>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</si>
  <si>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</si>
  <si>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</si>
  <si>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</si>
  <si>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</si>
  <si>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</si>
  <si>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</si>
  <si>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</si>
  <si>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</si>
  <si>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</si>
  <si>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</si>
  <si>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</si>
  <si>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</si>
  <si>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</si>
  <si>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</si>
  <si>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</si>
  <si>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</si>
  <si>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</si>
  <si>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</si>
  <si>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</si>
  <si>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</si>
  <si>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</si>
  <si>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</si>
  <si>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</si>
  <si>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</si>
  <si>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</si>
  <si>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</si>
  <si>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</si>
  <si>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</si>
  <si>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</si>
  <si>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</si>
  <si>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</si>
  <si>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</si>
  <si>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</si>
  <si>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</si>
  <si>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</si>
  <si>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</si>
  <si>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</si>
  <si>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</si>
  <si>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</si>
  <si>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</si>
  <si>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</si>
  <si>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</si>
  <si>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</si>
  <si>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</si>
  <si>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</si>
  <si>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</si>
  <si>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</si>
  <si>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</si>
  <si>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</si>
  <si>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</si>
  <si>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</si>
  <si>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</si>
  <si>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</si>
  <si>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</si>
  <si>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</si>
  <si>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</si>
  <si>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</si>
  <si>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</si>
  <si>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</si>
  <si>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</si>
  <si>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</si>
  <si>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</si>
  <si>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</si>
  <si>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</si>
  <si>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</si>
  <si>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</si>
  <si>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</si>
  <si>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</si>
  <si>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</si>
  <si>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</si>
  <si>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</si>
  <si>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</si>
  <si>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</si>
  <si>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</si>
  <si>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</si>
  <si>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</si>
  <si>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</si>
  <si>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</si>
  <si>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</si>
  <si>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</si>
  <si>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</si>
  <si>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</si>
  <si>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</si>
  <si>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</si>
  <si>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</si>
  <si>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</si>
  <si>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</si>
  <si>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</si>
  <si>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</si>
  <si>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</si>
  <si>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</si>
  <si>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</si>
  <si>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</si>
  <si>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</si>
  <si>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</si>
  <si>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</si>
  <si>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</si>
  <si>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</si>
  <si>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</si>
  <si>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</si>
  <si>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</si>
  <si>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</si>
  <si>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</si>
  <si>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</si>
  <si>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</si>
  <si>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</si>
  <si>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</si>
  <si>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</si>
  <si>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</si>
  <si>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</si>
  <si>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</si>
  <si>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</si>
  <si>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</si>
  <si>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</si>
  <si>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</si>
  <si>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</si>
  <si>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</si>
  <si>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</si>
  <si>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</si>
  <si>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</si>
  <si>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</si>
  <si>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</si>
  <si>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</si>
  <si>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</si>
  <si>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</si>
  <si>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</si>
  <si>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</si>
  <si>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</si>
  <si>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</si>
  <si>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</si>
  <si>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</si>
  <si>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</si>
  <si>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</si>
  <si>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</si>
  <si>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</si>
  <si>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</si>
  <si>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</si>
  <si>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</si>
  <si>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</si>
  <si>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</si>
  <si>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</si>
  <si>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</si>
  <si>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</si>
  <si>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</si>
  <si>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</si>
  <si>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</si>
  <si>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</si>
  <si>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</si>
  <si>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</si>
  <si>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</si>
  <si>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</si>
  <si>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</si>
  <si>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</si>
  <si>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</si>
  <si>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</si>
  <si>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</si>
  <si>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</si>
  <si>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</si>
  <si>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</si>
  <si>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</si>
  <si>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</si>
  <si>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</si>
  <si>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</si>
  <si>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</si>
  <si>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</si>
  <si>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</si>
  <si>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</si>
  <si>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</si>
  <si>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</si>
  <si>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</si>
  <si>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</si>
  <si>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</si>
  <si>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</si>
  <si>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</si>
  <si>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</si>
  <si>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</si>
  <si>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</si>
  <si>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</si>
  <si>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</si>
  <si>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</si>
  <si>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</si>
  <si>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</si>
  <si>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</si>
  <si>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</si>
  <si>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</si>
  <si>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</si>
  <si>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</si>
  <si>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</si>
  <si>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</si>
  <si>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</si>
  <si>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</si>
  <si>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</si>
  <si>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</si>
  <si>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</si>
  <si>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</si>
  <si>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</si>
  <si>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</si>
  <si>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</si>
  <si>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</si>
  <si>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</si>
  <si>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</si>
  <si>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</si>
  <si>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</si>
  <si>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</si>
  <si>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</si>
  <si>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</si>
  <si>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</si>
  <si>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</si>
  <si>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</si>
  <si>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</si>
  <si>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</si>
  <si>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</si>
  <si>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</si>
  <si>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</si>
  <si>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</si>
  <si>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</si>
  <si>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</si>
  <si>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</si>
  <si>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</si>
  <si>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</si>
  <si>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</si>
  <si>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</si>
  <si>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</si>
  <si>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</si>
  <si>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</si>
  <si>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</si>
  <si>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</si>
  <si>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</si>
  <si>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</si>
  <si>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</si>
  <si>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</si>
  <si>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</si>
  <si>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</si>
  <si>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</si>
  <si>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</si>
  <si>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</si>
  <si>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</si>
  <si>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</si>
  <si>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</si>
  <si>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</si>
  <si>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</si>
  <si>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</si>
  <si>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</si>
  <si>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</si>
  <si>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</si>
  <si>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</si>
  <si>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</si>
  <si>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</si>
  <si>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</si>
  <si>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</si>
  <si>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</si>
  <si>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</si>
  <si>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</si>
  <si>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</si>
  <si>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</si>
  <si>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</si>
  <si>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</si>
  <si>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</si>
  <si>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</si>
  <si>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</si>
  <si>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</si>
  <si>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</si>
  <si>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</si>
  <si>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</si>
  <si>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</si>
  <si>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</si>
  <si>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</si>
  <si>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</si>
  <si>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</si>
  <si>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</si>
  <si>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</si>
  <si>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</si>
  <si>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</si>
  <si>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</si>
  <si>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</si>
  <si>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</si>
  <si>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</si>
  <si>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</si>
  <si>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</si>
  <si>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</si>
  <si>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</si>
  <si>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</si>
  <si>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</si>
  <si>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</si>
  <si>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</si>
  <si>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</si>
  <si>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</si>
  <si>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</si>
  <si>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</si>
  <si>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</si>
  <si>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</si>
  <si>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</si>
  <si>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</si>
  <si>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</si>
  <si>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</si>
  <si>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</si>
  <si>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</si>
  <si>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</si>
  <si>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</si>
  <si>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</si>
  <si>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</si>
  <si>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</si>
  <si>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</si>
  <si>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</si>
  <si>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</si>
  <si>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</si>
  <si>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</si>
  <si>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</si>
  <si>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</si>
  <si>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</si>
  <si>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</si>
  <si>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</si>
  <si>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</si>
  <si>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</si>
  <si>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</si>
  <si>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</si>
  <si>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</si>
  <si>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</si>
  <si>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</si>
  <si>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</si>
  <si>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</si>
  <si>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</si>
  <si>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</si>
  <si>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</si>
  <si>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</si>
  <si>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</si>
  <si>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</si>
  <si>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</si>
  <si>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</si>
  <si>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</si>
  <si>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</si>
  <si>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</si>
  <si>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</si>
  <si>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</si>
  <si>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</si>
  <si>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</si>
  <si>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</si>
  <si>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</si>
  <si>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</si>
  <si>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</si>
  <si>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</si>
  <si>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</si>
  <si>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</si>
  <si>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</si>
  <si>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</si>
  <si>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</si>
  <si>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</si>
  <si>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</si>
  <si>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</si>
  <si>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</si>
  <si>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</si>
  <si>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</si>
  <si>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</si>
  <si>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</si>
  <si>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</si>
  <si>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</si>
  <si>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</si>
  <si>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</si>
  <si>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</si>
  <si>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</si>
  <si>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</si>
  <si>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</si>
  <si>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</si>
  <si>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</si>
  <si>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</si>
  <si>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</si>
  <si>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</si>
  <si>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</si>
  <si>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</si>
  <si>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</si>
  <si>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</si>
  <si>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</si>
  <si>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</si>
  <si>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</si>
  <si>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</si>
  <si>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</si>
  <si>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</si>
  <si>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</si>
  <si>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</si>
  <si>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</si>
  <si>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</si>
  <si>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</si>
  <si>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</si>
  <si>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</si>
  <si>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</si>
  <si>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</si>
  <si>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</si>
  <si>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</si>
  <si>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</si>
  <si>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</si>
  <si>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</si>
  <si>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</si>
  <si>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</si>
  <si>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</si>
  <si>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</si>
  <si>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</si>
  <si>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</si>
  <si>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</si>
  <si>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</si>
  <si>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</si>
  <si>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</si>
  <si>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</si>
  <si>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</si>
  <si>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</si>
  <si>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</si>
  <si>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</si>
  <si>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</si>
  <si>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</si>
  <si>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</si>
  <si>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</si>
  <si>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</si>
  <si>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</si>
  <si>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</si>
  <si>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</si>
  <si>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</si>
  <si>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</si>
  <si>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</si>
  <si>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</si>
  <si>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</si>
  <si>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</si>
  <si>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</si>
  <si>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</si>
  <si>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</si>
  <si>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</si>
  <si>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</si>
  <si>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</si>
  <si>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</si>
  <si>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</si>
  <si>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</si>
  <si>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</si>
  <si>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</si>
  <si>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</si>
  <si>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</si>
  <si>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</si>
  <si>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</si>
  <si>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</si>
  <si>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</si>
  <si>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</si>
  <si>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</si>
  <si>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</si>
  <si>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</si>
  <si>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</si>
  <si>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</si>
  <si>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</si>
  <si>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</si>
  <si>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</si>
  <si>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</si>
  <si>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</si>
  <si>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</si>
  <si>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</si>
  <si>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</si>
  <si>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</si>
  <si>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</si>
  <si>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</si>
  <si>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</si>
  <si>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</si>
  <si>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</si>
  <si>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</si>
  <si>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</si>
  <si>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</si>
  <si>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</si>
  <si>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</si>
  <si>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</si>
  <si>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</si>
  <si>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</si>
  <si>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</si>
  <si>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</si>
  <si>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</si>
  <si>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</si>
  <si>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</si>
  <si>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</si>
  <si>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</si>
  <si>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</si>
  <si>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</si>
  <si>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</si>
  <si>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</si>
  <si>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</si>
  <si>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</si>
  <si>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</si>
  <si>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</si>
  <si>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</si>
  <si>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</si>
  <si>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</si>
  <si>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</si>
  <si>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</si>
  <si>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</si>
  <si>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</si>
  <si>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</si>
  <si>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</si>
  <si>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</si>
  <si>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</si>
  <si>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</si>
  <si>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</si>
  <si>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</si>
  <si>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</si>
  <si>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</si>
  <si>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</si>
  <si>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</si>
  <si>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</si>
  <si>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</si>
  <si>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</si>
  <si>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</si>
  <si>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</si>
  <si>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</si>
  <si>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</si>
  <si>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</si>
  <si>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</si>
  <si>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</si>
  <si>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</si>
  <si>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</si>
  <si>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</si>
  <si>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</si>
  <si>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</si>
  <si>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</si>
  <si>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</si>
  <si>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</si>
  <si>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</si>
  <si>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</si>
  <si>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</si>
  <si>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</si>
  <si>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</si>
  <si>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</si>
  <si>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</si>
  <si>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</si>
  <si>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</si>
  <si>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</si>
  <si>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</si>
  <si>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</si>
  <si>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</si>
  <si>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</si>
  <si>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</si>
  <si>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</si>
  <si>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</si>
  <si>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</si>
  <si>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</si>
  <si>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</si>
  <si>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</si>
  <si>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</si>
  <si>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</si>
  <si>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</si>
  <si>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</si>
  <si>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</si>
  <si>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</si>
  <si>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</si>
  <si>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</si>
  <si>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</si>
  <si>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</si>
  <si>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</si>
  <si>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</si>
  <si>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</si>
  <si>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</si>
  <si>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</si>
  <si>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</si>
  <si>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</si>
  <si>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</si>
  <si>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</si>
  <si>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</si>
  <si>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</si>
  <si>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</si>
  <si>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</si>
  <si>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</si>
  <si>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</si>
  <si>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</si>
  <si>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</si>
  <si>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</si>
  <si>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</si>
  <si>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</si>
  <si>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</si>
  <si>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</si>
  <si>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</si>
  <si>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</si>
  <si>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</si>
  <si>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</si>
  <si>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</si>
  <si>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</si>
  <si>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</si>
  <si>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</si>
  <si>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</si>
  <si>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</si>
  <si>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</si>
  <si>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</si>
  <si>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</si>
  <si>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</si>
  <si>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</si>
  <si>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</si>
  <si>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</si>
  <si>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</si>
  <si>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</si>
  <si>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</si>
  <si>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</si>
  <si>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</si>
  <si>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</si>
  <si>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</si>
  <si>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</si>
  <si>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</si>
  <si>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</si>
  <si>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</si>
  <si>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</si>
  <si>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</si>
  <si>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</si>
  <si>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</si>
  <si>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</si>
  <si>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</si>
  <si>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</si>
  <si>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</si>
  <si>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</si>
  <si>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</si>
  <si>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</si>
  <si>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</si>
  <si>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</si>
  <si>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</si>
  <si>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</si>
  <si>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</si>
  <si>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</si>
  <si>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</si>
  <si>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</si>
  <si>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</si>
  <si>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</si>
  <si>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</si>
  <si>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</si>
  <si>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</si>
  <si>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</si>
  <si>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</si>
  <si>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</si>
  <si>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</si>
  <si>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</si>
  <si>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</si>
  <si>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</si>
  <si>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</si>
  <si>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</si>
  <si>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</si>
  <si>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</si>
  <si>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</si>
  <si>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</si>
  <si>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</si>
  <si>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</si>
  <si>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</si>
  <si>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</si>
  <si>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</si>
  <si>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</si>
  <si>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</si>
  <si>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</si>
  <si>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</si>
  <si>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</si>
  <si>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</si>
  <si>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</si>
  <si>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</si>
  <si>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</si>
  <si>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</si>
  <si>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</si>
  <si>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</si>
  <si>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</si>
  <si>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</si>
  <si>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</si>
  <si>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</si>
  <si>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</si>
  <si>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</si>
  <si>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</si>
  <si>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</si>
  <si>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</si>
  <si>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</si>
  <si>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</si>
  <si>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</si>
  <si>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</si>
  <si>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</si>
  <si>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</si>
  <si>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</si>
  <si>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</si>
  <si>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</si>
  <si>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</si>
  <si>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</si>
  <si>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</si>
  <si>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</si>
  <si>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</si>
  <si>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</si>
  <si>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</si>
  <si>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</si>
  <si>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</si>
  <si>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</si>
  <si>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</si>
  <si>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</si>
  <si>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</si>
  <si>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</si>
  <si>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</si>
  <si>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</si>
  <si>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</si>
  <si>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</si>
  <si>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</si>
  <si>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</si>
  <si>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</si>
  <si>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</si>
  <si>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</si>
  <si>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</si>
  <si>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</si>
  <si>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</si>
  <si>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</si>
  <si>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</si>
  <si>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</si>
  <si>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</si>
  <si>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</si>
  <si>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</si>
  <si>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</si>
  <si>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</si>
  <si>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</si>
  <si>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</si>
  <si>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</si>
  <si>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</si>
  <si>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</si>
  <si>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</si>
  <si>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</si>
  <si>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</si>
  <si>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</si>
  <si>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</si>
  <si>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</si>
  <si>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</si>
  <si>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</si>
  <si>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</si>
  <si>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</si>
  <si>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</si>
  <si>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</si>
  <si>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</si>
  <si>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</si>
  <si>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</si>
  <si>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</si>
  <si>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</si>
  <si>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</si>
  <si>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</si>
  <si>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</si>
  <si>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</si>
  <si>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</si>
  <si>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</si>
  <si>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</si>
  <si>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</si>
  <si>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</si>
  <si>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</si>
  <si>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</si>
  <si>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</si>
  <si>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</si>
  <si>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</si>
  <si>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</si>
  <si>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</si>
  <si>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</si>
  <si>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</si>
  <si>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</si>
  <si>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</si>
  <si>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</si>
  <si>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</si>
  <si>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</si>
  <si>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</si>
  <si>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</si>
  <si>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</si>
  <si>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</si>
  <si>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</si>
  <si>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</si>
  <si>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</si>
  <si>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</si>
  <si>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</si>
  <si>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</si>
  <si>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</si>
  <si>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</si>
  <si>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</si>
  <si>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</si>
  <si>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</si>
  <si>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</si>
  <si>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</si>
  <si>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</si>
  <si>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</si>
  <si>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</si>
  <si>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</si>
  <si>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</si>
  <si>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</si>
  <si>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</si>
  <si>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</si>
  <si>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</si>
  <si>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</si>
  <si>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</si>
  <si>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</si>
  <si>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</si>
  <si>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</si>
  <si>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</si>
  <si>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</si>
  <si>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</si>
  <si>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</si>
  <si>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</si>
  <si>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</si>
  <si>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</si>
  <si>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</si>
  <si>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</si>
  <si>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</si>
  <si>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</si>
  <si>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</si>
  <si>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</si>
  <si>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</si>
  <si>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</si>
  <si>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</si>
  <si>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</si>
  <si>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</si>
  <si>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</si>
  <si>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</si>
  <si>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</si>
  <si>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</si>
  <si>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</si>
  <si>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</si>
  <si>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</si>
  <si>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</si>
  <si>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</si>
  <si>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</si>
  <si>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</si>
  <si>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</si>
  <si>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</si>
  <si>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</si>
  <si>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</si>
  <si>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</si>
  <si>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</si>
  <si>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</si>
  <si>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</si>
  <si>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</si>
  <si>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</si>
  <si>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</si>
  <si>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</si>
  <si>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</si>
  <si>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</si>
  <si>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</si>
  <si>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</si>
  <si>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</si>
  <si>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</si>
  <si>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</si>
  <si>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</si>
  <si>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</si>
  <si>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</si>
  <si>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</si>
  <si>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</si>
  <si>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</si>
  <si>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</si>
  <si>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</si>
  <si>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</si>
  <si>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</si>
  <si>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</si>
  <si>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</si>
  <si>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</si>
  <si>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</si>
  <si>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</si>
  <si>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</si>
  <si>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</si>
  <si>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</si>
  <si>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</si>
  <si>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</si>
  <si>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</si>
  <si>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</si>
  <si>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</si>
  <si>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</si>
  <si>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</si>
  <si>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</si>
  <si>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</si>
  <si>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</si>
  <si>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</si>
  <si>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</si>
  <si>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</si>
  <si>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</si>
  <si>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</si>
  <si>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</si>
  <si>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</si>
  <si>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</si>
  <si>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</si>
  <si>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</si>
  <si>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</si>
  <si>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</si>
  <si>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</si>
  <si>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</si>
  <si>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</si>
  <si>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</si>
  <si>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</si>
  <si>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</si>
  <si>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</si>
  <si>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</si>
  <si>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</si>
  <si>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</si>
  <si>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</si>
  <si>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</si>
  <si>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</si>
  <si>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</si>
  <si>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</si>
  <si>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</si>
  <si>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</si>
  <si>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</si>
  <si>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</si>
  <si>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</si>
  <si>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</si>
  <si>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</si>
  <si>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</si>
  <si>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</si>
  <si>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</si>
  <si>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</si>
  <si>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</si>
  <si>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</si>
  <si>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</si>
  <si>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</si>
  <si>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</si>
  <si>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</si>
  <si>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</si>
  <si>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</si>
  <si>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</si>
  <si>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</si>
  <si>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</si>
  <si>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</si>
  <si>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</si>
  <si>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</si>
  <si>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</si>
  <si>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</si>
  <si>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</si>
  <si>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</si>
  <si>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</si>
  <si>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</si>
  <si>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</si>
  <si>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</si>
  <si>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</si>
  <si>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</si>
  <si>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</si>
  <si>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</si>
  <si>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</si>
  <si>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</si>
  <si>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</si>
  <si>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</si>
  <si>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</si>
  <si>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</si>
  <si>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</si>
  <si>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</si>
  <si>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</si>
  <si>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</si>
  <si>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</si>
  <si>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</si>
  <si>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</si>
  <si>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</si>
  <si>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</si>
  <si>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</si>
  <si>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</si>
  <si>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</si>
  <si>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</si>
  <si>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</si>
  <si>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</si>
  <si>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</si>
  <si>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</si>
  <si>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</si>
  <si>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</si>
  <si>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</si>
  <si>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</si>
  <si>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</si>
  <si>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</si>
  <si>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</si>
  <si>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</si>
  <si>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</si>
  <si>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</si>
  <si>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</si>
  <si>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</si>
  <si>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</si>
  <si>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</si>
  <si>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</si>
  <si>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</si>
  <si>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</si>
  <si>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</si>
  <si>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</si>
  <si>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</si>
  <si>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</si>
  <si>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</si>
  <si>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</si>
  <si>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</si>
  <si>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</si>
  <si>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</si>
  <si>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</si>
  <si>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</si>
  <si>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</si>
  <si>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</si>
  <si>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</si>
  <si>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</si>
  <si>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</si>
  <si>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</si>
  <si>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</si>
  <si>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</si>
  <si>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</si>
  <si>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</si>
  <si>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</si>
  <si>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</si>
  <si>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</si>
  <si>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</si>
  <si>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</si>
  <si>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</si>
  <si>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</si>
  <si>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</si>
  <si>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</si>
  <si>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</si>
  <si>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</si>
  <si>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</si>
  <si>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39201</t>
  </si>
  <si>
    <t>高知市</t>
  </si>
  <si>
    <t>39201_令和4年度</t>
  </si>
  <si>
    <t>39201_令和6年度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</si>
  <si>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</si>
  <si>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</si>
  <si>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</si>
  <si>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</si>
  <si>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</si>
  <si>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</si>
  <si>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</si>
  <si>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</si>
  <si>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</si>
  <si>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</si>
  <si>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</si>
  <si>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</si>
  <si>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</si>
  <si>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</si>
  <si>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</si>
  <si>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</si>
  <si>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</si>
  <si>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</si>
  <si>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</si>
  <si>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</si>
  <si>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</si>
  <si>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</si>
  <si>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</si>
  <si>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</si>
  <si>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</si>
  <si>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</si>
  <si>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</si>
  <si>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</si>
  <si>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</si>
  <si>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</si>
  <si>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</si>
  <si>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</si>
  <si>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</si>
  <si>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</si>
  <si>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</si>
  <si>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</si>
  <si>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</si>
  <si>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</si>
  <si>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</si>
  <si>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</si>
  <si>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</si>
  <si>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</si>
  <si>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</si>
  <si>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</si>
  <si>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</si>
  <si>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</si>
  <si>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</si>
  <si>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</si>
  <si>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</si>
  <si>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</si>
  <si>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</si>
  <si>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</si>
  <si>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</si>
  <si>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</si>
  <si>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</si>
  <si>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</si>
  <si>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</si>
  <si>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</si>
  <si>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</si>
  <si>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</si>
  <si>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</si>
  <si>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</si>
  <si>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</si>
  <si>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</si>
  <si>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</si>
  <si>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</si>
  <si>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</si>
  <si>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</si>
  <si>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</si>
  <si>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</si>
  <si>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</si>
  <si>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</si>
  <si>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</si>
  <si>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</si>
  <si>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</si>
  <si>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</si>
  <si>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</si>
  <si>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</si>
  <si>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</si>
  <si>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</si>
  <si>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</si>
  <si>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</si>
  <si>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</si>
  <si>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</si>
  <si>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</si>
  <si>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</si>
  <si>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</si>
  <si>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</si>
  <si>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</si>
  <si>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</si>
  <si>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</si>
  <si>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</si>
  <si>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</si>
  <si>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</si>
  <si>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</si>
  <si>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</si>
  <si>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</si>
  <si>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</si>
  <si>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</si>
  <si>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</si>
  <si>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</si>
  <si>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</si>
  <si>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</si>
  <si>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</si>
  <si>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</si>
  <si>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</si>
  <si>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</si>
  <si>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</si>
  <si>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</si>
  <si>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</si>
  <si>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</si>
  <si>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</si>
  <si>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</si>
  <si>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</si>
  <si>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</si>
  <si>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</si>
  <si>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</si>
  <si>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</si>
  <si>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</si>
  <si>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</si>
  <si>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</si>
  <si>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</si>
  <si>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</si>
  <si>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</si>
  <si>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</si>
  <si>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</si>
  <si>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</si>
  <si>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</si>
  <si>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</si>
  <si>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</si>
  <si>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</si>
  <si>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</si>
  <si>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</si>
  <si>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</si>
  <si>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</si>
  <si>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</si>
  <si>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</si>
  <si>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</si>
  <si>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</si>
  <si>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</si>
  <si>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</si>
  <si>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</si>
  <si>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</si>
  <si>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</si>
  <si>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</si>
  <si>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</si>
  <si>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</si>
  <si>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</si>
  <si>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</si>
  <si>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</si>
  <si>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</si>
  <si>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</si>
  <si>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</si>
  <si>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</si>
  <si>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</si>
  <si>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</si>
  <si>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</si>
  <si>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</si>
  <si>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</si>
  <si>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</si>
  <si>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</si>
  <si>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</si>
  <si>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</si>
  <si>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</si>
  <si>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</si>
  <si>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</si>
  <si>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</si>
  <si>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</si>
  <si>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</si>
  <si>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</si>
  <si>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</si>
  <si>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</si>
  <si>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</si>
  <si>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</si>
  <si>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</si>
  <si>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</si>
  <si>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</si>
  <si>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</si>
  <si>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</si>
  <si>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</si>
  <si>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</si>
  <si>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</si>
  <si>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</si>
  <si>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</si>
  <si>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</si>
  <si>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</si>
  <si>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</si>
  <si>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</si>
  <si>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</si>
  <si>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</si>
  <si>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</si>
  <si>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</si>
  <si>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</si>
  <si>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</si>
  <si>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</si>
  <si>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</si>
  <si>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</si>
  <si>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</si>
  <si>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</si>
  <si>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</si>
  <si>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</si>
  <si>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</si>
  <si>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</si>
  <si>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</si>
  <si>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</si>
  <si>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</si>
  <si>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</si>
  <si>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</si>
  <si>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</si>
  <si>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</si>
  <si>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</si>
  <si>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</si>
  <si>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</si>
  <si>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</si>
  <si>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</si>
  <si>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</si>
  <si>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</si>
  <si>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</si>
  <si>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</si>
  <si>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</si>
  <si>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</si>
  <si>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</si>
  <si>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</si>
  <si>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</si>
  <si>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</si>
  <si>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</si>
  <si>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</si>
  <si>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</si>
  <si>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</si>
  <si>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</si>
  <si>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</si>
  <si>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</si>
  <si>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</si>
  <si>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</si>
  <si>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</si>
  <si>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</si>
  <si>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</si>
  <si>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</si>
  <si>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</si>
  <si>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</si>
  <si>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</si>
  <si>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</si>
  <si>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</si>
  <si>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</si>
  <si>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</si>
  <si>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</si>
  <si>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</si>
  <si>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</si>
  <si>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</si>
  <si>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</si>
  <si>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</si>
  <si>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</si>
  <si>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</si>
  <si>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</si>
  <si>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</si>
  <si>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</si>
  <si>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</si>
  <si>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</si>
  <si>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</si>
  <si>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</si>
  <si>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</si>
  <si>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</si>
  <si>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</si>
  <si>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</si>
  <si>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</si>
  <si>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</si>
  <si>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</si>
  <si>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</si>
  <si>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</si>
  <si>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</si>
  <si>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</si>
  <si>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</si>
  <si>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</si>
  <si>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</si>
  <si>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</si>
  <si>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</si>
  <si>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</si>
  <si>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</si>
  <si>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</si>
  <si>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</si>
  <si>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</si>
  <si>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</si>
  <si>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</si>
  <si>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</si>
  <si>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</si>
  <si>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</si>
  <si>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</si>
  <si>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</si>
  <si>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</si>
  <si>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</si>
  <si>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</si>
  <si>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</si>
  <si>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</si>
  <si>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</si>
  <si>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</si>
  <si>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</si>
  <si>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</si>
  <si>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</si>
  <si>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</si>
  <si>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</si>
  <si>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</si>
  <si>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</si>
  <si>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</si>
  <si>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</si>
  <si>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</si>
  <si>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</si>
  <si>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</si>
  <si>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</si>
  <si>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</si>
  <si>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</si>
  <si>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</si>
  <si>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</si>
  <si>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</si>
  <si>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</si>
  <si>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</si>
  <si>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</si>
  <si>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</si>
  <si>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</si>
  <si>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</si>
  <si>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</si>
  <si>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</si>
  <si>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</si>
  <si>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</si>
  <si>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</si>
  <si>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</si>
  <si>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</si>
  <si>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</si>
  <si>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</si>
  <si>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</si>
  <si>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</si>
  <si>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</si>
  <si>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</si>
  <si>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</si>
  <si>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</si>
  <si>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</si>
  <si>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</si>
  <si>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</si>
  <si>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</si>
  <si>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</si>
  <si>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</si>
  <si>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</si>
  <si>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</si>
  <si>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</si>
  <si>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</si>
  <si>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</si>
  <si>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</si>
  <si>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</si>
  <si>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</si>
  <si>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</si>
  <si>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</si>
  <si>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</si>
  <si>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</si>
  <si>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</si>
  <si>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</si>
  <si>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</si>
  <si>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</si>
  <si>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</si>
  <si>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</si>
  <si>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</si>
  <si>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</si>
  <si>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</si>
  <si>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</si>
  <si>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</si>
  <si>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</si>
  <si>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</si>
  <si>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</si>
  <si>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</si>
  <si>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</si>
  <si>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</si>
  <si>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</si>
  <si>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</si>
  <si>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</si>
  <si>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</si>
  <si>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</si>
  <si>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</si>
  <si>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</si>
  <si>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</si>
  <si>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</si>
  <si>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</si>
  <si>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</si>
  <si>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</si>
  <si>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</si>
  <si>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</si>
  <si>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</si>
  <si>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</si>
  <si>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</si>
  <si>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</si>
  <si>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</si>
  <si>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</si>
  <si>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</si>
  <si>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</si>
  <si>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</si>
  <si>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</si>
  <si>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</si>
  <si>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</si>
  <si>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</si>
  <si>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</si>
  <si>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</si>
  <si>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</si>
  <si>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</si>
  <si>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</si>
  <si>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</si>
  <si>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</si>
  <si>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</si>
  <si>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</si>
  <si>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</si>
  <si>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</si>
  <si>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</si>
  <si>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</si>
  <si>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</si>
  <si>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</si>
  <si>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</si>
  <si>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</si>
  <si>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</si>
  <si>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</si>
  <si>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</si>
  <si>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</si>
  <si>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</si>
  <si>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</si>
  <si>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</si>
  <si>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</si>
  <si>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</si>
  <si>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</si>
  <si>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</si>
  <si>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</si>
  <si>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</si>
  <si>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</si>
  <si>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</si>
  <si>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</si>
  <si>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</si>
  <si>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</si>
  <si>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</si>
  <si>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</si>
  <si>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</si>
  <si>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</si>
  <si>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</si>
  <si>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</si>
  <si>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</si>
  <si>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</si>
  <si>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</si>
  <si>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</si>
  <si>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</si>
  <si>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</si>
  <si>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</si>
  <si>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</si>
  <si>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</si>
  <si>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</si>
  <si>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</si>
  <si>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</si>
  <si>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</si>
  <si>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</si>
  <si>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</si>
  <si>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</si>
  <si>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</si>
  <si>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</si>
  <si>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</si>
  <si>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</si>
  <si>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</si>
  <si>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</si>
  <si>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</si>
  <si>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</si>
  <si>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</si>
  <si>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</si>
  <si>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</si>
  <si>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</si>
  <si>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</si>
  <si>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</si>
  <si>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</si>
  <si>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</si>
  <si>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</si>
  <si>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</si>
  <si>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</si>
  <si>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</si>
  <si>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</si>
  <si>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</si>
  <si>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</si>
  <si>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</si>
  <si>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</si>
  <si>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</si>
  <si>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</si>
  <si>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</si>
  <si>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</si>
  <si>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</si>
  <si>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</si>
  <si>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</si>
  <si>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</si>
  <si>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</si>
  <si>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</si>
  <si>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</si>
  <si>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</si>
  <si>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</si>
  <si>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</si>
  <si>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</si>
  <si>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</si>
  <si>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</si>
  <si>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</si>
  <si>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</si>
  <si>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</si>
  <si>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</si>
  <si>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</si>
  <si>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</si>
  <si>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</si>
  <si>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</si>
  <si>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</si>
  <si>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</si>
  <si>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</si>
  <si>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</si>
  <si>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</si>
  <si>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</si>
  <si>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</si>
  <si>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</si>
  <si>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</si>
  <si>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</si>
  <si>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</si>
  <si>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</si>
  <si>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</si>
  <si>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</si>
  <si>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</si>
  <si>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</si>
  <si>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</si>
  <si>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</si>
  <si>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</si>
  <si>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</si>
  <si>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</si>
  <si>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</si>
  <si>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</si>
  <si>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</si>
  <si>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</si>
  <si>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</si>
  <si>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</si>
  <si>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</si>
  <si>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</si>
  <si>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</si>
  <si>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</si>
  <si>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</si>
  <si>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</si>
  <si>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</si>
  <si>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</si>
  <si>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</si>
  <si>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</si>
  <si>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</si>
  <si>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</si>
  <si>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</si>
  <si>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</si>
  <si>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</si>
  <si>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</si>
  <si>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</si>
  <si>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</si>
  <si>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</si>
  <si>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</si>
  <si>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</si>
  <si>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</si>
  <si>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</si>
  <si>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</si>
  <si>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</si>
  <si>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</si>
  <si>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</si>
  <si>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</si>
  <si>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</si>
  <si>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</si>
  <si>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</si>
  <si>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</si>
  <si>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</si>
  <si>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</si>
  <si>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</si>
  <si>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</si>
  <si>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</si>
  <si>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</si>
  <si>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</si>
  <si>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</si>
  <si>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</si>
  <si>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</si>
  <si>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</si>
  <si>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</si>
  <si>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</si>
  <si>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</si>
  <si>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</si>
  <si>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</si>
  <si>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</si>
  <si>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</si>
  <si>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</si>
  <si>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</si>
  <si>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</si>
  <si>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</si>
  <si>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</si>
  <si>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</si>
  <si>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</si>
  <si>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</si>
  <si>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</si>
  <si>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</si>
  <si>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</si>
  <si>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</si>
  <si>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</si>
  <si>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</si>
  <si>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</si>
  <si>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</si>
  <si>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</si>
  <si>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</si>
  <si>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</si>
  <si>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</si>
  <si>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</si>
  <si>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</si>
  <si>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</si>
  <si>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</si>
  <si>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</si>
  <si>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</si>
  <si>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</si>
  <si>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</si>
  <si>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</si>
  <si>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</si>
  <si>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</si>
  <si>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</si>
  <si>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</si>
  <si>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</si>
  <si>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</si>
  <si>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</si>
  <si>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</si>
  <si>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</si>
  <si>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</si>
  <si>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</si>
  <si>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</si>
  <si>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</si>
  <si>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</si>
  <si>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</si>
  <si>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</si>
  <si>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</si>
  <si>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</si>
  <si>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</si>
  <si>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</si>
  <si>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</si>
  <si>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</si>
  <si>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</si>
  <si>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</si>
  <si>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</si>
  <si>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</si>
  <si>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</si>
  <si>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</si>
  <si>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</si>
  <si>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</si>
  <si>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</si>
  <si>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</si>
  <si>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</si>
  <si>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</si>
  <si>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</si>
  <si>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</si>
  <si>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</si>
  <si>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</si>
  <si>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</si>
  <si>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</si>
  <si>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</si>
  <si>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</si>
  <si>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</si>
  <si>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</si>
  <si>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</si>
  <si>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</si>
  <si>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</si>
  <si>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</si>
  <si>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</si>
  <si>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</si>
  <si>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</si>
  <si>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</si>
  <si>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</si>
  <si>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</si>
  <si>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</si>
  <si>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</si>
  <si>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</si>
  <si>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</si>
  <si>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</si>
  <si>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</si>
  <si>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</si>
  <si>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</si>
  <si>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</si>
  <si>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</si>
  <si>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</si>
  <si>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</si>
  <si>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</si>
  <si>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</si>
  <si>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</si>
  <si>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</si>
  <si>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</si>
  <si>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</si>
  <si>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</si>
  <si>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</si>
  <si>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</si>
  <si>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</si>
  <si>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</si>
  <si>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</si>
  <si>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</si>
  <si>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</si>
  <si>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</si>
  <si>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</si>
  <si>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</si>
  <si>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</si>
  <si>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</si>
  <si>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</si>
  <si>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</si>
  <si>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</si>
  <si>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</si>
  <si>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</si>
  <si>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</si>
  <si>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</si>
  <si>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</si>
  <si>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</si>
  <si>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</si>
  <si>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</si>
  <si>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</si>
  <si>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</si>
  <si>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</si>
  <si>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</si>
  <si>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</si>
  <si>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</si>
  <si>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</si>
  <si>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</si>
  <si>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</si>
  <si>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</si>
  <si>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</si>
  <si>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</si>
  <si>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</si>
  <si>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</si>
  <si>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</si>
  <si>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</si>
  <si>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</si>
  <si>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</si>
  <si>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</si>
  <si>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</si>
  <si>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</si>
  <si>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</si>
  <si>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</si>
  <si>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</si>
  <si>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</si>
  <si>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</si>
  <si>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</si>
  <si>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</si>
  <si>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</si>
  <si>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</si>
  <si>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</si>
  <si>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</si>
  <si>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</si>
  <si>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</si>
  <si>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</si>
  <si>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</si>
  <si>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</si>
  <si>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</si>
  <si>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</si>
  <si>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</si>
  <si>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</si>
  <si>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</si>
  <si>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</si>
  <si>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</si>
  <si>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</si>
  <si>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</si>
  <si>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</si>
  <si>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</si>
  <si>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</si>
  <si>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</si>
  <si>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</si>
  <si>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</si>
  <si>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</si>
  <si>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</si>
  <si>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</si>
  <si>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</si>
  <si>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</si>
  <si>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</si>
  <si>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</si>
  <si>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</si>
  <si>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</si>
  <si>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</si>
  <si>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</si>
  <si>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</si>
  <si>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</si>
  <si>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</si>
  <si>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</si>
  <si>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</si>
  <si>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</si>
  <si>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</si>
  <si>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</si>
  <si>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</si>
  <si>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</si>
  <si>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</si>
  <si>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</si>
  <si>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</si>
  <si>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</si>
  <si>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</si>
  <si>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</si>
  <si>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</si>
  <si>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</si>
  <si>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</si>
  <si>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</si>
  <si>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</si>
  <si>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</si>
  <si>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</si>
  <si>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</si>
  <si>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</si>
  <si>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</si>
  <si>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39344_令和7年度</t>
  </si>
  <si>
    <t>39344_令和8年度</t>
  </si>
  <si>
    <t>39344_令和9年度</t>
  </si>
  <si>
    <t>39344_令和10年度</t>
  </si>
  <si>
    <t>39344_令和11年度</t>
  </si>
  <si>
    <t>39344_令和12年度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</si>
</sst>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0.30888398803475969</c:v>
                </c:pt>
                <c:pt idx="1">
                  <c:v>0.33411146359384269</c:v>
                </c:pt>
                <c:pt idx="2">
                  <c:v>0.26951640976500868</c:v>
                </c:pt>
                <c:pt idx="3">
                  <c:v>0.23239629784847721</c:v>
                </c:pt>
                <c:pt idx="4">
                  <c:v>0.33634855141065939</c:v>
                </c:pt>
                <c:pt idx="5">
                  <c:v>0.26323595699119012</c:v>
                </c:pt>
                <c:pt idx="6">
                  <c:v>0.37476248021575692</c:v>
                </c:pt>
                <c:pt idx="7">
                  <c:v>0.44980363901960757</c:v>
                </c:pt>
                <c:pt idx="8">
                  <c:v>0.25486728351385729</c:v>
                </c:pt>
                <c:pt idx="9">
                  <c:v>0.42680000464302703</c:v>
                </c:pt>
                <c:pt idx="10">
                  <c:v>0.32859823783589032</c:v>
                </c:pt>
                <c:pt idx="11">
                  <c:v>0.31530353184814042</c:v>
                </c:pt>
                <c:pt idx="12">
                  <c:v>0.25710712652619327</c:v>
                </c:pt>
                <c:pt idx="13">
                  <c:v>0.29754740996421541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13.730403929122817</c:v>
                </c:pt>
                <c:pt idx="1">
                  <c:v>13.8885455342804</c:v>
                </c:pt>
                <c:pt idx="2">
                  <c:v>13.317766521789578</c:v>
                </c:pt>
                <c:pt idx="3">
                  <c:v>13.200597462790784</c:v>
                </c:pt>
                <c:pt idx="4">
                  <c:v>12.870170305519913</c:v>
                </c:pt>
                <c:pt idx="5">
                  <c:v>12.545551766352906</c:v>
                </c:pt>
                <c:pt idx="6">
                  <c:v>12.19701040494868</c:v>
                </c:pt>
                <c:pt idx="7">
                  <c:v>11.719360873990025</c:v>
                </c:pt>
                <c:pt idx="8">
                  <c:v>11.530427540301195</c:v>
                </c:pt>
                <c:pt idx="9">
                  <c:v>11.247538982594575</c:v>
                </c:pt>
                <c:pt idx="10">
                  <c:v>11.035113341161901</c:v>
                </c:pt>
                <c:pt idx="11">
                  <c:v>9.9741450923419563</c:v>
                </c:pt>
                <c:pt idx="12">
                  <c:v>9.8621736885457505</c:v>
                </c:pt>
                <c:pt idx="13">
                  <c:v>9.7123141208076262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6.5499408757851834</c:v>
                </c:pt>
                <c:pt idx="1">
                  <c:v>6.1955818089766161</c:v>
                </c:pt>
                <c:pt idx="2">
                  <c:v>8.3296307245167274</c:v>
                </c:pt>
                <c:pt idx="3">
                  <c:v>10.272086465085939</c:v>
                </c:pt>
                <c:pt idx="4">
                  <c:v>10.30249885714662</c:v>
                </c:pt>
                <c:pt idx="5">
                  <c:v>10.05011889795726</c:v>
                </c:pt>
                <c:pt idx="6">
                  <c:v>8.3567734085886745</c:v>
                </c:pt>
                <c:pt idx="7">
                  <c:v>6.0033664336387069</c:v>
                </c:pt>
                <c:pt idx="8">
                  <c:v>6.8763809891714827</c:v>
                </c:pt>
                <c:pt idx="9">
                  <c:v>5.1174627900900918</c:v>
                </c:pt>
                <c:pt idx="10">
                  <c:v>3.5593398987424543</c:v>
                </c:pt>
                <c:pt idx="11">
                  <c:v>6.200100216197729</c:v>
                </c:pt>
                <c:pt idx="12">
                  <c:v>4.8926707217464225</c:v>
                </c:pt>
                <c:pt idx="13">
                  <c:v>4.351372833199969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4.6701349781762751</c:v>
                </c:pt>
                <c:pt idx="1">
                  <c:v>4.3459083479266276</c:v>
                </c:pt>
                <c:pt idx="2">
                  <c:v>6.0943560777832433</c:v>
                </c:pt>
                <c:pt idx="3">
                  <c:v>6.22343578734354</c:v>
                </c:pt>
                <c:pt idx="4">
                  <c:v>6.4504360849857383</c:v>
                </c:pt>
                <c:pt idx="5">
                  <c:v>5.6851709041529093</c:v>
                </c:pt>
                <c:pt idx="6">
                  <c:v>5.4361256652474337</c:v>
                </c:pt>
                <c:pt idx="7">
                  <c:v>3.9561291614916545</c:v>
                </c:pt>
                <c:pt idx="8">
                  <c:v>3.7696290236618593</c:v>
                </c:pt>
                <c:pt idx="9">
                  <c:v>3.6289970869325359</c:v>
                </c:pt>
                <c:pt idx="10">
                  <c:v>3.0230214670640625</c:v>
                </c:pt>
                <c:pt idx="11">
                  <c:v>3.4055778463763713</c:v>
                </c:pt>
                <c:pt idx="12">
                  <c:v>3.2942205789831536</c:v>
                </c:pt>
                <c:pt idx="13">
                  <c:v>2.5147768866434435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29.933777331586622</c:v>
                </c:pt>
                <c:pt idx="1">
                  <c:v>10.854689530207224</c:v>
                </c:pt>
                <c:pt idx="2">
                  <c:v>11.783677941499018</c:v>
                </c:pt>
                <c:pt idx="3">
                  <c:v>14.908846748389518</c:v>
                </c:pt>
                <c:pt idx="4">
                  <c:v>14.203501633007789</c:v>
                </c:pt>
                <c:pt idx="5">
                  <c:v>18.141559183806105</c:v>
                </c:pt>
                <c:pt idx="6">
                  <c:v>21.9042214327383</c:v>
                </c:pt>
                <c:pt idx="7">
                  <c:v>22.537445781476016</c:v>
                </c:pt>
                <c:pt idx="8">
                  <c:v>20.222031058665515</c:v>
                </c:pt>
                <c:pt idx="9">
                  <c:v>20.049264525143506</c:v>
                </c:pt>
                <c:pt idx="10">
                  <c:v>18.303720688071287</c:v>
                </c:pt>
                <c:pt idx="11">
                  <c:v>22.220312747353489</c:v>
                </c:pt>
                <c:pt idx="12">
                  <c:v>25.974646752431866</c:v>
                </c:pt>
                <c:pt idx="13">
                  <c:v>21.919667642443208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2290</c:v>
                </c:pt>
                <c:pt idx="1">
                  <c:v>2302</c:v>
                </c:pt>
                <c:pt idx="2">
                  <c:v>2252</c:v>
                </c:pt>
                <c:pt idx="3">
                  <c:v>2261</c:v>
                </c:pt>
                <c:pt idx="4">
                  <c:v>2246</c:v>
                </c:pt>
                <c:pt idx="5">
                  <c:v>2211</c:v>
                </c:pt>
                <c:pt idx="6">
                  <c:v>2153</c:v>
                </c:pt>
                <c:pt idx="7">
                  <c:v>2101</c:v>
                </c:pt>
                <c:pt idx="8">
                  <c:v>2082</c:v>
                </c:pt>
                <c:pt idx="9">
                  <c:v>2045</c:v>
                </c:pt>
                <c:pt idx="10">
                  <c:v>2011</c:v>
                </c:pt>
                <c:pt idx="11">
                  <c:v>1981</c:v>
                </c:pt>
                <c:pt idx="12">
                  <c:v>1940</c:v>
                </c:pt>
                <c:pt idx="13">
                  <c:v>1896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1793</c:v>
                </c:pt>
                <c:pt idx="1">
                  <c:v>1778</c:v>
                </c:pt>
                <c:pt idx="2">
                  <c:v>1747</c:v>
                </c:pt>
                <c:pt idx="3">
                  <c:v>1713</c:v>
                </c:pt>
                <c:pt idx="4">
                  <c:v>1684</c:v>
                </c:pt>
                <c:pt idx="5">
                  <c:v>1669</c:v>
                </c:pt>
                <c:pt idx="6">
                  <c:v>1629</c:v>
                </c:pt>
                <c:pt idx="7">
                  <c:v>1618</c:v>
                </c:pt>
                <c:pt idx="8">
                  <c:v>1613</c:v>
                </c:pt>
                <c:pt idx="9">
                  <c:v>1602</c:v>
                </c:pt>
                <c:pt idx="10">
                  <c:v>1579</c:v>
                </c:pt>
                <c:pt idx="11">
                  <c:v>1545</c:v>
                </c:pt>
                <c:pt idx="12">
                  <c:v>1513</c:v>
                </c:pt>
                <c:pt idx="13">
                  <c:v>1488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2634</c:v>
                </c:pt>
                <c:pt idx="1">
                  <c:v>2586</c:v>
                </c:pt>
                <c:pt idx="2">
                  <c:v>2559</c:v>
                </c:pt>
                <c:pt idx="3">
                  <c:v>2554</c:v>
                </c:pt>
                <c:pt idx="4">
                  <c:v>2506</c:v>
                </c:pt>
                <c:pt idx="5">
                  <c:v>2451</c:v>
                </c:pt>
                <c:pt idx="6">
                  <c:v>2411</c:v>
                </c:pt>
                <c:pt idx="7">
                  <c:v>2344</c:v>
                </c:pt>
                <c:pt idx="8">
                  <c:v>2198</c:v>
                </c:pt>
                <c:pt idx="9">
                  <c:v>2141</c:v>
                </c:pt>
                <c:pt idx="10">
                  <c:v>2078</c:v>
                </c:pt>
                <c:pt idx="11">
                  <c:v>2025</c:v>
                </c:pt>
                <c:pt idx="12">
                  <c:v>2001</c:v>
                </c:pt>
                <c:pt idx="13">
                  <c:v>1936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95</c:v>
                </c:pt>
                <c:pt idx="6">
                  <c:v>95</c:v>
                </c:pt>
                <c:pt idx="7">
                  <c:v>95</c:v>
                </c:pt>
                <c:pt idx="8">
                  <c:v>95</c:v>
                </c:pt>
                <c:pt idx="9">
                  <c:v>95</c:v>
                </c:pt>
                <c:pt idx="10">
                  <c:v>95</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195</c:v>
                </c:pt>
                <c:pt idx="1">
                  <c:v>195</c:v>
                </c:pt>
                <c:pt idx="2">
                  <c:v>195</c:v>
                </c:pt>
                <c:pt idx="3">
                  <c:v>195</c:v>
                </c:pt>
                <c:pt idx="4">
                  <c:v>195</c:v>
                </c:pt>
                <c:pt idx="5">
                  <c:v>175</c:v>
                </c:pt>
                <c:pt idx="6">
                  <c:v>175</c:v>
                </c:pt>
                <c:pt idx="7">
                  <c:v>175</c:v>
                </c:pt>
                <c:pt idx="8">
                  <c:v>175</c:v>
                </c:pt>
                <c:pt idx="9">
                  <c:v>175</c:v>
                </c:pt>
                <c:pt idx="10">
                  <c:v>175</c:v>
                </c:pt>
                <c:pt idx="11">
                  <c:v>177</c:v>
                </c:pt>
                <c:pt idx="12">
                  <c:v>177</c:v>
                </c:pt>
                <c:pt idx="13">
                  <c:v>177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60.381999999999998</c:v>
                </c:pt>
                <c:pt idx="1">
                  <c:v>16.325500000000002</c:v>
                </c:pt>
                <c:pt idx="2">
                  <c:v>17.574200000000001</c:v>
                </c:pt>
                <c:pt idx="3">
                  <c:v>24.535</c:v>
                </c:pt>
                <c:pt idx="4">
                  <c:v>23.867699999999999</c:v>
                </c:pt>
                <c:pt idx="5">
                  <c:v>34.554699999999997</c:v>
                </c:pt>
                <c:pt idx="6">
                  <c:v>43.499899999999997</c:v>
                </c:pt>
                <c:pt idx="7">
                  <c:v>49.029200000000003</c:v>
                </c:pt>
                <c:pt idx="8">
                  <c:v>44.059600000000003</c:v>
                </c:pt>
                <c:pt idx="9">
                  <c:v>46.019799999999989</c:v>
                </c:pt>
                <c:pt idx="10">
                  <c:v>43.953000000000003</c:v>
                </c:pt>
                <c:pt idx="11">
                  <c:v>46.029600000000002</c:v>
                </c:pt>
                <c:pt idx="12">
                  <c:v>64.961299999999994</c:v>
                </c:pt>
                <c:pt idx="13">
                  <c:v>65.656700000000001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3.9969999999999999</c:v>
                </c:pt>
                <c:pt idx="6">
                  <c:v>3.47</c:v>
                </c:pt>
                <c:pt idx="7">
                  <c:v>3.3580000000000001</c:v>
                </c:pt>
                <c:pt idx="8">
                  <c:v>3.0310000000000001</c:v>
                </c:pt>
                <c:pt idx="9">
                  <c:v>2.1890000000000001</c:v>
                </c:pt>
                <c:pt idx="10">
                  <c:v>3.367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3.9969999999999999</c:v>
                </c:pt>
                <c:pt idx="6">
                  <c:v>3.47</c:v>
                </c:pt>
                <c:pt idx="7">
                  <c:v>3.3580000000000001</c:v>
                </c:pt>
                <c:pt idx="8">
                  <c:v>3.0310000000000001</c:v>
                </c:pt>
                <c:pt idx="9">
                  <c:v>2.1890000000000001</c:v>
                </c:pt>
                <c:pt idx="10">
                  <c:v>3.367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6.0943560777832433</c:v>
                </c:pt>
                <c:pt idx="1">
                  <c:v>6.22343578734354</c:v>
                </c:pt>
                <c:pt idx="2">
                  <c:v>6.4504360849857383</c:v>
                </c:pt>
                <c:pt idx="3">
                  <c:v>5.6851709041529093</c:v>
                </c:pt>
                <c:pt idx="4">
                  <c:v>5.4361256652474337</c:v>
                </c:pt>
                <c:pt idx="5">
                  <c:v>3.9561291614916545</c:v>
                </c:pt>
                <c:pt idx="6">
                  <c:v>3.7696290236618593</c:v>
                </c:pt>
                <c:pt idx="7">
                  <c:v>3.6289970869325359</c:v>
                </c:pt>
                <c:pt idx="8">
                  <c:v>3.0230214670640625</c:v>
                </c:pt>
                <c:pt idx="9">
                  <c:v>3.4055778463763713</c:v>
                </c:pt>
                <c:pt idx="10">
                  <c:v>3.2942205789831536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11.783677941499018</c:v>
                </c:pt>
                <c:pt idx="1">
                  <c:v>14.908846748389518</c:v>
                </c:pt>
                <c:pt idx="2">
                  <c:v>14.203501633007789</c:v>
                </c:pt>
                <c:pt idx="3">
                  <c:v>18.141559183806105</c:v>
                </c:pt>
                <c:pt idx="4">
                  <c:v>21.9042214327383</c:v>
                </c:pt>
                <c:pt idx="5">
                  <c:v>22.537445781476016</c:v>
                </c:pt>
                <c:pt idx="6">
                  <c:v>20.222031058665515</c:v>
                </c:pt>
                <c:pt idx="7">
                  <c:v>20.049264525143506</c:v>
                </c:pt>
                <c:pt idx="8">
                  <c:v>18.303720688071287</c:v>
                </c:pt>
                <c:pt idx="9">
                  <c:v>22.220312747353489</c:v>
                </c:pt>
                <c:pt idx="10">
                  <c:v>25.974646752431866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0.17734928965576105</c:v>
                </c:pt>
                <c:pt idx="6">
                  <c:v>0.17159502870573631</c:v>
                </c:pt>
                <c:pt idx="7">
                  <c:v>0.16748744053871795</c:v>
                </c:pt>
                <c:pt idx="8">
                  <c:v>0.16559474719122722</c:v>
                </c:pt>
                <c:pt idx="9">
                  <c:v>9.8513464904345996E-2</c:v>
                </c:pt>
                <c:pt idx="10">
                  <c:v>0.12962640193306058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3.367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3.367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3.367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26.886342235953091</c:v>
                </c:pt>
                <c:pt idx="2">
                  <c:v>0.88538492359797372</c:v>
                </c:pt>
                <c:pt idx="3">
                  <c:v>6.7587267082898732</c:v>
                </c:pt>
                <c:pt idx="4">
                  <c:v>3.7966122180873709</c:v>
                </c:pt>
                <c:pt idx="5">
                  <c:v>6.8503193909872513</c:v>
                </c:pt>
                <c:pt idx="7">
                  <c:v>15.242433617133724</c:v>
                </c:pt>
                <c:pt idx="8">
                  <c:v>0.33374960546780102</c:v>
                </c:pt>
                <c:pt idx="9">
                  <c:v>0</c:v>
                </c:pt>
                <c:pt idx="10">
                  <c:v>0.288948548431052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34.53045386784094</c:v>
                </c:pt>
                <c:pt idx="4" formatCode="#,##0">
                  <c:v>3.7966122180873709</c:v>
                </c:pt>
                <c:pt idx="5" formatCode="#,##0">
                  <c:v>6.8503193909872513</c:v>
                </c:pt>
                <c:pt idx="6" formatCode="#,##0">
                  <c:v>15.576183222601525</c:v>
                </c:pt>
                <c:pt idx="10" formatCode="#,##0">
                  <c:v>0.288948548431052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3.367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3.367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3.367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239.07800000000003</c:v>
                </c:pt>
                <c:pt idx="1">
                  <c:v>768.4</c:v>
                </c:pt>
                <c:pt idx="2">
                  <c:v>18370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41,212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286.92228935999998</c:v>
                </c:pt>
                <c:pt idx="1">
                  <c:v>1016.408784</c:v>
                </c:pt>
                <c:pt idx="2">
                  <c:v>39908.457600000002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4.211433252</c:v>
                </c:pt>
                <c:pt idx="1">
                  <c:v>24.33318804</c:v>
                </c:pt>
                <c:pt idx="2">
                  <c:v>3.0626521560000004</c:v>
                </c:pt>
                <c:pt idx="3">
                  <c:v>0</c:v>
                </c:pt>
                <c:pt idx="4">
                  <c:v>0.19303181</c:v>
                </c:pt>
                <c:pt idx="5">
                  <c:v>2.0385232700000002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368,273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88679</c:v>
                </c:pt>
                <c:pt idx="1">
                  <c:v>264800</c:v>
                </c:pt>
                <c:pt idx="2">
                  <c:v>14794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1200</c:v>
                </c:pt>
                <c:pt idx="1">
                  <c:v>1200</c:v>
                </c:pt>
                <c:pt idx="2">
                  <c:v>1200</c:v>
                </c:pt>
                <c:pt idx="3">
                  <c:v>1200</c:v>
                </c:pt>
                <c:pt idx="4">
                  <c:v>19570</c:v>
                </c:pt>
                <c:pt idx="5">
                  <c:v>18370</c:v>
                </c:pt>
                <c:pt idx="6">
                  <c:v>18370</c:v>
                </c:pt>
                <c:pt idx="7">
                  <c:v>18370</c:v>
                </c:pt>
                <c:pt idx="8">
                  <c:v>18370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186.4</c:v>
                </c:pt>
                <c:pt idx="1">
                  <c:v>197.4</c:v>
                </c:pt>
                <c:pt idx="2">
                  <c:v>219.4</c:v>
                </c:pt>
                <c:pt idx="3">
                  <c:v>219</c:v>
                </c:pt>
                <c:pt idx="4">
                  <c:v>219.4</c:v>
                </c:pt>
                <c:pt idx="5">
                  <c:v>718.9</c:v>
                </c:pt>
                <c:pt idx="6">
                  <c:v>718.9</c:v>
                </c:pt>
                <c:pt idx="7">
                  <c:v>768.4</c:v>
                </c:pt>
                <c:pt idx="8">
                  <c:v>768.4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186.21799999999999</c:v>
                </c:pt>
                <c:pt idx="1">
                  <c:v>198.09800000000001</c:v>
                </c:pt>
                <c:pt idx="2">
                  <c:v>202.398</c:v>
                </c:pt>
                <c:pt idx="3">
                  <c:v>206.69800000000004</c:v>
                </c:pt>
                <c:pt idx="4">
                  <c:v>226.15799999999999</c:v>
                </c:pt>
                <c:pt idx="5">
                  <c:v>226.15799999999999</c:v>
                </c:pt>
                <c:pt idx="6">
                  <c:v>235.71799999999999</c:v>
                </c:pt>
                <c:pt idx="7">
                  <c:v>235.71800000000002</c:v>
                </c:pt>
                <c:pt idx="8">
                  <c:v>239.07800000000003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0.12422077334899348</c:v>
                </c:pt>
                <c:pt idx="1">
                  <c:v>0.1293147176747397</c:v>
                </c:pt>
                <c:pt idx="2">
                  <c:v>0.13355953107484048</c:v>
                </c:pt>
                <c:pt idx="3">
                  <c:v>0.14884428127675961</c:v>
                </c:pt>
                <c:pt idx="4">
                  <c:v>2.2558798111018978</c:v>
                </c:pt>
                <c:pt idx="5">
                  <c:v>1.9148936961798004</c:v>
                </c:pt>
                <c:pt idx="6">
                  <c:v>1.9458337277342355</c:v>
                </c:pt>
                <c:pt idx="7">
                  <c:v>1.9140360371790959</c:v>
                </c:pt>
                <c:pt idx="8">
                  <c:v>1.9142233360213485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9.199160548394639</c:v>
                </c:pt>
                <c:pt idx="2">
                  <c:v>0.87909288950185405</c:v>
                </c:pt>
                <c:pt idx="3">
                  <c:v>4.125248195111296</c:v>
                </c:pt>
                <c:pt idx="4">
                  <c:v>6.4504360849857383</c:v>
                </c:pt>
                <c:pt idx="5">
                  <c:v>10.30249885714662</c:v>
                </c:pt>
                <c:pt idx="7">
                  <c:v>12.522924187260685</c:v>
                </c:pt>
                <c:pt idx="8">
                  <c:v>0.34724611825922802</c:v>
                </c:pt>
                <c:pt idx="9">
                  <c:v>0</c:v>
                </c:pt>
                <c:pt idx="10">
                  <c:v>0.33634855141065939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14.203501633007789</c:v>
                </c:pt>
                <c:pt idx="4" formatCode="#,##0">
                  <c:v>6.4504360849857383</c:v>
                </c:pt>
                <c:pt idx="5" formatCode="#,##0">
                  <c:v>10.30249885714662</c:v>
                </c:pt>
                <c:pt idx="6" formatCode="#,##0">
                  <c:v>12.870170305519913</c:v>
                </c:pt>
                <c:pt idx="10" formatCode="#,##0">
                  <c:v>0.33634855141065939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c:v>
                </c:pt>
                <c:pt idx="1">
                  <c:v>41</c:v>
                </c:pt>
                <c:pt idx="2">
                  <c:v>42</c:v>
                </c:pt>
                <c:pt idx="3">
                  <c:v>43</c:v>
                </c:pt>
                <c:pt idx="4">
                  <c:v>45</c:v>
                </c:pt>
                <c:pt idx="5">
                  <c:v>45</c:v>
                </c:pt>
                <c:pt idx="6">
                  <c:v>46</c:v>
                </c:pt>
                <c:pt idx="7">
                  <c:v>46</c:v>
                </c:pt>
                <c:pt idx="8">
                  <c:v>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21529.247866666057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41211.788673360003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877979.81799999997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116984.257</c:v>
                </c:pt>
                <c:pt idx="1">
                  <c:v>675921.89</c:v>
                </c:pt>
                <c:pt idx="2">
                  <c:v>85073.671000000002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1303.3310733599999</c:v>
                </c:pt>
                <c:pt idx="1">
                  <c:v>39908.457600000002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15.901752356643273</c:v>
                </c:pt>
                <c:pt idx="2">
                  <c:v>0.53942239808162895</c:v>
                </c:pt>
                <c:pt idx="3">
                  <c:v>5.4784928877183052</c:v>
                </c:pt>
                <c:pt idx="4">
                  <c:v>2.5147768866434435</c:v>
                </c:pt>
                <c:pt idx="5">
                  <c:v>4.351372833199969</c:v>
                </c:pt>
                <c:pt idx="7">
                  <c:v>9.5225766184072942</c:v>
                </c:pt>
                <c:pt idx="8">
                  <c:v>0.1897375024003326</c:v>
                </c:pt>
                <c:pt idx="9">
                  <c:v>0</c:v>
                </c:pt>
                <c:pt idx="10">
                  <c:v>0.29754740996421541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21.919667642443208</c:v>
                </c:pt>
                <c:pt idx="4">
                  <c:v>2.5147768866434435</c:v>
                </c:pt>
                <c:pt idx="5">
                  <c:v>4.351372833199969</c:v>
                </c:pt>
                <c:pt idx="6">
                  <c:v>9.7123141208076262</c:v>
                </c:pt>
                <c:pt idx="10">
                  <c:v>0.29754740996421541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大豊町</c:v>
                </c:pt>
              </c:strCache>
            </c:strRef>
          </c:cat>
          <c:val>
            <c:numRef>
              <c:f>①CO2排出量の現状把握!$AX$43:$AX$45</c:f>
              <c:numCache>
                <c:formatCode>0%</c:formatCode>
                <c:ptCount val="3"/>
                <c:pt idx="0">
                  <c:v>0.42072759503743129</c:v>
                </c:pt>
                <c:pt idx="1">
                  <c:v>0.38543818756925741</c:v>
                </c:pt>
                <c:pt idx="2">
                  <c:v>0.56500281134054842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大豊町</c:v>
                </c:pt>
              </c:strCache>
            </c:strRef>
          </c:cat>
          <c:val>
            <c:numRef>
              <c:f>①CO2排出量の現状把握!$AY$43:$AY$45</c:f>
              <c:numCache>
                <c:formatCode>0%</c:formatCode>
                <c:ptCount val="3"/>
                <c:pt idx="0">
                  <c:v>0.19118662390594171</c:v>
                </c:pt>
                <c:pt idx="1">
                  <c:v>0.16514552101922259</c:v>
                </c:pt>
                <c:pt idx="2">
                  <c:v>6.4821056323708284E-2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大豊町</c:v>
                </c:pt>
              </c:strCache>
            </c:strRef>
          </c:cat>
          <c:val>
            <c:numRef>
              <c:f>①CO2排出量の現状把握!$AZ$43:$AZ$45</c:f>
              <c:numCache>
                <c:formatCode>0%</c:formatCode>
                <c:ptCount val="3"/>
                <c:pt idx="0">
                  <c:v>0.18034974026133399</c:v>
                </c:pt>
                <c:pt idx="1">
                  <c:v>0.16051987779222998</c:v>
                </c:pt>
                <c:pt idx="2">
                  <c:v>0.1121612756202738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大豊町</c:v>
                </c:pt>
              </c:strCache>
            </c:strRef>
          </c:cat>
          <c:val>
            <c:numRef>
              <c:f>①CO2排出量の現状把握!$BA$43:$BA$45</c:f>
              <c:numCache>
                <c:formatCode>0%</c:formatCode>
                <c:ptCount val="3"/>
                <c:pt idx="0">
                  <c:v>0.19226168778726088</c:v>
                </c:pt>
                <c:pt idx="1">
                  <c:v>0.27111931076021972</c:v>
                </c:pt>
                <c:pt idx="2">
                  <c:v>0.25034525488212056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大豊町</c:v>
                </c:pt>
              </c:strCache>
            </c:strRef>
          </c:cat>
          <c:val>
            <c:numRef>
              <c:f>①CO2排出量の現状把握!$BB$43:$BB$45</c:f>
              <c:numCache>
                <c:formatCode>0%</c:formatCode>
                <c:ptCount val="3"/>
                <c:pt idx="0">
                  <c:v>1.5474353008032191E-2</c:v>
                </c:pt>
                <c:pt idx="1">
                  <c:v>1.7777102859070335E-2</c:v>
                </c:pt>
                <c:pt idx="2">
                  <c:v>7.6696018333488741E-3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1079</c:v>
                </c:pt>
                <c:pt idx="1">
                  <c:v>1079</c:v>
                </c:pt>
                <c:pt idx="2">
                  <c:v>1079</c:v>
                </c:pt>
                <c:pt idx="3">
                  <c:v>1079</c:v>
                </c:pt>
                <c:pt idx="4">
                  <c:v>1079</c:v>
                </c:pt>
                <c:pt idx="5">
                  <c:v>971</c:v>
                </c:pt>
                <c:pt idx="6">
                  <c:v>971</c:v>
                </c:pt>
                <c:pt idx="7">
                  <c:v>971</c:v>
                </c:pt>
                <c:pt idx="8">
                  <c:v>971</c:v>
                </c:pt>
                <c:pt idx="9">
                  <c:v>971</c:v>
                </c:pt>
                <c:pt idx="10">
                  <c:v>971</c:v>
                </c:pt>
                <c:pt idx="11">
                  <c:v>801</c:v>
                </c:pt>
                <c:pt idx="12">
                  <c:v>801</c:v>
                </c:pt>
                <c:pt idx="13">
                  <c:v>801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0.30888398803475969</c:v>
                </c:pt>
                <c:pt idx="1">
                  <c:v>0.33411146359384269</c:v>
                </c:pt>
                <c:pt idx="2">
                  <c:v>0.26951640976500868</c:v>
                </c:pt>
                <c:pt idx="3">
                  <c:v>0.23239629784847721</c:v>
                </c:pt>
                <c:pt idx="4">
                  <c:v>0.33634855141065939</c:v>
                </c:pt>
                <c:pt idx="5">
                  <c:v>0.26323595699119012</c:v>
                </c:pt>
                <c:pt idx="6">
                  <c:v>0.37476248021575692</c:v>
                </c:pt>
                <c:pt idx="7">
                  <c:v>0.44980363901960763</c:v>
                </c:pt>
                <c:pt idx="8">
                  <c:v>0.25486728351385729</c:v>
                </c:pt>
                <c:pt idx="9">
                  <c:v>0.42680000464302698</c:v>
                </c:pt>
                <c:pt idx="10">
                  <c:v>0.32859823783589032</c:v>
                </c:pt>
                <c:pt idx="11">
                  <c:v>0.31530353184814042</c:v>
                </c:pt>
                <c:pt idx="12">
                  <c:v>0.25710712652619327</c:v>
                </c:pt>
                <c:pt idx="13">
                  <c:v>0.29754740996421541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5009</c:v>
                </c:pt>
                <c:pt idx="1">
                  <c:v>4861</c:v>
                </c:pt>
                <c:pt idx="2">
                  <c:v>4744</c:v>
                </c:pt>
                <c:pt idx="3">
                  <c:v>4626</c:v>
                </c:pt>
                <c:pt idx="4">
                  <c:v>4489</c:v>
                </c:pt>
                <c:pt idx="5">
                  <c:v>4349</c:v>
                </c:pt>
                <c:pt idx="6">
                  <c:v>4199</c:v>
                </c:pt>
                <c:pt idx="7">
                  <c:v>4044</c:v>
                </c:pt>
                <c:pt idx="8">
                  <c:v>3817</c:v>
                </c:pt>
                <c:pt idx="9">
                  <c:v>3693</c:v>
                </c:pt>
                <c:pt idx="10">
                  <c:v>3543</c:v>
                </c:pt>
                <c:pt idx="11">
                  <c:v>3418</c:v>
                </c:pt>
                <c:pt idx="12">
                  <c:v>3342</c:v>
                </c:pt>
                <c:pt idx="13">
                  <c:v>3223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409</v>
      </c>
      <c r="C9" s="70">
        <v>1</v>
      </c>
      <c r="D9" s="70">
        <v>25</v>
      </c>
      <c r="E9" s="70">
        <v>1990</v>
      </c>
      <c r="F9" s="70" t="s">
        <v>787</v>
      </c>
      <c r="G9" s="70" t="s">
        <v>1726</v>
      </c>
      <c r="H9" s="70" t="s">
        <v>1727</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410</v>
      </c>
      <c r="C10" s="70">
        <v>2</v>
      </c>
      <c r="D10" s="70">
        <v>25</v>
      </c>
      <c r="E10" s="70">
        <v>2005</v>
      </c>
      <c r="F10" s="70" t="s">
        <v>789</v>
      </c>
      <c r="G10" s="70" t="s">
        <v>1726</v>
      </c>
      <c r="H10" s="70" t="s">
        <v>1727</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411</v>
      </c>
      <c r="C11" s="70">
        <v>3</v>
      </c>
      <c r="D11" s="70">
        <v>25</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412</v>
      </c>
      <c r="C12" s="70">
        <v>4</v>
      </c>
      <c r="D12" s="70">
        <v>25</v>
      </c>
      <c r="E12" s="70">
        <v>2007</v>
      </c>
      <c r="F12" s="70" t="s">
        <v>791</v>
      </c>
      <c r="G12" s="70" t="s">
        <v>1726</v>
      </c>
      <c r="H12" s="70" t="s">
        <v>1727</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413</v>
      </c>
      <c r="C13" s="70">
        <v>5</v>
      </c>
      <c r="D13" s="70">
        <v>25</v>
      </c>
      <c r="E13" s="70">
        <v>2008</v>
      </c>
      <c r="F13" s="70" t="s">
        <v>792</v>
      </c>
      <c r="G13" s="70" t="s">
        <v>1726</v>
      </c>
      <c r="H13" s="70" t="s">
        <v>1727</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414</v>
      </c>
      <c r="C14" s="70">
        <v>6</v>
      </c>
      <c r="D14" s="70">
        <v>25</v>
      </c>
      <c r="E14" s="70">
        <v>2009</v>
      </c>
      <c r="F14" s="70" t="s">
        <v>176</v>
      </c>
      <c r="G14" s="70" t="s">
        <v>1726</v>
      </c>
      <c r="H14" s="70" t="s">
        <v>1727</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1733</v>
      </c>
      <c r="B15" s="70">
        <v>415</v>
      </c>
      <c r="C15" s="70">
        <v>7</v>
      </c>
      <c r="D15" s="70">
        <v>25</v>
      </c>
      <c r="E15" s="70">
        <v>2010</v>
      </c>
      <c r="F15" s="70" t="s">
        <v>177</v>
      </c>
      <c r="G15" s="70" t="s">
        <v>1726</v>
      </c>
      <c r="H15" s="70" t="s">
        <v>1727</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1734</v>
      </c>
      <c r="B16" s="70">
        <v>416</v>
      </c>
      <c r="C16" s="70">
        <v>8</v>
      </c>
      <c r="D16" s="70">
        <v>25</v>
      </c>
      <c r="E16" s="70">
        <v>2011</v>
      </c>
      <c r="F16" s="70" t="s">
        <v>178</v>
      </c>
      <c r="G16" s="70" t="s">
        <v>1726</v>
      </c>
      <c r="H16" s="70" t="s">
        <v>1727</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1735</v>
      </c>
      <c r="B17" s="70">
        <v>417</v>
      </c>
      <c r="C17" s="70">
        <v>9</v>
      </c>
      <c r="D17" s="70">
        <v>25</v>
      </c>
      <c r="E17" s="70">
        <v>2012</v>
      </c>
      <c r="F17" s="70" t="s">
        <v>179</v>
      </c>
      <c r="G17" s="70" t="s">
        <v>1726</v>
      </c>
      <c r="H17" s="70" t="s">
        <v>1727</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1736</v>
      </c>
      <c r="B18" s="70">
        <v>418</v>
      </c>
      <c r="C18" s="70">
        <v>10</v>
      </c>
      <c r="D18" s="70">
        <v>25</v>
      </c>
      <c r="E18" s="70">
        <v>2013</v>
      </c>
      <c r="F18" s="70" t="s">
        <v>180</v>
      </c>
      <c r="G18" s="70" t="s">
        <v>1726</v>
      </c>
      <c r="H18" s="70" t="s">
        <v>1727</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1737</v>
      </c>
      <c r="B19" s="70">
        <v>419</v>
      </c>
      <c r="C19" s="70">
        <v>11</v>
      </c>
      <c r="D19" s="70">
        <v>25</v>
      </c>
      <c r="E19" s="70">
        <v>2014</v>
      </c>
      <c r="F19" s="70" t="s">
        <v>181</v>
      </c>
      <c r="G19" s="70" t="s">
        <v>1726</v>
      </c>
      <c r="H19" s="70" t="s">
        <v>1727</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1738</v>
      </c>
      <c r="B20" s="70">
        <v>420</v>
      </c>
      <c r="C20" s="70">
        <v>12</v>
      </c>
      <c r="D20" s="70">
        <v>25</v>
      </c>
      <c r="E20" s="70">
        <v>2015</v>
      </c>
      <c r="F20" s="70" t="s">
        <v>182</v>
      </c>
      <c r="G20" s="70" t="s">
        <v>1726</v>
      </c>
      <c r="H20" s="70" t="s">
        <v>1727</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1739</v>
      </c>
      <c r="B21" s="70">
        <v>421</v>
      </c>
      <c r="C21" s="70">
        <v>13</v>
      </c>
      <c r="D21" s="70">
        <v>25</v>
      </c>
      <c r="E21" s="70">
        <v>2016</v>
      </c>
      <c r="F21" s="70" t="s">
        <v>155</v>
      </c>
      <c r="G21" s="70" t="s">
        <v>1726</v>
      </c>
      <c r="H21" s="70" t="s">
        <v>1727</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1740</v>
      </c>
      <c r="B22" s="70">
        <v>422</v>
      </c>
      <c r="C22" s="70">
        <v>14</v>
      </c>
      <c r="D22" s="70">
        <v>25</v>
      </c>
      <c r="E22" s="70">
        <v>2017</v>
      </c>
      <c r="F22" s="70" t="s">
        <v>156</v>
      </c>
      <c r="G22" s="70" t="s">
        <v>1726</v>
      </c>
      <c r="H22" s="70" t="s">
        <v>1727</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1741</v>
      </c>
      <c r="B23" s="70">
        <v>423</v>
      </c>
      <c r="C23" s="70">
        <v>15</v>
      </c>
      <c r="D23" s="70">
        <v>25</v>
      </c>
      <c r="E23" s="70">
        <v>2018</v>
      </c>
      <c r="F23" s="70" t="s">
        <v>183</v>
      </c>
      <c r="G23" s="70" t="s">
        <v>1726</v>
      </c>
      <c r="H23" s="70" t="s">
        <v>1727</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1742</v>
      </c>
      <c r="B24" s="70">
        <v>424</v>
      </c>
      <c r="C24" s="70">
        <v>16</v>
      </c>
      <c r="D24" s="70">
        <v>25</v>
      </c>
      <c r="E24" s="70">
        <v>2019</v>
      </c>
      <c r="F24" s="70" t="s">
        <v>158</v>
      </c>
      <c r="G24" s="70" t="s">
        <v>1726</v>
      </c>
      <c r="H24" s="70" t="s">
        <v>1727</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1743</v>
      </c>
      <c r="B25" s="70">
        <v>425</v>
      </c>
      <c r="C25" s="70">
        <v>17</v>
      </c>
      <c r="D25" s="70">
        <v>25</v>
      </c>
      <c r="E25" s="70">
        <v>2020</v>
      </c>
      <c r="F25" s="70" t="s">
        <v>159</v>
      </c>
      <c r="G25" s="70" t="s">
        <v>1726</v>
      </c>
      <c r="H25" s="70" t="s">
        <v>1727</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1744</v>
      </c>
      <c r="B26" s="70">
        <v>425</v>
      </c>
      <c r="C26" s="70">
        <v>18</v>
      </c>
      <c r="D26" s="70">
        <v>25</v>
      </c>
      <c r="E26" s="70">
        <v>2021</v>
      </c>
      <c r="F26" s="70" t="s">
        <v>160</v>
      </c>
      <c r="G26" s="1064" t="s">
        <v>1726</v>
      </c>
      <c r="H26" s="70" t="s">
        <v>1727</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1745</v>
      </c>
      <c r="B27" s="70">
        <v>425</v>
      </c>
      <c r="C27" s="70">
        <v>19</v>
      </c>
      <c r="D27" s="70">
        <v>25</v>
      </c>
      <c r="E27" s="70">
        <v>2022</v>
      </c>
      <c r="F27" s="70" t="s">
        <v>161</v>
      </c>
      <c r="G27" s="1064" t="s">
        <v>1726</v>
      </c>
      <c r="H27" s="70" t="s">
        <v>1727</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425</v>
      </c>
      <c r="C28" s="70">
        <v>20</v>
      </c>
      <c r="D28" s="70">
        <v>25</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425</v>
      </c>
      <c r="C29" s="70">
        <v>21</v>
      </c>
      <c r="D29" s="70">
        <v>25</v>
      </c>
      <c r="E29" s="70">
        <v>2024</v>
      </c>
      <c r="F29" s="70" t="s">
        <v>1554</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375</v>
      </c>
      <c r="C30" s="70">
        <v>1</v>
      </c>
      <c r="D30" s="70">
        <v>23</v>
      </c>
      <c r="E30" s="70">
        <v>1990</v>
      </c>
      <c r="F30" s="70" t="s">
        <v>787</v>
      </c>
      <c r="G30" s="70" t="s">
        <v>1749</v>
      </c>
      <c r="H30" s="70" t="s">
        <v>1750</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376</v>
      </c>
      <c r="C31" s="70">
        <v>2</v>
      </c>
      <c r="D31" s="70">
        <v>23</v>
      </c>
      <c r="E31" s="70">
        <v>2005</v>
      </c>
      <c r="F31" s="70" t="s">
        <v>789</v>
      </c>
      <c r="G31" s="70" t="s">
        <v>1749</v>
      </c>
      <c r="H31" s="70" t="s">
        <v>1750</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377</v>
      </c>
      <c r="C32" s="70">
        <v>3</v>
      </c>
      <c r="D32" s="70">
        <v>23</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378</v>
      </c>
      <c r="C33" s="70">
        <v>4</v>
      </c>
      <c r="D33" s="70">
        <v>23</v>
      </c>
      <c r="E33" s="70">
        <v>2007</v>
      </c>
      <c r="F33" s="70" t="s">
        <v>791</v>
      </c>
      <c r="G33" s="70" t="s">
        <v>1749</v>
      </c>
      <c r="H33" s="70" t="s">
        <v>1750</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379</v>
      </c>
      <c r="C34" s="70">
        <v>5</v>
      </c>
      <c r="D34" s="70">
        <v>23</v>
      </c>
      <c r="E34" s="70">
        <v>2008</v>
      </c>
      <c r="F34" s="70" t="s">
        <v>792</v>
      </c>
      <c r="G34" s="70" t="s">
        <v>1749</v>
      </c>
      <c r="H34" s="70" t="s">
        <v>1750</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380</v>
      </c>
      <c r="C35" s="70">
        <v>6</v>
      </c>
      <c r="D35" s="70">
        <v>23</v>
      </c>
      <c r="E35" s="70">
        <v>2009</v>
      </c>
      <c r="F35" s="70" t="s">
        <v>176</v>
      </c>
      <c r="G35" s="70" t="s">
        <v>1749</v>
      </c>
      <c r="H35" s="70" t="s">
        <v>1750</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381</v>
      </c>
      <c r="C36" s="70">
        <v>7</v>
      </c>
      <c r="D36" s="70">
        <v>23</v>
      </c>
      <c r="E36" s="70">
        <v>2010</v>
      </c>
      <c r="F36" s="70" t="s">
        <v>177</v>
      </c>
      <c r="G36" s="70" t="s">
        <v>1749</v>
      </c>
      <c r="H36" s="70" t="s">
        <v>1750</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1757</v>
      </c>
      <c r="B37" s="70">
        <v>382</v>
      </c>
      <c r="C37" s="70">
        <v>8</v>
      </c>
      <c r="D37" s="70">
        <v>23</v>
      </c>
      <c r="E37" s="70">
        <v>2011</v>
      </c>
      <c r="F37" s="70" t="s">
        <v>178</v>
      </c>
      <c r="G37" s="70" t="s">
        <v>1749</v>
      </c>
      <c r="H37" s="70" t="s">
        <v>1750</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383</v>
      </c>
      <c r="C38" s="70">
        <v>9</v>
      </c>
      <c r="D38" s="70">
        <v>23</v>
      </c>
      <c r="E38" s="70">
        <v>2012</v>
      </c>
      <c r="F38" s="70" t="s">
        <v>179</v>
      </c>
      <c r="G38" s="70" t="s">
        <v>1749</v>
      </c>
      <c r="H38" s="70" t="s">
        <v>1750</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1759</v>
      </c>
      <c r="B39" s="70">
        <v>384</v>
      </c>
      <c r="C39" s="70">
        <v>10</v>
      </c>
      <c r="D39" s="70">
        <v>23</v>
      </c>
      <c r="E39" s="70">
        <v>2013</v>
      </c>
      <c r="F39" s="70" t="s">
        <v>180</v>
      </c>
      <c r="G39" s="70" t="s">
        <v>1749</v>
      </c>
      <c r="H39" s="70" t="s">
        <v>1750</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1760</v>
      </c>
      <c r="B40" s="70">
        <v>385</v>
      </c>
      <c r="C40" s="70">
        <v>11</v>
      </c>
      <c r="D40" s="70">
        <v>23</v>
      </c>
      <c r="E40" s="70">
        <v>2014</v>
      </c>
      <c r="F40" s="70" t="s">
        <v>181</v>
      </c>
      <c r="G40" s="70" t="s">
        <v>1749</v>
      </c>
      <c r="H40" s="70" t="s">
        <v>1750</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1761</v>
      </c>
      <c r="B41" s="70">
        <v>386</v>
      </c>
      <c r="C41" s="70">
        <v>12</v>
      </c>
      <c r="D41" s="70">
        <v>23</v>
      </c>
      <c r="E41" s="70">
        <v>2015</v>
      </c>
      <c r="F41" s="70" t="s">
        <v>182</v>
      </c>
      <c r="G41" s="70" t="s">
        <v>1749</v>
      </c>
      <c r="H41" s="70" t="s">
        <v>1750</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1762</v>
      </c>
      <c r="B42" s="70">
        <v>387</v>
      </c>
      <c r="C42" s="70">
        <v>13</v>
      </c>
      <c r="D42" s="70">
        <v>23</v>
      </c>
      <c r="E42" s="70">
        <v>2016</v>
      </c>
      <c r="F42" s="70" t="s">
        <v>155</v>
      </c>
      <c r="G42" s="70" t="s">
        <v>1749</v>
      </c>
      <c r="H42" s="70" t="s">
        <v>1750</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1763</v>
      </c>
      <c r="B43" s="70">
        <v>388</v>
      </c>
      <c r="C43" s="70">
        <v>14</v>
      </c>
      <c r="D43" s="70">
        <v>23</v>
      </c>
      <c r="E43" s="70">
        <v>2017</v>
      </c>
      <c r="F43" s="70" t="s">
        <v>156</v>
      </c>
      <c r="G43" s="70" t="s">
        <v>1749</v>
      </c>
      <c r="H43" s="70" t="s">
        <v>1750</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1764</v>
      </c>
      <c r="B44" s="70">
        <v>389</v>
      </c>
      <c r="C44" s="70">
        <v>15</v>
      </c>
      <c r="D44" s="70">
        <v>23</v>
      </c>
      <c r="E44" s="70">
        <v>2018</v>
      </c>
      <c r="F44" s="70" t="s">
        <v>183</v>
      </c>
      <c r="G44" s="70" t="s">
        <v>1749</v>
      </c>
      <c r="H44" s="70" t="s">
        <v>1750</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1765</v>
      </c>
      <c r="B45" s="70">
        <v>390</v>
      </c>
      <c r="C45" s="70">
        <v>16</v>
      </c>
      <c r="D45" s="70">
        <v>23</v>
      </c>
      <c r="E45" s="70">
        <v>2019</v>
      </c>
      <c r="F45" s="70" t="s">
        <v>158</v>
      </c>
      <c r="G45" s="1064" t="s">
        <v>1749</v>
      </c>
      <c r="H45" s="70" t="s">
        <v>1750</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1766</v>
      </c>
      <c r="B46" s="70">
        <v>391</v>
      </c>
      <c r="C46" s="70">
        <v>17</v>
      </c>
      <c r="D46" s="70">
        <v>23</v>
      </c>
      <c r="E46" s="70">
        <v>2020</v>
      </c>
      <c r="F46" s="70" t="s">
        <v>159</v>
      </c>
      <c r="G46" s="1064" t="s">
        <v>1749</v>
      </c>
      <c r="H46" s="70" t="s">
        <v>1750</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1767</v>
      </c>
      <c r="B47" s="70">
        <v>391</v>
      </c>
      <c r="C47" s="70">
        <v>18</v>
      </c>
      <c r="D47" s="70">
        <v>23</v>
      </c>
      <c r="E47" s="70">
        <v>2021</v>
      </c>
      <c r="F47" s="70" t="s">
        <v>160</v>
      </c>
      <c r="G47" s="70" t="s">
        <v>1749</v>
      </c>
      <c r="H47" s="70" t="s">
        <v>1750</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1768</v>
      </c>
      <c r="B48" s="70">
        <v>391</v>
      </c>
      <c r="C48" s="70">
        <v>19</v>
      </c>
      <c r="D48" s="70">
        <v>23</v>
      </c>
      <c r="E48" s="70">
        <v>2022</v>
      </c>
      <c r="F48" s="70" t="s">
        <v>161</v>
      </c>
      <c r="G48" s="70" t="s">
        <v>1749</v>
      </c>
      <c r="H48" s="70" t="s">
        <v>1750</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391</v>
      </c>
      <c r="C49" s="70">
        <v>20</v>
      </c>
      <c r="D49" s="70">
        <v>23</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391</v>
      </c>
      <c r="C50" s="70">
        <v>21</v>
      </c>
      <c r="D50" s="70">
        <v>23</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307</v>
      </c>
      <c r="C51" s="70">
        <v>1</v>
      </c>
      <c r="D51" s="70">
        <v>19</v>
      </c>
      <c r="E51" s="70">
        <v>1990</v>
      </c>
      <c r="F51" s="70" t="s">
        <v>787</v>
      </c>
      <c r="G51" s="70" t="s">
        <v>1772</v>
      </c>
      <c r="H51" s="70" t="s">
        <v>1773</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308</v>
      </c>
      <c r="C52" s="70">
        <v>2</v>
      </c>
      <c r="D52" s="70">
        <v>19</v>
      </c>
      <c r="E52" s="70">
        <v>2005</v>
      </c>
      <c r="F52" s="70" t="s">
        <v>789</v>
      </c>
      <c r="G52" s="70" t="s">
        <v>1772</v>
      </c>
      <c r="H52" s="70" t="s">
        <v>1773</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309</v>
      </c>
      <c r="C53" s="70">
        <v>3</v>
      </c>
      <c r="D53" s="70">
        <v>19</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310</v>
      </c>
      <c r="C54" s="70">
        <v>4</v>
      </c>
      <c r="D54" s="70">
        <v>19</v>
      </c>
      <c r="E54" s="70">
        <v>2007</v>
      </c>
      <c r="F54" s="70" t="s">
        <v>791</v>
      </c>
      <c r="G54" s="70" t="s">
        <v>1772</v>
      </c>
      <c r="H54" s="70" t="s">
        <v>1773</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311</v>
      </c>
      <c r="C55" s="70">
        <v>5</v>
      </c>
      <c r="D55" s="70">
        <v>19</v>
      </c>
      <c r="E55" s="70">
        <v>2008</v>
      </c>
      <c r="F55" s="70" t="s">
        <v>792</v>
      </c>
      <c r="G55" s="70" t="s">
        <v>1772</v>
      </c>
      <c r="H55" s="70" t="s">
        <v>1773</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312</v>
      </c>
      <c r="C56" s="70">
        <v>6</v>
      </c>
      <c r="D56" s="70">
        <v>19</v>
      </c>
      <c r="E56" s="70">
        <v>2009</v>
      </c>
      <c r="F56" s="70" t="s">
        <v>176</v>
      </c>
      <c r="G56" s="70" t="s">
        <v>1772</v>
      </c>
      <c r="H56" s="70" t="s">
        <v>1773</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313</v>
      </c>
      <c r="C57" s="70">
        <v>7</v>
      </c>
      <c r="D57" s="70">
        <v>19</v>
      </c>
      <c r="E57" s="70">
        <v>2010</v>
      </c>
      <c r="F57" s="70" t="s">
        <v>177</v>
      </c>
      <c r="G57" s="70" t="s">
        <v>1772</v>
      </c>
      <c r="H57" s="70" t="s">
        <v>1773</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314</v>
      </c>
      <c r="C58" s="70">
        <v>8</v>
      </c>
      <c r="D58" s="70">
        <v>19</v>
      </c>
      <c r="E58" s="70">
        <v>2011</v>
      </c>
      <c r="F58" s="70" t="s">
        <v>178</v>
      </c>
      <c r="G58" s="70" t="s">
        <v>1772</v>
      </c>
      <c r="H58" s="70" t="s">
        <v>1773</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315</v>
      </c>
      <c r="C59" s="70">
        <v>9</v>
      </c>
      <c r="D59" s="70">
        <v>19</v>
      </c>
      <c r="E59" s="70">
        <v>2012</v>
      </c>
      <c r="F59" s="70" t="s">
        <v>179</v>
      </c>
      <c r="G59" s="70" t="s">
        <v>1772</v>
      </c>
      <c r="H59" s="70" t="s">
        <v>1773</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316</v>
      </c>
      <c r="C60" s="70">
        <v>10</v>
      </c>
      <c r="D60" s="70">
        <v>19</v>
      </c>
      <c r="E60" s="70">
        <v>2013</v>
      </c>
      <c r="F60" s="70" t="s">
        <v>180</v>
      </c>
      <c r="G60" s="70" t="s">
        <v>1772</v>
      </c>
      <c r="H60" s="70" t="s">
        <v>1773</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317</v>
      </c>
      <c r="C61" s="70">
        <v>11</v>
      </c>
      <c r="D61" s="70">
        <v>19</v>
      </c>
      <c r="E61" s="70">
        <v>2014</v>
      </c>
      <c r="F61" s="70" t="s">
        <v>181</v>
      </c>
      <c r="G61" s="70" t="s">
        <v>1772</v>
      </c>
      <c r="H61" s="70" t="s">
        <v>1773</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318</v>
      </c>
      <c r="C62" s="70">
        <v>12</v>
      </c>
      <c r="D62" s="70">
        <v>19</v>
      </c>
      <c r="E62" s="70">
        <v>2015</v>
      </c>
      <c r="F62" s="70" t="s">
        <v>182</v>
      </c>
      <c r="G62" s="70" t="s">
        <v>1772</v>
      </c>
      <c r="H62" s="70" t="s">
        <v>1773</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319</v>
      </c>
      <c r="C63" s="70">
        <v>13</v>
      </c>
      <c r="D63" s="70">
        <v>19</v>
      </c>
      <c r="E63" s="70">
        <v>2016</v>
      </c>
      <c r="F63" s="70" t="s">
        <v>155</v>
      </c>
      <c r="G63" s="70" t="s">
        <v>1772</v>
      </c>
      <c r="H63" s="70" t="s">
        <v>1773</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320</v>
      </c>
      <c r="C64" s="70">
        <v>14</v>
      </c>
      <c r="D64" s="70">
        <v>19</v>
      </c>
      <c r="E64" s="70">
        <v>2017</v>
      </c>
      <c r="F64" s="70" t="s">
        <v>156</v>
      </c>
      <c r="G64" s="1064" t="s">
        <v>1772</v>
      </c>
      <c r="H64" s="70" t="s">
        <v>1773</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321</v>
      </c>
      <c r="C65" s="70">
        <v>15</v>
      </c>
      <c r="D65" s="70">
        <v>19</v>
      </c>
      <c r="E65" s="70">
        <v>2018</v>
      </c>
      <c r="F65" s="70" t="s">
        <v>183</v>
      </c>
      <c r="G65" s="1064" t="s">
        <v>1772</v>
      </c>
      <c r="H65" s="70" t="s">
        <v>1773</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322</v>
      </c>
      <c r="C66" s="70">
        <v>16</v>
      </c>
      <c r="D66" s="70">
        <v>19</v>
      </c>
      <c r="E66" s="70">
        <v>2019</v>
      </c>
      <c r="F66" s="70" t="s">
        <v>158</v>
      </c>
      <c r="G66" s="70" t="s">
        <v>1772</v>
      </c>
      <c r="H66" s="70" t="s">
        <v>1773</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323</v>
      </c>
      <c r="C67" s="70">
        <v>17</v>
      </c>
      <c r="D67" s="70">
        <v>19</v>
      </c>
      <c r="E67" s="70">
        <v>2020</v>
      </c>
      <c r="F67" s="70" t="s">
        <v>159</v>
      </c>
      <c r="G67" s="70" t="s">
        <v>1772</v>
      </c>
      <c r="H67" s="70" t="s">
        <v>1773</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323</v>
      </c>
      <c r="C68" s="70">
        <v>18</v>
      </c>
      <c r="D68" s="70">
        <v>19</v>
      </c>
      <c r="E68" s="70">
        <v>2021</v>
      </c>
      <c r="F68" s="70" t="s">
        <v>160</v>
      </c>
      <c r="G68" s="70" t="s">
        <v>1772</v>
      </c>
      <c r="H68" s="70" t="s">
        <v>1773</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323</v>
      </c>
      <c r="C69" s="70">
        <v>19</v>
      </c>
      <c r="D69" s="70">
        <v>19</v>
      </c>
      <c r="E69" s="70">
        <v>2022</v>
      </c>
      <c r="F69" s="70" t="s">
        <v>161</v>
      </c>
      <c r="G69" s="70" t="s">
        <v>1772</v>
      </c>
      <c r="H69" s="70" t="s">
        <v>1773</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323</v>
      </c>
      <c r="C70" s="70">
        <v>20</v>
      </c>
      <c r="D70" s="70">
        <v>19</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323</v>
      </c>
      <c r="C71" s="70">
        <v>21</v>
      </c>
      <c r="D71" s="70">
        <v>19</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1826</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1827</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1828</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1829</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1830</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1831</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1832</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1833</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1834</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1861</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1862</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1863</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1864</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1865</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1866</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1867</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1868</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1869</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1870</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1871</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1872</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1873</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477</v>
      </c>
      <c r="C156" s="70">
        <v>1</v>
      </c>
      <c r="D156" s="70">
        <v>29</v>
      </c>
      <c r="E156" s="70">
        <v>1990</v>
      </c>
      <c r="F156" s="70" t="s">
        <v>787</v>
      </c>
      <c r="G156" s="70" t="s">
        <v>1875</v>
      </c>
      <c r="H156" s="70" t="s">
        <v>1876</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478</v>
      </c>
      <c r="C157" s="70">
        <v>2</v>
      </c>
      <c r="D157" s="70">
        <v>29</v>
      </c>
      <c r="E157" s="70">
        <v>2005</v>
      </c>
      <c r="F157" s="70" t="s">
        <v>789</v>
      </c>
      <c r="G157" s="70" t="s">
        <v>1875</v>
      </c>
      <c r="H157" s="70" t="s">
        <v>1876</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479</v>
      </c>
      <c r="C158" s="70">
        <v>3</v>
      </c>
      <c r="D158" s="70">
        <v>29</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480</v>
      </c>
      <c r="C159" s="70">
        <v>4</v>
      </c>
      <c r="D159" s="70">
        <v>29</v>
      </c>
      <c r="E159" s="70">
        <v>2007</v>
      </c>
      <c r="F159" s="70" t="s">
        <v>791</v>
      </c>
      <c r="G159" s="1064" t="s">
        <v>1875</v>
      </c>
      <c r="H159" s="70" t="s">
        <v>1876</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481</v>
      </c>
      <c r="C160" s="70">
        <v>5</v>
      </c>
      <c r="D160" s="70">
        <v>29</v>
      </c>
      <c r="E160" s="70">
        <v>2008</v>
      </c>
      <c r="F160" s="70" t="s">
        <v>792</v>
      </c>
      <c r="G160" s="70" t="s">
        <v>1875</v>
      </c>
      <c r="H160" s="70" t="s">
        <v>1876</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482</v>
      </c>
      <c r="C161" s="70">
        <v>6</v>
      </c>
      <c r="D161" s="70">
        <v>29</v>
      </c>
      <c r="E161" s="70">
        <v>2009</v>
      </c>
      <c r="F161" s="70" t="s">
        <v>176</v>
      </c>
      <c r="G161" s="70" t="s">
        <v>1875</v>
      </c>
      <c r="H161" s="70" t="s">
        <v>1876</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1882</v>
      </c>
      <c r="B162" s="70">
        <v>483</v>
      </c>
      <c r="C162" s="70">
        <v>7</v>
      </c>
      <c r="D162" s="70">
        <v>29</v>
      </c>
      <c r="E162" s="70">
        <v>2010</v>
      </c>
      <c r="F162" s="70" t="s">
        <v>177</v>
      </c>
      <c r="G162" s="70" t="s">
        <v>1875</v>
      </c>
      <c r="H162" s="70" t="s">
        <v>1876</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1883</v>
      </c>
      <c r="B163" s="70">
        <v>484</v>
      </c>
      <c r="C163" s="70">
        <v>8</v>
      </c>
      <c r="D163" s="70">
        <v>29</v>
      </c>
      <c r="E163" s="70">
        <v>2011</v>
      </c>
      <c r="F163" s="70" t="s">
        <v>178</v>
      </c>
      <c r="G163" s="70" t="s">
        <v>1875</v>
      </c>
      <c r="H163" s="70" t="s">
        <v>1876</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1884</v>
      </c>
      <c r="B164" s="70">
        <v>485</v>
      </c>
      <c r="C164" s="70">
        <v>9</v>
      </c>
      <c r="D164" s="70">
        <v>29</v>
      </c>
      <c r="E164" s="70">
        <v>2012</v>
      </c>
      <c r="F164" s="70" t="s">
        <v>179</v>
      </c>
      <c r="G164" s="70" t="s">
        <v>1875</v>
      </c>
      <c r="H164" s="70" t="s">
        <v>1876</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1885</v>
      </c>
      <c r="B165" s="70">
        <v>486</v>
      </c>
      <c r="C165" s="70">
        <v>10</v>
      </c>
      <c r="D165" s="70">
        <v>29</v>
      </c>
      <c r="E165" s="70">
        <v>2013</v>
      </c>
      <c r="F165" s="70" t="s">
        <v>180</v>
      </c>
      <c r="G165" s="70" t="s">
        <v>1875</v>
      </c>
      <c r="H165" s="70" t="s">
        <v>1876</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1886</v>
      </c>
      <c r="B166" s="70">
        <v>487</v>
      </c>
      <c r="C166" s="70">
        <v>11</v>
      </c>
      <c r="D166" s="70">
        <v>29</v>
      </c>
      <c r="E166" s="70">
        <v>2014</v>
      </c>
      <c r="F166" s="70" t="s">
        <v>181</v>
      </c>
      <c r="G166" s="70" t="s">
        <v>1875</v>
      </c>
      <c r="H166" s="70" t="s">
        <v>1876</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1887</v>
      </c>
      <c r="B167" s="70">
        <v>488</v>
      </c>
      <c r="C167" s="70">
        <v>12</v>
      </c>
      <c r="D167" s="70">
        <v>29</v>
      </c>
      <c r="E167" s="70">
        <v>2015</v>
      </c>
      <c r="F167" s="70" t="s">
        <v>182</v>
      </c>
      <c r="G167" s="70" t="s">
        <v>1875</v>
      </c>
      <c r="H167" s="70" t="s">
        <v>1876</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1888</v>
      </c>
      <c r="B168" s="70">
        <v>489</v>
      </c>
      <c r="C168" s="70">
        <v>13</v>
      </c>
      <c r="D168" s="70">
        <v>29</v>
      </c>
      <c r="E168" s="70">
        <v>2016</v>
      </c>
      <c r="F168" s="70" t="s">
        <v>155</v>
      </c>
      <c r="G168" s="70" t="s">
        <v>1875</v>
      </c>
      <c r="H168" s="70" t="s">
        <v>1876</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1889</v>
      </c>
      <c r="B169" s="70">
        <v>490</v>
      </c>
      <c r="C169" s="70">
        <v>14</v>
      </c>
      <c r="D169" s="70">
        <v>29</v>
      </c>
      <c r="E169" s="70">
        <v>2017</v>
      </c>
      <c r="F169" s="70" t="s">
        <v>156</v>
      </c>
      <c r="G169" s="70" t="s">
        <v>1875</v>
      </c>
      <c r="H169" s="70" t="s">
        <v>1876</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1890</v>
      </c>
      <c r="B170" s="70">
        <v>491</v>
      </c>
      <c r="C170" s="70">
        <v>15</v>
      </c>
      <c r="D170" s="70">
        <v>29</v>
      </c>
      <c r="E170" s="70">
        <v>2018</v>
      </c>
      <c r="F170" s="70" t="s">
        <v>183</v>
      </c>
      <c r="G170" s="70" t="s">
        <v>1875</v>
      </c>
      <c r="H170" s="70" t="s">
        <v>1876</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1891</v>
      </c>
      <c r="B171" s="70">
        <v>492</v>
      </c>
      <c r="C171" s="70">
        <v>16</v>
      </c>
      <c r="D171" s="70">
        <v>29</v>
      </c>
      <c r="E171" s="70">
        <v>2019</v>
      </c>
      <c r="F171" s="70" t="s">
        <v>158</v>
      </c>
      <c r="G171" s="70" t="s">
        <v>1875</v>
      </c>
      <c r="H171" s="70" t="s">
        <v>1876</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1892</v>
      </c>
      <c r="B172" s="70">
        <v>493</v>
      </c>
      <c r="C172" s="70">
        <v>17</v>
      </c>
      <c r="D172" s="70">
        <v>29</v>
      </c>
      <c r="E172" s="70">
        <v>2020</v>
      </c>
      <c r="F172" s="70" t="s">
        <v>159</v>
      </c>
      <c r="G172" s="70" t="s">
        <v>1875</v>
      </c>
      <c r="H172" s="70" t="s">
        <v>1876</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1893</v>
      </c>
      <c r="B173" s="70">
        <v>493</v>
      </c>
      <c r="C173" s="70">
        <v>18</v>
      </c>
      <c r="D173" s="70">
        <v>29</v>
      </c>
      <c r="E173" s="70">
        <v>2021</v>
      </c>
      <c r="F173" s="70" t="s">
        <v>160</v>
      </c>
      <c r="G173" s="70" t="s">
        <v>1875</v>
      </c>
      <c r="H173" s="70" t="s">
        <v>1876</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1894</v>
      </c>
      <c r="B174" s="70">
        <v>493</v>
      </c>
      <c r="C174" s="70">
        <v>19</v>
      </c>
      <c r="D174" s="70">
        <v>29</v>
      </c>
      <c r="E174" s="70">
        <v>2022</v>
      </c>
      <c r="F174" s="70" t="s">
        <v>161</v>
      </c>
      <c r="G174" s="70" t="s">
        <v>1875</v>
      </c>
      <c r="H174" s="70" t="s">
        <v>1876</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493</v>
      </c>
      <c r="C175" s="70">
        <v>20</v>
      </c>
      <c r="D175" s="70">
        <v>29</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493</v>
      </c>
      <c r="C176" s="70">
        <v>21</v>
      </c>
      <c r="D176" s="70">
        <v>29</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1926</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1927</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1928</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1929</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1930</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1931</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1932</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1933</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1934</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1935</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1936</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1937</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324</v>
      </c>
      <c r="C219" s="70">
        <v>1</v>
      </c>
      <c r="D219" s="70">
        <v>20</v>
      </c>
      <c r="E219" s="70">
        <v>1990</v>
      </c>
      <c r="F219" s="70" t="s">
        <v>787</v>
      </c>
      <c r="G219" s="70" t="s">
        <v>1940</v>
      </c>
      <c r="H219" s="70" t="s">
        <v>1941</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325</v>
      </c>
      <c r="C220" s="70">
        <v>2</v>
      </c>
      <c r="D220" s="70">
        <v>20</v>
      </c>
      <c r="E220" s="70">
        <v>2005</v>
      </c>
      <c r="F220" s="70" t="s">
        <v>789</v>
      </c>
      <c r="G220" s="70" t="s">
        <v>1940</v>
      </c>
      <c r="H220" s="70" t="s">
        <v>1941</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326</v>
      </c>
      <c r="C221" s="70">
        <v>3</v>
      </c>
      <c r="D221" s="70">
        <v>20</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327</v>
      </c>
      <c r="C222" s="70">
        <v>4</v>
      </c>
      <c r="D222" s="70">
        <v>20</v>
      </c>
      <c r="E222" s="70">
        <v>2007</v>
      </c>
      <c r="F222" s="70" t="s">
        <v>791</v>
      </c>
      <c r="G222" s="70" t="s">
        <v>1940</v>
      </c>
      <c r="H222" s="70" t="s">
        <v>1941</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328</v>
      </c>
      <c r="C223" s="70">
        <v>5</v>
      </c>
      <c r="D223" s="70">
        <v>20</v>
      </c>
      <c r="E223" s="70">
        <v>2008</v>
      </c>
      <c r="F223" s="70" t="s">
        <v>792</v>
      </c>
      <c r="G223" s="70" t="s">
        <v>1940</v>
      </c>
      <c r="H223" s="70" t="s">
        <v>1941</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329</v>
      </c>
      <c r="C224" s="70">
        <v>6</v>
      </c>
      <c r="D224" s="70">
        <v>20</v>
      </c>
      <c r="E224" s="70">
        <v>2009</v>
      </c>
      <c r="F224" s="70" t="s">
        <v>176</v>
      </c>
      <c r="G224" s="70" t="s">
        <v>1940</v>
      </c>
      <c r="H224" s="70" t="s">
        <v>1941</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330</v>
      </c>
      <c r="C225" s="70">
        <v>7</v>
      </c>
      <c r="D225" s="70">
        <v>20</v>
      </c>
      <c r="E225" s="70">
        <v>2010</v>
      </c>
      <c r="F225" s="70" t="s">
        <v>177</v>
      </c>
      <c r="G225" s="70" t="s">
        <v>1940</v>
      </c>
      <c r="H225" s="70" t="s">
        <v>1941</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331</v>
      </c>
      <c r="C226" s="70">
        <v>8</v>
      </c>
      <c r="D226" s="70">
        <v>20</v>
      </c>
      <c r="E226" s="70">
        <v>2011</v>
      </c>
      <c r="F226" s="70" t="s">
        <v>178</v>
      </c>
      <c r="G226" s="70" t="s">
        <v>1940</v>
      </c>
      <c r="H226" s="70" t="s">
        <v>1941</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332</v>
      </c>
      <c r="C227" s="70">
        <v>9</v>
      </c>
      <c r="D227" s="70">
        <v>20</v>
      </c>
      <c r="E227" s="70">
        <v>2012</v>
      </c>
      <c r="F227" s="70" t="s">
        <v>179</v>
      </c>
      <c r="G227" s="70" t="s">
        <v>1940</v>
      </c>
      <c r="H227" s="70" t="s">
        <v>1941</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333</v>
      </c>
      <c r="C228" s="70">
        <v>10</v>
      </c>
      <c r="D228" s="70">
        <v>20</v>
      </c>
      <c r="E228" s="70">
        <v>2013</v>
      </c>
      <c r="F228" s="70" t="s">
        <v>180</v>
      </c>
      <c r="G228" s="70" t="s">
        <v>1940</v>
      </c>
      <c r="H228" s="70" t="s">
        <v>1941</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334</v>
      </c>
      <c r="C229" s="70">
        <v>11</v>
      </c>
      <c r="D229" s="70">
        <v>20</v>
      </c>
      <c r="E229" s="70">
        <v>2014</v>
      </c>
      <c r="F229" s="70" t="s">
        <v>181</v>
      </c>
      <c r="G229" s="70" t="s">
        <v>1940</v>
      </c>
      <c r="H229" s="70" t="s">
        <v>1941</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335</v>
      </c>
      <c r="C230" s="70">
        <v>12</v>
      </c>
      <c r="D230" s="70">
        <v>20</v>
      </c>
      <c r="E230" s="70">
        <v>2015</v>
      </c>
      <c r="F230" s="70" t="s">
        <v>182</v>
      </c>
      <c r="G230" s="70" t="s">
        <v>1940</v>
      </c>
      <c r="H230" s="70" t="s">
        <v>1941</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336</v>
      </c>
      <c r="C231" s="70">
        <v>13</v>
      </c>
      <c r="D231" s="70">
        <v>20</v>
      </c>
      <c r="E231" s="70">
        <v>2016</v>
      </c>
      <c r="F231" s="70" t="s">
        <v>155</v>
      </c>
      <c r="G231" s="70" t="s">
        <v>1940</v>
      </c>
      <c r="H231" s="70" t="s">
        <v>1941</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337</v>
      </c>
      <c r="C232" s="70">
        <v>14</v>
      </c>
      <c r="D232" s="70">
        <v>20</v>
      </c>
      <c r="E232" s="70">
        <v>2017</v>
      </c>
      <c r="F232" s="70" t="s">
        <v>156</v>
      </c>
      <c r="G232" s="70" t="s">
        <v>1940</v>
      </c>
      <c r="H232" s="70" t="s">
        <v>1941</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338</v>
      </c>
      <c r="C233" s="70">
        <v>15</v>
      </c>
      <c r="D233" s="70">
        <v>20</v>
      </c>
      <c r="E233" s="70">
        <v>2018</v>
      </c>
      <c r="F233" s="70" t="s">
        <v>183</v>
      </c>
      <c r="G233" s="70" t="s">
        <v>1940</v>
      </c>
      <c r="H233" s="70" t="s">
        <v>1941</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339</v>
      </c>
      <c r="C234" s="70">
        <v>16</v>
      </c>
      <c r="D234" s="70">
        <v>20</v>
      </c>
      <c r="E234" s="70">
        <v>2019</v>
      </c>
      <c r="F234" s="70" t="s">
        <v>158</v>
      </c>
      <c r="G234" s="70" t="s">
        <v>1940</v>
      </c>
      <c r="H234" s="70" t="s">
        <v>1941</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340</v>
      </c>
      <c r="C235" s="70">
        <v>17</v>
      </c>
      <c r="D235" s="70">
        <v>20</v>
      </c>
      <c r="E235" s="70">
        <v>2020</v>
      </c>
      <c r="F235" s="70" t="s">
        <v>159</v>
      </c>
      <c r="G235" s="1064" t="s">
        <v>1940</v>
      </c>
      <c r="H235" s="70" t="s">
        <v>1941</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340</v>
      </c>
      <c r="C236" s="70">
        <v>18</v>
      </c>
      <c r="D236" s="70">
        <v>20</v>
      </c>
      <c r="E236" s="70">
        <v>2021</v>
      </c>
      <c r="F236" s="70" t="s">
        <v>160</v>
      </c>
      <c r="G236" s="1064" t="s">
        <v>1940</v>
      </c>
      <c r="H236" s="70" t="s">
        <v>1941</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340</v>
      </c>
      <c r="C237" s="70">
        <v>19</v>
      </c>
      <c r="D237" s="70">
        <v>20</v>
      </c>
      <c r="E237" s="70">
        <v>2022</v>
      </c>
      <c r="F237" s="70" t="s">
        <v>161</v>
      </c>
      <c r="G237" s="70" t="s">
        <v>1940</v>
      </c>
      <c r="H237" s="70" t="s">
        <v>1941</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340</v>
      </c>
      <c r="C238" s="70">
        <v>20</v>
      </c>
      <c r="D238" s="70">
        <v>20</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340</v>
      </c>
      <c r="C239" s="70">
        <v>21</v>
      </c>
      <c r="D239" s="70">
        <v>20</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52</v>
      </c>
      <c r="C240" s="70">
        <v>1</v>
      </c>
      <c r="D240" s="70">
        <v>4</v>
      </c>
      <c r="E240" s="70">
        <v>1990</v>
      </c>
      <c r="F240" s="70" t="s">
        <v>787</v>
      </c>
      <c r="G240" s="70" t="s">
        <v>1963</v>
      </c>
      <c r="H240" s="70" t="s">
        <v>1964</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53</v>
      </c>
      <c r="C241" s="70">
        <v>2</v>
      </c>
      <c r="D241" s="70">
        <v>4</v>
      </c>
      <c r="E241" s="70">
        <v>2005</v>
      </c>
      <c r="F241" s="70" t="s">
        <v>789</v>
      </c>
      <c r="G241" s="70" t="s">
        <v>1963</v>
      </c>
      <c r="H241" s="70" t="s">
        <v>1964</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54</v>
      </c>
      <c r="C242" s="70">
        <v>3</v>
      </c>
      <c r="D242" s="70">
        <v>4</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55</v>
      </c>
      <c r="C243" s="70">
        <v>4</v>
      </c>
      <c r="D243" s="70">
        <v>4</v>
      </c>
      <c r="E243" s="70">
        <v>2007</v>
      </c>
      <c r="F243" s="70" t="s">
        <v>791</v>
      </c>
      <c r="G243" s="70" t="s">
        <v>1963</v>
      </c>
      <c r="H243" s="70" t="s">
        <v>1964</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56</v>
      </c>
      <c r="C244" s="70">
        <v>5</v>
      </c>
      <c r="D244" s="70">
        <v>4</v>
      </c>
      <c r="E244" s="70">
        <v>2008</v>
      </c>
      <c r="F244" s="70" t="s">
        <v>792</v>
      </c>
      <c r="G244" s="70" t="s">
        <v>1963</v>
      </c>
      <c r="H244" s="70" t="s">
        <v>1964</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57</v>
      </c>
      <c r="C245" s="70">
        <v>6</v>
      </c>
      <c r="D245" s="70">
        <v>4</v>
      </c>
      <c r="E245" s="70">
        <v>2009</v>
      </c>
      <c r="F245" s="70" t="s">
        <v>176</v>
      </c>
      <c r="G245" s="70" t="s">
        <v>1963</v>
      </c>
      <c r="H245" s="70" t="s">
        <v>1964</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58</v>
      </c>
      <c r="C246" s="70">
        <v>7</v>
      </c>
      <c r="D246" s="70">
        <v>4</v>
      </c>
      <c r="E246" s="70">
        <v>2010</v>
      </c>
      <c r="F246" s="70" t="s">
        <v>177</v>
      </c>
      <c r="G246" s="70" t="s">
        <v>1963</v>
      </c>
      <c r="H246" s="70" t="s">
        <v>1964</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59</v>
      </c>
      <c r="C247" s="70">
        <v>8</v>
      </c>
      <c r="D247" s="70">
        <v>4</v>
      </c>
      <c r="E247" s="70">
        <v>2011</v>
      </c>
      <c r="F247" s="70" t="s">
        <v>178</v>
      </c>
      <c r="G247" s="70" t="s">
        <v>1963</v>
      </c>
      <c r="H247" s="70" t="s">
        <v>1964</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60</v>
      </c>
      <c r="C248" s="70">
        <v>9</v>
      </c>
      <c r="D248" s="70">
        <v>4</v>
      </c>
      <c r="E248" s="70">
        <v>2012</v>
      </c>
      <c r="F248" s="70" t="s">
        <v>179</v>
      </c>
      <c r="G248" s="70" t="s">
        <v>1963</v>
      </c>
      <c r="H248" s="70" t="s">
        <v>1964</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61</v>
      </c>
      <c r="C249" s="70">
        <v>10</v>
      </c>
      <c r="D249" s="70">
        <v>4</v>
      </c>
      <c r="E249" s="70">
        <v>2013</v>
      </c>
      <c r="F249" s="70" t="s">
        <v>180</v>
      </c>
      <c r="G249" s="70" t="s">
        <v>1963</v>
      </c>
      <c r="H249" s="70" t="s">
        <v>1964</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62</v>
      </c>
      <c r="C250" s="70">
        <v>11</v>
      </c>
      <c r="D250" s="70">
        <v>4</v>
      </c>
      <c r="E250" s="70">
        <v>2014</v>
      </c>
      <c r="F250" s="70" t="s">
        <v>181</v>
      </c>
      <c r="G250" s="70" t="s">
        <v>1963</v>
      </c>
      <c r="H250" s="70" t="s">
        <v>1964</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63</v>
      </c>
      <c r="C251" s="70">
        <v>12</v>
      </c>
      <c r="D251" s="70">
        <v>4</v>
      </c>
      <c r="E251" s="70">
        <v>2015</v>
      </c>
      <c r="F251" s="70" t="s">
        <v>182</v>
      </c>
      <c r="G251" s="70" t="s">
        <v>1963</v>
      </c>
      <c r="H251" s="70" t="s">
        <v>1964</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64</v>
      </c>
      <c r="C252" s="70">
        <v>13</v>
      </c>
      <c r="D252" s="70">
        <v>4</v>
      </c>
      <c r="E252" s="70">
        <v>2016</v>
      </c>
      <c r="F252" s="70" t="s">
        <v>155</v>
      </c>
      <c r="G252" s="70" t="s">
        <v>1963</v>
      </c>
      <c r="H252" s="70" t="s">
        <v>1964</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65</v>
      </c>
      <c r="C253" s="70">
        <v>14</v>
      </c>
      <c r="D253" s="70">
        <v>4</v>
      </c>
      <c r="E253" s="70">
        <v>2017</v>
      </c>
      <c r="F253" s="70" t="s">
        <v>156</v>
      </c>
      <c r="G253" s="70" t="s">
        <v>1963</v>
      </c>
      <c r="H253" s="70" t="s">
        <v>1964</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66</v>
      </c>
      <c r="C254" s="70">
        <v>15</v>
      </c>
      <c r="D254" s="70">
        <v>4</v>
      </c>
      <c r="E254" s="70">
        <v>2018</v>
      </c>
      <c r="F254" s="70" t="s">
        <v>183</v>
      </c>
      <c r="G254" s="1064" t="s">
        <v>1963</v>
      </c>
      <c r="H254" s="70" t="s">
        <v>1964</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67</v>
      </c>
      <c r="C255" s="70">
        <v>16</v>
      </c>
      <c r="D255" s="70">
        <v>4</v>
      </c>
      <c r="E255" s="70">
        <v>2019</v>
      </c>
      <c r="F255" s="70" t="s">
        <v>158</v>
      </c>
      <c r="G255" s="1064" t="s">
        <v>1963</v>
      </c>
      <c r="H255" s="70" t="s">
        <v>1964</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68</v>
      </c>
      <c r="C256" s="70">
        <v>17</v>
      </c>
      <c r="D256" s="70">
        <v>4</v>
      </c>
      <c r="E256" s="70">
        <v>2020</v>
      </c>
      <c r="F256" s="70" t="s">
        <v>159</v>
      </c>
      <c r="G256" s="70" t="s">
        <v>1963</v>
      </c>
      <c r="H256" s="70" t="s">
        <v>1964</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68</v>
      </c>
      <c r="C257" s="70">
        <v>18</v>
      </c>
      <c r="D257" s="70">
        <v>4</v>
      </c>
      <c r="E257" s="70">
        <v>2021</v>
      </c>
      <c r="F257" s="70" t="s">
        <v>160</v>
      </c>
      <c r="G257" s="70" t="s">
        <v>1963</v>
      </c>
      <c r="H257" s="70" t="s">
        <v>1964</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68</v>
      </c>
      <c r="C258" s="70">
        <v>19</v>
      </c>
      <c r="D258" s="70">
        <v>4</v>
      </c>
      <c r="E258" s="70">
        <v>2022</v>
      </c>
      <c r="F258" s="70" t="s">
        <v>161</v>
      </c>
      <c r="G258" s="70" t="s">
        <v>1963</v>
      </c>
      <c r="H258" s="70" t="s">
        <v>1964</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68</v>
      </c>
      <c r="C259" s="70">
        <v>20</v>
      </c>
      <c r="D259" s="70">
        <v>4</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68</v>
      </c>
      <c r="C260" s="70">
        <v>21</v>
      </c>
      <c r="D260" s="70">
        <v>4</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205</v>
      </c>
      <c r="C261" s="70">
        <v>1</v>
      </c>
      <c r="D261" s="70">
        <v>13</v>
      </c>
      <c r="E261" s="70">
        <v>1990</v>
      </c>
      <c r="F261" s="70" t="s">
        <v>787</v>
      </c>
      <c r="G261" s="70" t="s">
        <v>1986</v>
      </c>
      <c r="H261" s="70" t="s">
        <v>1664</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206</v>
      </c>
      <c r="C262" s="70">
        <v>2</v>
      </c>
      <c r="D262" s="70">
        <v>13</v>
      </c>
      <c r="E262" s="70">
        <v>2005</v>
      </c>
      <c r="F262" s="70" t="s">
        <v>789</v>
      </c>
      <c r="G262" s="70" t="s">
        <v>1986</v>
      </c>
      <c r="H262" s="70" t="s">
        <v>1664</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207</v>
      </c>
      <c r="C263" s="70">
        <v>3</v>
      </c>
      <c r="D263" s="70">
        <v>13</v>
      </c>
      <c r="E263" s="70">
        <v>2006</v>
      </c>
      <c r="F263" s="70" t="s">
        <v>790</v>
      </c>
      <c r="G263" s="70" t="s">
        <v>1986</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208</v>
      </c>
      <c r="C264" s="70">
        <v>4</v>
      </c>
      <c r="D264" s="70">
        <v>13</v>
      </c>
      <c r="E264" s="70">
        <v>2007</v>
      </c>
      <c r="F264" s="70" t="s">
        <v>791</v>
      </c>
      <c r="G264" s="70" t="s">
        <v>1986</v>
      </c>
      <c r="H264" s="70" t="s">
        <v>1664</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209</v>
      </c>
      <c r="C265" s="70">
        <v>5</v>
      </c>
      <c r="D265" s="70">
        <v>13</v>
      </c>
      <c r="E265" s="70">
        <v>2008</v>
      </c>
      <c r="F265" s="70" t="s">
        <v>792</v>
      </c>
      <c r="G265" s="70" t="s">
        <v>1986</v>
      </c>
      <c r="H265" s="70" t="s">
        <v>1664</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210</v>
      </c>
      <c r="C266" s="70">
        <v>6</v>
      </c>
      <c r="D266" s="70">
        <v>13</v>
      </c>
      <c r="E266" s="70">
        <v>2009</v>
      </c>
      <c r="F266" s="70" t="s">
        <v>176</v>
      </c>
      <c r="G266" s="70" t="s">
        <v>1986</v>
      </c>
      <c r="H266" s="70" t="s">
        <v>1664</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211</v>
      </c>
      <c r="C267" s="70">
        <v>7</v>
      </c>
      <c r="D267" s="70">
        <v>13</v>
      </c>
      <c r="E267" s="70">
        <v>2010</v>
      </c>
      <c r="F267" s="70" t="s">
        <v>177</v>
      </c>
      <c r="G267" s="70" t="s">
        <v>1986</v>
      </c>
      <c r="H267" s="70" t="s">
        <v>1664</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212</v>
      </c>
      <c r="C268" s="70">
        <v>8</v>
      </c>
      <c r="D268" s="70">
        <v>13</v>
      </c>
      <c r="E268" s="70">
        <v>2011</v>
      </c>
      <c r="F268" s="70" t="s">
        <v>178</v>
      </c>
      <c r="G268" s="70" t="s">
        <v>1986</v>
      </c>
      <c r="H268" s="70" t="s">
        <v>1664</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213</v>
      </c>
      <c r="C269" s="70">
        <v>9</v>
      </c>
      <c r="D269" s="70">
        <v>13</v>
      </c>
      <c r="E269" s="70">
        <v>2012</v>
      </c>
      <c r="F269" s="70" t="s">
        <v>179</v>
      </c>
      <c r="G269" s="70" t="s">
        <v>1986</v>
      </c>
      <c r="H269" s="70" t="s">
        <v>1664</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214</v>
      </c>
      <c r="C270" s="70">
        <v>10</v>
      </c>
      <c r="D270" s="70">
        <v>13</v>
      </c>
      <c r="E270" s="70">
        <v>2013</v>
      </c>
      <c r="F270" s="70" t="s">
        <v>180</v>
      </c>
      <c r="G270" s="70" t="s">
        <v>1986</v>
      </c>
      <c r="H270" s="70" t="s">
        <v>1664</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215</v>
      </c>
      <c r="C271" s="70">
        <v>11</v>
      </c>
      <c r="D271" s="70">
        <v>13</v>
      </c>
      <c r="E271" s="70">
        <v>2014</v>
      </c>
      <c r="F271" s="70" t="s">
        <v>181</v>
      </c>
      <c r="G271" s="70" t="s">
        <v>1986</v>
      </c>
      <c r="H271" s="70" t="s">
        <v>1664</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216</v>
      </c>
      <c r="C272" s="70">
        <v>12</v>
      </c>
      <c r="D272" s="70">
        <v>13</v>
      </c>
      <c r="E272" s="70">
        <v>2015</v>
      </c>
      <c r="F272" s="70" t="s">
        <v>182</v>
      </c>
      <c r="G272" s="70" t="s">
        <v>1986</v>
      </c>
      <c r="H272" s="70" t="s">
        <v>1664</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217</v>
      </c>
      <c r="C273" s="70">
        <v>13</v>
      </c>
      <c r="D273" s="70">
        <v>13</v>
      </c>
      <c r="E273" s="70">
        <v>2016</v>
      </c>
      <c r="F273" s="70" t="s">
        <v>155</v>
      </c>
      <c r="G273" s="1064" t="s">
        <v>1986</v>
      </c>
      <c r="H273" s="70" t="s">
        <v>1664</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218</v>
      </c>
      <c r="C274" s="70">
        <v>14</v>
      </c>
      <c r="D274" s="70">
        <v>13</v>
      </c>
      <c r="E274" s="70">
        <v>2017</v>
      </c>
      <c r="F274" s="70" t="s">
        <v>156</v>
      </c>
      <c r="G274" s="1064" t="s">
        <v>1986</v>
      </c>
      <c r="H274" s="70" t="s">
        <v>1664</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219</v>
      </c>
      <c r="C275" s="70">
        <v>15</v>
      </c>
      <c r="D275" s="70">
        <v>13</v>
      </c>
      <c r="E275" s="70">
        <v>2018</v>
      </c>
      <c r="F275" s="70" t="s">
        <v>183</v>
      </c>
      <c r="G275" s="70" t="s">
        <v>1986</v>
      </c>
      <c r="H275" s="70" t="s">
        <v>1664</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220</v>
      </c>
      <c r="C276" s="70">
        <v>16</v>
      </c>
      <c r="D276" s="70">
        <v>13</v>
      </c>
      <c r="E276" s="70">
        <v>2019</v>
      </c>
      <c r="F276" s="70" t="s">
        <v>158</v>
      </c>
      <c r="G276" s="70" t="s">
        <v>1986</v>
      </c>
      <c r="H276" s="70" t="s">
        <v>1664</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221</v>
      </c>
      <c r="C277" s="70">
        <v>17</v>
      </c>
      <c r="D277" s="70">
        <v>13</v>
      </c>
      <c r="E277" s="70">
        <v>2020</v>
      </c>
      <c r="F277" s="70" t="s">
        <v>159</v>
      </c>
      <c r="G277" s="70" t="s">
        <v>1986</v>
      </c>
      <c r="H277" s="70" t="s">
        <v>1664</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221</v>
      </c>
      <c r="C278" s="70">
        <v>18</v>
      </c>
      <c r="D278" s="70">
        <v>13</v>
      </c>
      <c r="E278" s="70">
        <v>2021</v>
      </c>
      <c r="F278" s="70" t="s">
        <v>160</v>
      </c>
      <c r="G278" s="70" t="s">
        <v>1986</v>
      </c>
      <c r="H278" s="70" t="s">
        <v>1664</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221</v>
      </c>
      <c r="C279" s="70">
        <v>19</v>
      </c>
      <c r="D279" s="70">
        <v>13</v>
      </c>
      <c r="E279" s="70">
        <v>2022</v>
      </c>
      <c r="F279" s="70" t="s">
        <v>161</v>
      </c>
      <c r="G279" s="70" t="s">
        <v>1986</v>
      </c>
      <c r="H279" s="70" t="s">
        <v>1664</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221</v>
      </c>
      <c r="C280" s="70">
        <v>20</v>
      </c>
      <c r="D280" s="70">
        <v>13</v>
      </c>
      <c r="E280" s="70">
        <v>2023</v>
      </c>
      <c r="F280" s="70" t="s">
        <v>1539</v>
      </c>
      <c r="G280" s="70" t="s">
        <v>1986</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221</v>
      </c>
      <c r="C281" s="70">
        <v>21</v>
      </c>
      <c r="D281" s="70">
        <v>13</v>
      </c>
      <c r="E281" s="70">
        <v>2024</v>
      </c>
      <c r="F281" s="70" t="s">
        <v>1554</v>
      </c>
      <c r="G281" s="70" t="s">
        <v>1986</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2013</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2014</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2015</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2016</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2017</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2018</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2019</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2020</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2021</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2022</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2023</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2024</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341</v>
      </c>
      <c r="C303" s="70">
        <v>1</v>
      </c>
      <c r="D303" s="70">
        <v>21</v>
      </c>
      <c r="E303" s="70">
        <v>1990</v>
      </c>
      <c r="F303" s="70" t="s">
        <v>787</v>
      </c>
      <c r="G303" s="70" t="s">
        <v>2027</v>
      </c>
      <c r="H303" s="70" t="s">
        <v>2028</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342</v>
      </c>
      <c r="C304" s="70">
        <v>2</v>
      </c>
      <c r="D304" s="70">
        <v>21</v>
      </c>
      <c r="E304" s="70">
        <v>2005</v>
      </c>
      <c r="F304" s="70" t="s">
        <v>789</v>
      </c>
      <c r="G304" s="70" t="s">
        <v>2027</v>
      </c>
      <c r="H304" s="70" t="s">
        <v>2028</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343</v>
      </c>
      <c r="C305" s="70">
        <v>3</v>
      </c>
      <c r="D305" s="70">
        <v>21</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344</v>
      </c>
      <c r="C306" s="70">
        <v>4</v>
      </c>
      <c r="D306" s="70">
        <v>21</v>
      </c>
      <c r="E306" s="70">
        <v>2007</v>
      </c>
      <c r="F306" s="70" t="s">
        <v>791</v>
      </c>
      <c r="G306" s="70" t="s">
        <v>2027</v>
      </c>
      <c r="H306" s="70" t="s">
        <v>2028</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345</v>
      </c>
      <c r="C307" s="70">
        <v>5</v>
      </c>
      <c r="D307" s="70">
        <v>21</v>
      </c>
      <c r="E307" s="70">
        <v>2008</v>
      </c>
      <c r="F307" s="70" t="s">
        <v>792</v>
      </c>
      <c r="G307" s="70" t="s">
        <v>2027</v>
      </c>
      <c r="H307" s="70" t="s">
        <v>2028</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346</v>
      </c>
      <c r="C308" s="70">
        <v>6</v>
      </c>
      <c r="D308" s="70">
        <v>21</v>
      </c>
      <c r="E308" s="70">
        <v>2009</v>
      </c>
      <c r="F308" s="70" t="s">
        <v>176</v>
      </c>
      <c r="G308" s="70" t="s">
        <v>2027</v>
      </c>
      <c r="H308" s="70" t="s">
        <v>2028</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2034</v>
      </c>
      <c r="B309" s="70">
        <v>347</v>
      </c>
      <c r="C309" s="70">
        <v>7</v>
      </c>
      <c r="D309" s="70">
        <v>21</v>
      </c>
      <c r="E309" s="70">
        <v>2010</v>
      </c>
      <c r="F309" s="70" t="s">
        <v>177</v>
      </c>
      <c r="G309" s="70" t="s">
        <v>2027</v>
      </c>
      <c r="H309" s="70" t="s">
        <v>2028</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2035</v>
      </c>
      <c r="B310" s="70">
        <v>348</v>
      </c>
      <c r="C310" s="70">
        <v>8</v>
      </c>
      <c r="D310" s="70">
        <v>21</v>
      </c>
      <c r="E310" s="70">
        <v>2011</v>
      </c>
      <c r="F310" s="70" t="s">
        <v>178</v>
      </c>
      <c r="G310" s="70" t="s">
        <v>2027</v>
      </c>
      <c r="H310" s="70" t="s">
        <v>2028</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2036</v>
      </c>
      <c r="B311" s="70">
        <v>349</v>
      </c>
      <c r="C311" s="70">
        <v>9</v>
      </c>
      <c r="D311" s="70">
        <v>21</v>
      </c>
      <c r="E311" s="70">
        <v>2012</v>
      </c>
      <c r="F311" s="70" t="s">
        <v>179</v>
      </c>
      <c r="G311" s="1064" t="s">
        <v>2027</v>
      </c>
      <c r="H311" s="70" t="s">
        <v>2028</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2037</v>
      </c>
      <c r="B312" s="70">
        <v>350</v>
      </c>
      <c r="C312" s="70">
        <v>10</v>
      </c>
      <c r="D312" s="70">
        <v>21</v>
      </c>
      <c r="E312" s="70">
        <v>2013</v>
      </c>
      <c r="F312" s="70" t="s">
        <v>180</v>
      </c>
      <c r="G312" s="1064" t="s">
        <v>2027</v>
      </c>
      <c r="H312" s="70" t="s">
        <v>2028</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2038</v>
      </c>
      <c r="B313" s="70">
        <v>351</v>
      </c>
      <c r="C313" s="70">
        <v>11</v>
      </c>
      <c r="D313" s="70">
        <v>21</v>
      </c>
      <c r="E313" s="70">
        <v>2014</v>
      </c>
      <c r="F313" s="70" t="s">
        <v>181</v>
      </c>
      <c r="G313" s="70" t="s">
        <v>2027</v>
      </c>
      <c r="H313" s="70" t="s">
        <v>2028</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2039</v>
      </c>
      <c r="B314" s="70">
        <v>352</v>
      </c>
      <c r="C314" s="70">
        <v>12</v>
      </c>
      <c r="D314" s="70">
        <v>21</v>
      </c>
      <c r="E314" s="70">
        <v>2015</v>
      </c>
      <c r="F314" s="70" t="s">
        <v>182</v>
      </c>
      <c r="G314" s="70" t="s">
        <v>2027</v>
      </c>
      <c r="H314" s="70" t="s">
        <v>2028</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2040</v>
      </c>
      <c r="B315" s="70">
        <v>353</v>
      </c>
      <c r="C315" s="70">
        <v>13</v>
      </c>
      <c r="D315" s="70">
        <v>21</v>
      </c>
      <c r="E315" s="70">
        <v>2016</v>
      </c>
      <c r="F315" s="70" t="s">
        <v>155</v>
      </c>
      <c r="G315" s="70" t="s">
        <v>2027</v>
      </c>
      <c r="H315" s="70" t="s">
        <v>2028</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2041</v>
      </c>
      <c r="B316" s="70">
        <v>354</v>
      </c>
      <c r="C316" s="70">
        <v>14</v>
      </c>
      <c r="D316" s="70">
        <v>21</v>
      </c>
      <c r="E316" s="70">
        <v>2017</v>
      </c>
      <c r="F316" s="70" t="s">
        <v>156</v>
      </c>
      <c r="G316" s="70" t="s">
        <v>2027</v>
      </c>
      <c r="H316" s="70" t="s">
        <v>2028</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2042</v>
      </c>
      <c r="B317" s="70">
        <v>355</v>
      </c>
      <c r="C317" s="70">
        <v>15</v>
      </c>
      <c r="D317" s="70">
        <v>21</v>
      </c>
      <c r="E317" s="70">
        <v>2018</v>
      </c>
      <c r="F317" s="70" t="s">
        <v>183</v>
      </c>
      <c r="G317" s="70" t="s">
        <v>2027</v>
      </c>
      <c r="H317" s="70" t="s">
        <v>2028</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2043</v>
      </c>
      <c r="B318" s="70">
        <v>356</v>
      </c>
      <c r="C318" s="70">
        <v>16</v>
      </c>
      <c r="D318" s="70">
        <v>21</v>
      </c>
      <c r="E318" s="70">
        <v>2019</v>
      </c>
      <c r="F318" s="70" t="s">
        <v>158</v>
      </c>
      <c r="G318" s="70" t="s">
        <v>2027</v>
      </c>
      <c r="H318" s="70" t="s">
        <v>2028</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2044</v>
      </c>
      <c r="B319" s="70">
        <v>357</v>
      </c>
      <c r="C319" s="70">
        <v>17</v>
      </c>
      <c r="D319" s="70">
        <v>21</v>
      </c>
      <c r="E319" s="70">
        <v>2020</v>
      </c>
      <c r="F319" s="70" t="s">
        <v>159</v>
      </c>
      <c r="G319" s="70" t="s">
        <v>2027</v>
      </c>
      <c r="H319" s="70" t="s">
        <v>2028</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2045</v>
      </c>
      <c r="B320" s="70">
        <v>357</v>
      </c>
      <c r="C320" s="70">
        <v>18</v>
      </c>
      <c r="D320" s="70">
        <v>21</v>
      </c>
      <c r="E320" s="70">
        <v>2021</v>
      </c>
      <c r="F320" s="70" t="s">
        <v>160</v>
      </c>
      <c r="G320" s="70" t="s">
        <v>2027</v>
      </c>
      <c r="H320" s="70" t="s">
        <v>2028</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2046</v>
      </c>
      <c r="B321" s="70">
        <v>357</v>
      </c>
      <c r="C321" s="70">
        <v>19</v>
      </c>
      <c r="D321" s="70">
        <v>21</v>
      </c>
      <c r="E321" s="70">
        <v>2022</v>
      </c>
      <c r="F321" s="70" t="s">
        <v>161</v>
      </c>
      <c r="G321" s="70" t="s">
        <v>2027</v>
      </c>
      <c r="H321" s="70" t="s">
        <v>2028</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357</v>
      </c>
      <c r="C322" s="70">
        <v>20</v>
      </c>
      <c r="D322" s="70">
        <v>21</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357</v>
      </c>
      <c r="C323" s="70">
        <v>21</v>
      </c>
      <c r="D323" s="70">
        <v>21</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307</v>
      </c>
      <c r="C324" s="70">
        <v>1</v>
      </c>
      <c r="D324" s="70">
        <v>19</v>
      </c>
      <c r="E324" s="70">
        <v>1990</v>
      </c>
      <c r="F324" s="70" t="s">
        <v>787</v>
      </c>
      <c r="G324" s="70" t="s">
        <v>2050</v>
      </c>
      <c r="H324" s="70" t="s">
        <v>2051</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308</v>
      </c>
      <c r="C325" s="70">
        <v>2</v>
      </c>
      <c r="D325" s="70">
        <v>19</v>
      </c>
      <c r="E325" s="70">
        <v>2005</v>
      </c>
      <c r="F325" s="70" t="s">
        <v>789</v>
      </c>
      <c r="G325" s="70" t="s">
        <v>2050</v>
      </c>
      <c r="H325" s="70" t="s">
        <v>2051</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309</v>
      </c>
      <c r="C326" s="70">
        <v>3</v>
      </c>
      <c r="D326" s="70">
        <v>19</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310</v>
      </c>
      <c r="C327" s="70">
        <v>4</v>
      </c>
      <c r="D327" s="70">
        <v>19</v>
      </c>
      <c r="E327" s="70">
        <v>2007</v>
      </c>
      <c r="F327" s="70" t="s">
        <v>791</v>
      </c>
      <c r="G327" s="70" t="s">
        <v>2050</v>
      </c>
      <c r="H327" s="70" t="s">
        <v>2051</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311</v>
      </c>
      <c r="C328" s="70">
        <v>5</v>
      </c>
      <c r="D328" s="70">
        <v>19</v>
      </c>
      <c r="E328" s="70">
        <v>2008</v>
      </c>
      <c r="F328" s="70" t="s">
        <v>792</v>
      </c>
      <c r="G328" s="70" t="s">
        <v>2050</v>
      </c>
      <c r="H328" s="70" t="s">
        <v>2051</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312</v>
      </c>
      <c r="C329" s="70">
        <v>6</v>
      </c>
      <c r="D329" s="70">
        <v>19</v>
      </c>
      <c r="E329" s="70">
        <v>2009</v>
      </c>
      <c r="F329" s="70" t="s">
        <v>176</v>
      </c>
      <c r="G329" s="1064" t="s">
        <v>2050</v>
      </c>
      <c r="H329" s="70" t="s">
        <v>2051</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313</v>
      </c>
      <c r="C330" s="70">
        <v>7</v>
      </c>
      <c r="D330" s="70">
        <v>19</v>
      </c>
      <c r="E330" s="70">
        <v>2010</v>
      </c>
      <c r="F330" s="70" t="s">
        <v>177</v>
      </c>
      <c r="G330" s="1064" t="s">
        <v>2050</v>
      </c>
      <c r="H330" s="70" t="s">
        <v>2051</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314</v>
      </c>
      <c r="C331" s="70">
        <v>8</v>
      </c>
      <c r="D331" s="70">
        <v>19</v>
      </c>
      <c r="E331" s="70">
        <v>2011</v>
      </c>
      <c r="F331" s="70" t="s">
        <v>178</v>
      </c>
      <c r="G331" s="70" t="s">
        <v>2050</v>
      </c>
      <c r="H331" s="70" t="s">
        <v>2051</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315</v>
      </c>
      <c r="C332" s="70">
        <v>9</v>
      </c>
      <c r="D332" s="70">
        <v>19</v>
      </c>
      <c r="E332" s="70">
        <v>2012</v>
      </c>
      <c r="F332" s="70" t="s">
        <v>179</v>
      </c>
      <c r="G332" s="70" t="s">
        <v>2050</v>
      </c>
      <c r="H332" s="70" t="s">
        <v>2051</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316</v>
      </c>
      <c r="C333" s="70">
        <v>10</v>
      </c>
      <c r="D333" s="70">
        <v>19</v>
      </c>
      <c r="E333" s="70">
        <v>2013</v>
      </c>
      <c r="F333" s="70" t="s">
        <v>180</v>
      </c>
      <c r="G333" s="70" t="s">
        <v>2050</v>
      </c>
      <c r="H333" s="70" t="s">
        <v>2051</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317</v>
      </c>
      <c r="C334" s="70">
        <v>11</v>
      </c>
      <c r="D334" s="70">
        <v>19</v>
      </c>
      <c r="E334" s="70">
        <v>2014</v>
      </c>
      <c r="F334" s="70" t="s">
        <v>181</v>
      </c>
      <c r="G334" s="70" t="s">
        <v>2050</v>
      </c>
      <c r="H334" s="70" t="s">
        <v>2051</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318</v>
      </c>
      <c r="C335" s="70">
        <v>12</v>
      </c>
      <c r="D335" s="70">
        <v>19</v>
      </c>
      <c r="E335" s="70">
        <v>2015</v>
      </c>
      <c r="F335" s="70" t="s">
        <v>182</v>
      </c>
      <c r="G335" s="70" t="s">
        <v>2050</v>
      </c>
      <c r="H335" s="70" t="s">
        <v>2051</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319</v>
      </c>
      <c r="C336" s="70">
        <v>13</v>
      </c>
      <c r="D336" s="70">
        <v>19</v>
      </c>
      <c r="E336" s="70">
        <v>2016</v>
      </c>
      <c r="F336" s="70" t="s">
        <v>155</v>
      </c>
      <c r="G336" s="70" t="s">
        <v>2050</v>
      </c>
      <c r="H336" s="70" t="s">
        <v>2051</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320</v>
      </c>
      <c r="C337" s="70">
        <v>14</v>
      </c>
      <c r="D337" s="70">
        <v>19</v>
      </c>
      <c r="E337" s="70">
        <v>2017</v>
      </c>
      <c r="F337" s="70" t="s">
        <v>156</v>
      </c>
      <c r="G337" s="70" t="s">
        <v>2050</v>
      </c>
      <c r="H337" s="70" t="s">
        <v>2051</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321</v>
      </c>
      <c r="C338" s="70">
        <v>15</v>
      </c>
      <c r="D338" s="70">
        <v>19</v>
      </c>
      <c r="E338" s="70">
        <v>2018</v>
      </c>
      <c r="F338" s="70" t="s">
        <v>183</v>
      </c>
      <c r="G338" s="70" t="s">
        <v>2050</v>
      </c>
      <c r="H338" s="70" t="s">
        <v>2051</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322</v>
      </c>
      <c r="C339" s="70">
        <v>16</v>
      </c>
      <c r="D339" s="70">
        <v>19</v>
      </c>
      <c r="E339" s="70">
        <v>2019</v>
      </c>
      <c r="F339" s="70" t="s">
        <v>158</v>
      </c>
      <c r="G339" s="70" t="s">
        <v>2050</v>
      </c>
      <c r="H339" s="70" t="s">
        <v>2051</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323</v>
      </c>
      <c r="C340" s="70">
        <v>17</v>
      </c>
      <c r="D340" s="70">
        <v>19</v>
      </c>
      <c r="E340" s="70">
        <v>2020</v>
      </c>
      <c r="F340" s="70" t="s">
        <v>159</v>
      </c>
      <c r="G340" s="70" t="s">
        <v>2050</v>
      </c>
      <c r="H340" s="70" t="s">
        <v>2051</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323</v>
      </c>
      <c r="C341" s="70">
        <v>18</v>
      </c>
      <c r="D341" s="70">
        <v>19</v>
      </c>
      <c r="E341" s="70">
        <v>2021</v>
      </c>
      <c r="F341" s="70" t="s">
        <v>160</v>
      </c>
      <c r="G341" s="70" t="s">
        <v>2050</v>
      </c>
      <c r="H341" s="70" t="s">
        <v>2051</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323</v>
      </c>
      <c r="C342" s="70">
        <v>19</v>
      </c>
      <c r="D342" s="70">
        <v>19</v>
      </c>
      <c r="E342" s="70">
        <v>2022</v>
      </c>
      <c r="F342" s="70" t="s">
        <v>161</v>
      </c>
      <c r="G342" s="70" t="s">
        <v>2050</v>
      </c>
      <c r="H342" s="70" t="s">
        <v>2051</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323</v>
      </c>
      <c r="C343" s="70">
        <v>20</v>
      </c>
      <c r="D343" s="70">
        <v>19</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323</v>
      </c>
      <c r="C344" s="70">
        <v>21</v>
      </c>
      <c r="D344" s="70">
        <v>19</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290</v>
      </c>
      <c r="C366" s="70">
        <v>1</v>
      </c>
      <c r="D366" s="70">
        <v>18</v>
      </c>
      <c r="E366" s="70">
        <v>1990</v>
      </c>
      <c r="F366" s="70" t="s">
        <v>787</v>
      </c>
      <c r="G366" s="70" t="s">
        <v>2096</v>
      </c>
      <c r="H366" s="70" t="s">
        <v>2097</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291</v>
      </c>
      <c r="C367" s="70">
        <v>2</v>
      </c>
      <c r="D367" s="70">
        <v>18</v>
      </c>
      <c r="E367" s="70">
        <v>2005</v>
      </c>
      <c r="F367" s="70" t="s">
        <v>789</v>
      </c>
      <c r="G367" s="70" t="s">
        <v>2096</v>
      </c>
      <c r="H367" s="70" t="s">
        <v>2097</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292</v>
      </c>
      <c r="C368" s="70">
        <v>3</v>
      </c>
      <c r="D368" s="70">
        <v>18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293</v>
      </c>
      <c r="C369" s="70">
        <v>4</v>
      </c>
      <c r="D369" s="70">
        <v>18</v>
      </c>
      <c r="E369" s="70">
        <v>2007</v>
      </c>
      <c r="F369" s="70" t="s">
        <v>791</v>
      </c>
      <c r="G369" s="1064" t="s">
        <v>2096</v>
      </c>
      <c r="H369" s="70" t="s">
        <v>2097</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294</v>
      </c>
      <c r="C370" s="70">
        <v>5</v>
      </c>
      <c r="D370" s="70">
        <v>18</v>
      </c>
      <c r="E370" s="70">
        <v>2008</v>
      </c>
      <c r="F370" s="70" t="s">
        <v>792</v>
      </c>
      <c r="G370" s="70" t="s">
        <v>2096</v>
      </c>
      <c r="H370" s="70" t="s">
        <v>2097</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295</v>
      </c>
      <c r="C371" s="70">
        <v>6</v>
      </c>
      <c r="D371" s="70">
        <v>18</v>
      </c>
      <c r="E371" s="70">
        <v>2009</v>
      </c>
      <c r="F371" s="70" t="s">
        <v>176</v>
      </c>
      <c r="G371" s="70" t="s">
        <v>2096</v>
      </c>
      <c r="H371" s="70" t="s">
        <v>2097</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296</v>
      </c>
      <c r="C372" s="70">
        <v>7</v>
      </c>
      <c r="D372" s="70">
        <v>18</v>
      </c>
      <c r="E372" s="70">
        <v>2010</v>
      </c>
      <c r="F372" s="70" t="s">
        <v>177</v>
      </c>
      <c r="G372" s="70" t="s">
        <v>2096</v>
      </c>
      <c r="H372" s="70" t="s">
        <v>2097</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297</v>
      </c>
      <c r="C373" s="70">
        <v>8</v>
      </c>
      <c r="D373" s="70">
        <v>18</v>
      </c>
      <c r="E373" s="70">
        <v>2011</v>
      </c>
      <c r="F373" s="70" t="s">
        <v>178</v>
      </c>
      <c r="G373" s="70" t="s">
        <v>2096</v>
      </c>
      <c r="H373" s="70" t="s">
        <v>2097</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298</v>
      </c>
      <c r="C374" s="70">
        <v>9</v>
      </c>
      <c r="D374" s="70">
        <v>18</v>
      </c>
      <c r="E374" s="70">
        <v>2012</v>
      </c>
      <c r="F374" s="70" t="s">
        <v>179</v>
      </c>
      <c r="G374" s="70" t="s">
        <v>2096</v>
      </c>
      <c r="H374" s="70" t="s">
        <v>2097</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299</v>
      </c>
      <c r="C375" s="70">
        <v>10</v>
      </c>
      <c r="D375" s="70">
        <v>18</v>
      </c>
      <c r="E375" s="70">
        <v>2013</v>
      </c>
      <c r="F375" s="70" t="s">
        <v>180</v>
      </c>
      <c r="G375" s="70" t="s">
        <v>2096</v>
      </c>
      <c r="H375" s="70" t="s">
        <v>2097</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300</v>
      </c>
      <c r="C376" s="70">
        <v>11</v>
      </c>
      <c r="D376" s="70">
        <v>18</v>
      </c>
      <c r="E376" s="70">
        <v>2014</v>
      </c>
      <c r="F376" s="70" t="s">
        <v>181</v>
      </c>
      <c r="G376" s="70" t="s">
        <v>2096</v>
      </c>
      <c r="H376" s="70" t="s">
        <v>2097</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301</v>
      </c>
      <c r="C377" s="70">
        <v>12</v>
      </c>
      <c r="D377" s="70">
        <v>18</v>
      </c>
      <c r="E377" s="70">
        <v>2015</v>
      </c>
      <c r="F377" s="70" t="s">
        <v>182</v>
      </c>
      <c r="G377" s="70" t="s">
        <v>2096</v>
      </c>
      <c r="H377" s="70" t="s">
        <v>2097</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302</v>
      </c>
      <c r="C378" s="70">
        <v>13</v>
      </c>
      <c r="D378" s="70">
        <v>18</v>
      </c>
      <c r="E378" s="70">
        <v>2016</v>
      </c>
      <c r="F378" s="70" t="s">
        <v>155</v>
      </c>
      <c r="G378" s="70" t="s">
        <v>2096</v>
      </c>
      <c r="H378" s="70" t="s">
        <v>2097</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303</v>
      </c>
      <c r="C379" s="70">
        <v>14</v>
      </c>
      <c r="D379" s="70">
        <v>18</v>
      </c>
      <c r="E379" s="70">
        <v>2017</v>
      </c>
      <c r="F379" s="70" t="s">
        <v>156</v>
      </c>
      <c r="G379" s="70" t="s">
        <v>2096</v>
      </c>
      <c r="H379" s="70" t="s">
        <v>2097</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304</v>
      </c>
      <c r="C380" s="70">
        <v>15</v>
      </c>
      <c r="D380" s="70">
        <v>18</v>
      </c>
      <c r="E380" s="70">
        <v>2018</v>
      </c>
      <c r="F380" s="70" t="s">
        <v>183</v>
      </c>
      <c r="G380" s="70" t="s">
        <v>2096</v>
      </c>
      <c r="H380" s="70" t="s">
        <v>2097</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305</v>
      </c>
      <c r="C381" s="70">
        <v>16</v>
      </c>
      <c r="D381" s="70">
        <v>18</v>
      </c>
      <c r="E381" s="70">
        <v>2019</v>
      </c>
      <c r="F381" s="70" t="s">
        <v>158</v>
      </c>
      <c r="G381" s="70" t="s">
        <v>2096</v>
      </c>
      <c r="H381" s="70" t="s">
        <v>2097</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306</v>
      </c>
      <c r="C382" s="70">
        <v>17</v>
      </c>
      <c r="D382" s="70">
        <v>18</v>
      </c>
      <c r="E382" s="70">
        <v>2020</v>
      </c>
      <c r="F382" s="70" t="s">
        <v>159</v>
      </c>
      <c r="G382" s="70" t="s">
        <v>2096</v>
      </c>
      <c r="H382" s="70" t="s">
        <v>2097</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306</v>
      </c>
      <c r="C383" s="70">
        <v>18</v>
      </c>
      <c r="D383" s="70">
        <v>18</v>
      </c>
      <c r="E383" s="70">
        <v>2021</v>
      </c>
      <c r="F383" s="70" t="s">
        <v>160</v>
      </c>
      <c r="G383" s="70" t="s">
        <v>2096</v>
      </c>
      <c r="H383" s="70" t="s">
        <v>2097</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306</v>
      </c>
      <c r="C384" s="70">
        <v>19</v>
      </c>
      <c r="D384" s="70">
        <v>18</v>
      </c>
      <c r="E384" s="70">
        <v>2022</v>
      </c>
      <c r="F384" s="70" t="s">
        <v>161</v>
      </c>
      <c r="G384" s="70" t="s">
        <v>2096</v>
      </c>
      <c r="H384" s="70" t="s">
        <v>2097</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306</v>
      </c>
      <c r="C385" s="70">
        <v>20</v>
      </c>
      <c r="D385" s="70">
        <v>18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306</v>
      </c>
      <c r="C386" s="70">
        <v>21</v>
      </c>
      <c r="D386" s="70">
        <v>18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2124</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2125</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2134</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2135</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273</v>
      </c>
      <c r="C408" s="70">
        <v>1</v>
      </c>
      <c r="D408" s="70">
        <v>17</v>
      </c>
      <c r="E408" s="70">
        <v>1990</v>
      </c>
      <c r="F408" s="70" t="s">
        <v>787</v>
      </c>
      <c r="G408" s="70" t="s">
        <v>2138</v>
      </c>
      <c r="H408" s="70" t="s">
        <v>2139</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274</v>
      </c>
      <c r="C409" s="70">
        <v>2</v>
      </c>
      <c r="D409" s="70">
        <v>17</v>
      </c>
      <c r="E409" s="70">
        <v>2005</v>
      </c>
      <c r="F409" s="70" t="s">
        <v>789</v>
      </c>
      <c r="G409" s="70" t="s">
        <v>2138</v>
      </c>
      <c r="H409" s="70" t="s">
        <v>2139</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275</v>
      </c>
      <c r="C410" s="70">
        <v>3</v>
      </c>
      <c r="D410" s="70">
        <v>17</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276</v>
      </c>
      <c r="C411" s="70">
        <v>4</v>
      </c>
      <c r="D411" s="70">
        <v>17</v>
      </c>
      <c r="E411" s="70">
        <v>2007</v>
      </c>
      <c r="F411" s="70" t="s">
        <v>791</v>
      </c>
      <c r="G411" s="70" t="s">
        <v>2138</v>
      </c>
      <c r="H411" s="70" t="s">
        <v>2139</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277</v>
      </c>
      <c r="C412" s="70">
        <v>5</v>
      </c>
      <c r="D412" s="70">
        <v>17</v>
      </c>
      <c r="E412" s="70">
        <v>2008</v>
      </c>
      <c r="F412" s="70" t="s">
        <v>792</v>
      </c>
      <c r="G412" s="70" t="s">
        <v>2138</v>
      </c>
      <c r="H412" s="70" t="s">
        <v>2139</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278</v>
      </c>
      <c r="C413" s="70">
        <v>6</v>
      </c>
      <c r="D413" s="70">
        <v>17</v>
      </c>
      <c r="E413" s="70">
        <v>2009</v>
      </c>
      <c r="F413" s="70" t="s">
        <v>176</v>
      </c>
      <c r="G413" s="70" t="s">
        <v>2138</v>
      </c>
      <c r="H413" s="70" t="s">
        <v>2139</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279</v>
      </c>
      <c r="C414" s="70">
        <v>7</v>
      </c>
      <c r="D414" s="70">
        <v>17</v>
      </c>
      <c r="E414" s="70">
        <v>2010</v>
      </c>
      <c r="F414" s="70" t="s">
        <v>177</v>
      </c>
      <c r="G414" s="70" t="s">
        <v>2138</v>
      </c>
      <c r="H414" s="70" t="s">
        <v>2139</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280</v>
      </c>
      <c r="C415" s="70">
        <v>8</v>
      </c>
      <c r="D415" s="70">
        <v>17</v>
      </c>
      <c r="E415" s="70">
        <v>2011</v>
      </c>
      <c r="F415" s="70" t="s">
        <v>178</v>
      </c>
      <c r="G415" s="70" t="s">
        <v>2138</v>
      </c>
      <c r="H415" s="70" t="s">
        <v>2139</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281</v>
      </c>
      <c r="C416" s="70">
        <v>9</v>
      </c>
      <c r="D416" s="70">
        <v>17</v>
      </c>
      <c r="E416" s="70">
        <v>2012</v>
      </c>
      <c r="F416" s="70" t="s">
        <v>179</v>
      </c>
      <c r="G416" s="70" t="s">
        <v>2138</v>
      </c>
      <c r="H416" s="70" t="s">
        <v>2139</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282</v>
      </c>
      <c r="C417" s="70">
        <v>10</v>
      </c>
      <c r="D417" s="70">
        <v>17</v>
      </c>
      <c r="E417" s="70">
        <v>2013</v>
      </c>
      <c r="F417" s="70" t="s">
        <v>180</v>
      </c>
      <c r="G417" s="70" t="s">
        <v>2138</v>
      </c>
      <c r="H417" s="70" t="s">
        <v>2139</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283</v>
      </c>
      <c r="C418" s="70">
        <v>11</v>
      </c>
      <c r="D418" s="70">
        <v>17</v>
      </c>
      <c r="E418" s="70">
        <v>2014</v>
      </c>
      <c r="F418" s="70" t="s">
        <v>181</v>
      </c>
      <c r="G418" s="70" t="s">
        <v>2138</v>
      </c>
      <c r="H418" s="70" t="s">
        <v>2139</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284</v>
      </c>
      <c r="C419" s="70">
        <v>12</v>
      </c>
      <c r="D419" s="70">
        <v>17</v>
      </c>
      <c r="E419" s="70">
        <v>2015</v>
      </c>
      <c r="F419" s="70" t="s">
        <v>182</v>
      </c>
      <c r="G419" s="70" t="s">
        <v>2138</v>
      </c>
      <c r="H419" s="70" t="s">
        <v>2139</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285</v>
      </c>
      <c r="C420" s="70">
        <v>13</v>
      </c>
      <c r="D420" s="70">
        <v>17</v>
      </c>
      <c r="E420" s="70">
        <v>2016</v>
      </c>
      <c r="F420" s="70" t="s">
        <v>155</v>
      </c>
      <c r="G420" s="70" t="s">
        <v>2138</v>
      </c>
      <c r="H420" s="70" t="s">
        <v>2139</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286</v>
      </c>
      <c r="C421" s="70">
        <v>14</v>
      </c>
      <c r="D421" s="70">
        <v>17</v>
      </c>
      <c r="E421" s="70">
        <v>2017</v>
      </c>
      <c r="F421" s="70" t="s">
        <v>156</v>
      </c>
      <c r="G421" s="70" t="s">
        <v>2138</v>
      </c>
      <c r="H421" s="70" t="s">
        <v>2139</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287</v>
      </c>
      <c r="C422" s="70">
        <v>15</v>
      </c>
      <c r="D422" s="70">
        <v>17</v>
      </c>
      <c r="E422" s="70">
        <v>2018</v>
      </c>
      <c r="F422" s="70" t="s">
        <v>183</v>
      </c>
      <c r="G422" s="70" t="s">
        <v>2138</v>
      </c>
      <c r="H422" s="70" t="s">
        <v>2139</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288</v>
      </c>
      <c r="C423" s="70">
        <v>16</v>
      </c>
      <c r="D423" s="70">
        <v>17</v>
      </c>
      <c r="E423" s="70">
        <v>2019</v>
      </c>
      <c r="F423" s="70" t="s">
        <v>158</v>
      </c>
      <c r="G423" s="70" t="s">
        <v>2138</v>
      </c>
      <c r="H423" s="70" t="s">
        <v>2139</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289</v>
      </c>
      <c r="C424" s="70">
        <v>17</v>
      </c>
      <c r="D424" s="70">
        <v>17</v>
      </c>
      <c r="E424" s="70">
        <v>2020</v>
      </c>
      <c r="F424" s="70" t="s">
        <v>159</v>
      </c>
      <c r="G424" s="70" t="s">
        <v>2138</v>
      </c>
      <c r="H424" s="70" t="s">
        <v>2139</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289</v>
      </c>
      <c r="C425" s="70">
        <v>18</v>
      </c>
      <c r="D425" s="70">
        <v>17</v>
      </c>
      <c r="E425" s="70">
        <v>2021</v>
      </c>
      <c r="F425" s="70" t="s">
        <v>160</v>
      </c>
      <c r="G425" s="1064" t="s">
        <v>2138</v>
      </c>
      <c r="H425" s="70" t="s">
        <v>2139</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289</v>
      </c>
      <c r="C426" s="70">
        <v>19</v>
      </c>
      <c r="D426" s="70">
        <v>17</v>
      </c>
      <c r="E426" s="70">
        <v>2022</v>
      </c>
      <c r="F426" s="70" t="s">
        <v>161</v>
      </c>
      <c r="G426" s="1064" t="s">
        <v>2138</v>
      </c>
      <c r="H426" s="70" t="s">
        <v>2139</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289</v>
      </c>
      <c r="C427" s="70">
        <v>20</v>
      </c>
      <c r="D427" s="70">
        <v>17</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289</v>
      </c>
      <c r="C428" s="70">
        <v>21</v>
      </c>
      <c r="D428" s="70">
        <v>17</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2166</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2167</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2168</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2169</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2170</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2171</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2172</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2174</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2175</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2176</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2177</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188</v>
      </c>
      <c r="C450" s="70">
        <v>1</v>
      </c>
      <c r="D450" s="70">
        <v>12</v>
      </c>
      <c r="E450" s="70">
        <v>1990</v>
      </c>
      <c r="F450" s="70" t="s">
        <v>787</v>
      </c>
      <c r="G450" s="70" t="s">
        <v>2180</v>
      </c>
      <c r="H450" s="70" t="s">
        <v>2181</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189</v>
      </c>
      <c r="C451" s="70">
        <v>2</v>
      </c>
      <c r="D451" s="70">
        <v>12</v>
      </c>
      <c r="E451" s="70">
        <v>2005</v>
      </c>
      <c r="F451" s="70" t="s">
        <v>789</v>
      </c>
      <c r="G451" s="70" t="s">
        <v>2180</v>
      </c>
      <c r="H451" s="70" t="s">
        <v>2181</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190</v>
      </c>
      <c r="C452" s="70">
        <v>3</v>
      </c>
      <c r="D452" s="70">
        <v>12</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191</v>
      </c>
      <c r="C453" s="70">
        <v>4</v>
      </c>
      <c r="D453" s="70">
        <v>12</v>
      </c>
      <c r="E453" s="70">
        <v>2007</v>
      </c>
      <c r="F453" s="70" t="s">
        <v>791</v>
      </c>
      <c r="G453" s="70" t="s">
        <v>2180</v>
      </c>
      <c r="H453" s="70" t="s">
        <v>2181</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192</v>
      </c>
      <c r="C454" s="70">
        <v>5</v>
      </c>
      <c r="D454" s="70">
        <v>12</v>
      </c>
      <c r="E454" s="70">
        <v>2008</v>
      </c>
      <c r="F454" s="70" t="s">
        <v>792</v>
      </c>
      <c r="G454" s="70" t="s">
        <v>2180</v>
      </c>
      <c r="H454" s="70" t="s">
        <v>2181</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193</v>
      </c>
      <c r="C455" s="70">
        <v>6</v>
      </c>
      <c r="D455" s="70">
        <v>12</v>
      </c>
      <c r="E455" s="70">
        <v>2009</v>
      </c>
      <c r="F455" s="70" t="s">
        <v>176</v>
      </c>
      <c r="G455" s="70" t="s">
        <v>2180</v>
      </c>
      <c r="H455" s="70" t="s">
        <v>2181</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194</v>
      </c>
      <c r="C456" s="70">
        <v>7</v>
      </c>
      <c r="D456" s="70">
        <v>12</v>
      </c>
      <c r="E456" s="70">
        <v>2010</v>
      </c>
      <c r="F456" s="70" t="s">
        <v>177</v>
      </c>
      <c r="G456" s="70" t="s">
        <v>2180</v>
      </c>
      <c r="H456" s="70" t="s">
        <v>2181</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195</v>
      </c>
      <c r="C457" s="70">
        <v>8</v>
      </c>
      <c r="D457" s="70">
        <v>12</v>
      </c>
      <c r="E457" s="70">
        <v>2011</v>
      </c>
      <c r="F457" s="70" t="s">
        <v>178</v>
      </c>
      <c r="G457" s="70" t="s">
        <v>2180</v>
      </c>
      <c r="H457" s="70" t="s">
        <v>2181</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196</v>
      </c>
      <c r="C458" s="70">
        <v>9</v>
      </c>
      <c r="D458" s="70">
        <v>12</v>
      </c>
      <c r="E458" s="70">
        <v>2012</v>
      </c>
      <c r="F458" s="70" t="s">
        <v>179</v>
      </c>
      <c r="G458" s="70" t="s">
        <v>2180</v>
      </c>
      <c r="H458" s="70" t="s">
        <v>2181</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197</v>
      </c>
      <c r="C459" s="70">
        <v>10</v>
      </c>
      <c r="D459" s="70">
        <v>12</v>
      </c>
      <c r="E459" s="70">
        <v>2013</v>
      </c>
      <c r="F459" s="70" t="s">
        <v>180</v>
      </c>
      <c r="G459" s="70" t="s">
        <v>2180</v>
      </c>
      <c r="H459" s="70" t="s">
        <v>2181</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198</v>
      </c>
      <c r="C460" s="70">
        <v>11</v>
      </c>
      <c r="D460" s="70">
        <v>12</v>
      </c>
      <c r="E460" s="70">
        <v>2014</v>
      </c>
      <c r="F460" s="70" t="s">
        <v>181</v>
      </c>
      <c r="G460" s="70" t="s">
        <v>2180</v>
      </c>
      <c r="H460" s="70" t="s">
        <v>2181</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199</v>
      </c>
      <c r="C461" s="70">
        <v>12</v>
      </c>
      <c r="D461" s="70">
        <v>12</v>
      </c>
      <c r="E461" s="70">
        <v>2015</v>
      </c>
      <c r="F461" s="70" t="s">
        <v>182</v>
      </c>
      <c r="G461" s="70" t="s">
        <v>2180</v>
      </c>
      <c r="H461" s="70" t="s">
        <v>2181</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200</v>
      </c>
      <c r="C462" s="70">
        <v>13</v>
      </c>
      <c r="D462" s="70">
        <v>12</v>
      </c>
      <c r="E462" s="70">
        <v>2016</v>
      </c>
      <c r="F462" s="70" t="s">
        <v>155</v>
      </c>
      <c r="G462" s="1064" t="s">
        <v>2180</v>
      </c>
      <c r="H462" s="70" t="s">
        <v>2181</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2194</v>
      </c>
      <c r="B463" s="70">
        <v>201</v>
      </c>
      <c r="C463" s="70">
        <v>14</v>
      </c>
      <c r="D463" s="70">
        <v>12</v>
      </c>
      <c r="E463" s="70">
        <v>2017</v>
      </c>
      <c r="F463" s="70" t="s">
        <v>156</v>
      </c>
      <c r="G463" s="1064" t="s">
        <v>2180</v>
      </c>
      <c r="H463" s="70" t="s">
        <v>2181</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2195</v>
      </c>
      <c r="B464" s="70">
        <v>202</v>
      </c>
      <c r="C464" s="70">
        <v>15</v>
      </c>
      <c r="D464" s="70">
        <v>12</v>
      </c>
      <c r="E464" s="70">
        <v>2018</v>
      </c>
      <c r="F464" s="70" t="s">
        <v>183</v>
      </c>
      <c r="G464" s="70" t="s">
        <v>2180</v>
      </c>
      <c r="H464" s="70" t="s">
        <v>2181</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2196</v>
      </c>
      <c r="B465" s="70">
        <v>203</v>
      </c>
      <c r="C465" s="70">
        <v>16</v>
      </c>
      <c r="D465" s="70">
        <v>12</v>
      </c>
      <c r="E465" s="70">
        <v>2019</v>
      </c>
      <c r="F465" s="70" t="s">
        <v>158</v>
      </c>
      <c r="G465" s="70" t="s">
        <v>2180</v>
      </c>
      <c r="H465" s="70" t="s">
        <v>2181</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2197</v>
      </c>
      <c r="B466" s="70">
        <v>204</v>
      </c>
      <c r="C466" s="70">
        <v>17</v>
      </c>
      <c r="D466" s="70">
        <v>12</v>
      </c>
      <c r="E466" s="70">
        <v>2020</v>
      </c>
      <c r="F466" s="70" t="s">
        <v>159</v>
      </c>
      <c r="G466" s="70" t="s">
        <v>2180</v>
      </c>
      <c r="H466" s="70" t="s">
        <v>2181</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2198</v>
      </c>
      <c r="B467" s="70">
        <v>204</v>
      </c>
      <c r="C467" s="70">
        <v>18</v>
      </c>
      <c r="D467" s="70">
        <v>12</v>
      </c>
      <c r="E467" s="70">
        <v>2021</v>
      </c>
      <c r="F467" s="70" t="s">
        <v>160</v>
      </c>
      <c r="G467" s="70" t="s">
        <v>2180</v>
      </c>
      <c r="H467" s="70" t="s">
        <v>2181</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2199</v>
      </c>
      <c r="B468" s="70">
        <v>204</v>
      </c>
      <c r="C468" s="70">
        <v>19</v>
      </c>
      <c r="D468" s="70">
        <v>12</v>
      </c>
      <c r="E468" s="70">
        <v>2022</v>
      </c>
      <c r="F468" s="70" t="s">
        <v>161</v>
      </c>
      <c r="G468" s="70" t="s">
        <v>2180</v>
      </c>
      <c r="H468" s="70" t="s">
        <v>2181</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204</v>
      </c>
      <c r="C469" s="70">
        <v>20</v>
      </c>
      <c r="D469" s="70">
        <v>12</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204</v>
      </c>
      <c r="C470" s="70">
        <v>21</v>
      </c>
      <c r="D470" s="70">
        <v>12</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273</v>
      </c>
      <c r="C471" s="70">
        <v>1</v>
      </c>
      <c r="D471" s="70">
        <v>17</v>
      </c>
      <c r="E471" s="70">
        <v>1990</v>
      </c>
      <c r="F471" s="70" t="s">
        <v>787</v>
      </c>
      <c r="G471" s="70" t="s">
        <v>2203</v>
      </c>
      <c r="H471" s="70" t="s">
        <v>2204</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274</v>
      </c>
      <c r="C472" s="70">
        <v>2</v>
      </c>
      <c r="D472" s="70">
        <v>17</v>
      </c>
      <c r="E472" s="70">
        <v>2005</v>
      </c>
      <c r="F472" s="70" t="s">
        <v>789</v>
      </c>
      <c r="G472" s="70" t="s">
        <v>2203</v>
      </c>
      <c r="H472" s="70" t="s">
        <v>2204</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275</v>
      </c>
      <c r="C473" s="70">
        <v>3</v>
      </c>
      <c r="D473" s="70">
        <v>17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276</v>
      </c>
      <c r="C474" s="70">
        <v>4</v>
      </c>
      <c r="D474" s="70">
        <v>17</v>
      </c>
      <c r="E474" s="70">
        <v>2007</v>
      </c>
      <c r="F474" s="70" t="s">
        <v>791</v>
      </c>
      <c r="G474" s="70" t="s">
        <v>2203</v>
      </c>
      <c r="H474" s="70" t="s">
        <v>2204</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277</v>
      </c>
      <c r="C475" s="70">
        <v>5</v>
      </c>
      <c r="D475" s="70">
        <v>17</v>
      </c>
      <c r="E475" s="70">
        <v>2008</v>
      </c>
      <c r="F475" s="70" t="s">
        <v>792</v>
      </c>
      <c r="G475" s="70" t="s">
        <v>2203</v>
      </c>
      <c r="H475" s="70" t="s">
        <v>2204</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278</v>
      </c>
      <c r="C476" s="70">
        <v>6</v>
      </c>
      <c r="D476" s="70">
        <v>17</v>
      </c>
      <c r="E476" s="70">
        <v>2009</v>
      </c>
      <c r="F476" s="70" t="s">
        <v>176</v>
      </c>
      <c r="G476" s="70" t="s">
        <v>2203</v>
      </c>
      <c r="H476" s="70" t="s">
        <v>2204</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2210</v>
      </c>
      <c r="B477" s="70">
        <v>279</v>
      </c>
      <c r="C477" s="70">
        <v>7</v>
      </c>
      <c r="D477" s="70">
        <v>17</v>
      </c>
      <c r="E477" s="70">
        <v>2010</v>
      </c>
      <c r="F477" s="70" t="s">
        <v>177</v>
      </c>
      <c r="G477" s="70" t="s">
        <v>2203</v>
      </c>
      <c r="H477" s="70" t="s">
        <v>2204</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2211</v>
      </c>
      <c r="B478" s="70">
        <v>280</v>
      </c>
      <c r="C478" s="70">
        <v>8</v>
      </c>
      <c r="D478" s="70">
        <v>17</v>
      </c>
      <c r="E478" s="70">
        <v>2011</v>
      </c>
      <c r="F478" s="70" t="s">
        <v>178</v>
      </c>
      <c r="G478" s="70" t="s">
        <v>2203</v>
      </c>
      <c r="H478" s="70" t="s">
        <v>2204</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2212</v>
      </c>
      <c r="B479" s="70">
        <v>281</v>
      </c>
      <c r="C479" s="70">
        <v>9</v>
      </c>
      <c r="D479" s="70">
        <v>17</v>
      </c>
      <c r="E479" s="70">
        <v>2012</v>
      </c>
      <c r="F479" s="70" t="s">
        <v>179</v>
      </c>
      <c r="G479" s="70" t="s">
        <v>2203</v>
      </c>
      <c r="H479" s="70" t="s">
        <v>2204</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2213</v>
      </c>
      <c r="B480" s="70">
        <v>282</v>
      </c>
      <c r="C480" s="70">
        <v>10</v>
      </c>
      <c r="D480" s="70">
        <v>17</v>
      </c>
      <c r="E480" s="70">
        <v>2013</v>
      </c>
      <c r="F480" s="70" t="s">
        <v>180</v>
      </c>
      <c r="G480" s="70" t="s">
        <v>2203</v>
      </c>
      <c r="H480" s="70" t="s">
        <v>2204</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2214</v>
      </c>
      <c r="B481" s="70">
        <v>283</v>
      </c>
      <c r="C481" s="70">
        <v>11</v>
      </c>
      <c r="D481" s="70">
        <v>17</v>
      </c>
      <c r="E481" s="70">
        <v>2014</v>
      </c>
      <c r="F481" s="70" t="s">
        <v>181</v>
      </c>
      <c r="G481" s="70" t="s">
        <v>2203</v>
      </c>
      <c r="H481" s="70" t="s">
        <v>2204</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2215</v>
      </c>
      <c r="B482" s="70">
        <v>284</v>
      </c>
      <c r="C482" s="70">
        <v>12</v>
      </c>
      <c r="D482" s="70">
        <v>17</v>
      </c>
      <c r="E482" s="70">
        <v>2015</v>
      </c>
      <c r="F482" s="70" t="s">
        <v>182</v>
      </c>
      <c r="G482" s="1064" t="s">
        <v>2203</v>
      </c>
      <c r="H482" s="70" t="s">
        <v>2204</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2216</v>
      </c>
      <c r="B483" s="70">
        <v>285</v>
      </c>
      <c r="C483" s="70">
        <v>13</v>
      </c>
      <c r="D483" s="70">
        <v>17</v>
      </c>
      <c r="E483" s="70">
        <v>2016</v>
      </c>
      <c r="F483" s="70" t="s">
        <v>155</v>
      </c>
      <c r="G483" s="1064" t="s">
        <v>2203</v>
      </c>
      <c r="H483" s="70" t="s">
        <v>2204</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2217</v>
      </c>
      <c r="B484" s="70">
        <v>286</v>
      </c>
      <c r="C484" s="70">
        <v>14</v>
      </c>
      <c r="D484" s="70">
        <v>17</v>
      </c>
      <c r="E484" s="70">
        <v>2017</v>
      </c>
      <c r="F484" s="70" t="s">
        <v>156</v>
      </c>
      <c r="G484" s="70" t="s">
        <v>2203</v>
      </c>
      <c r="H484" s="70" t="s">
        <v>2204</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2218</v>
      </c>
      <c r="B485" s="70">
        <v>287</v>
      </c>
      <c r="C485" s="70">
        <v>15</v>
      </c>
      <c r="D485" s="70">
        <v>17</v>
      </c>
      <c r="E485" s="70">
        <v>2018</v>
      </c>
      <c r="F485" s="70" t="s">
        <v>183</v>
      </c>
      <c r="G485" s="70" t="s">
        <v>2203</v>
      </c>
      <c r="H485" s="70" t="s">
        <v>2204</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2219</v>
      </c>
      <c r="B486" s="70">
        <v>288</v>
      </c>
      <c r="C486" s="70">
        <v>16</v>
      </c>
      <c r="D486" s="70">
        <v>17</v>
      </c>
      <c r="E486" s="70">
        <v>2019</v>
      </c>
      <c r="F486" s="70" t="s">
        <v>158</v>
      </c>
      <c r="G486" s="70" t="s">
        <v>2203</v>
      </c>
      <c r="H486" s="70" t="s">
        <v>2204</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2220</v>
      </c>
      <c r="B487" s="70">
        <v>289</v>
      </c>
      <c r="C487" s="70">
        <v>17</v>
      </c>
      <c r="D487" s="70">
        <v>17</v>
      </c>
      <c r="E487" s="70">
        <v>2020</v>
      </c>
      <c r="F487" s="70" t="s">
        <v>159</v>
      </c>
      <c r="G487" s="70" t="s">
        <v>2203</v>
      </c>
      <c r="H487" s="70" t="s">
        <v>2204</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2221</v>
      </c>
      <c r="B488" s="70">
        <v>289</v>
      </c>
      <c r="C488" s="70">
        <v>18</v>
      </c>
      <c r="D488" s="70">
        <v>17</v>
      </c>
      <c r="E488" s="70">
        <v>2021</v>
      </c>
      <c r="F488" s="70" t="s">
        <v>160</v>
      </c>
      <c r="G488" s="70" t="s">
        <v>2203</v>
      </c>
      <c r="H488" s="70" t="s">
        <v>2204</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2222</v>
      </c>
      <c r="B489" s="70">
        <v>289</v>
      </c>
      <c r="C489" s="70">
        <v>19</v>
      </c>
      <c r="D489" s="70">
        <v>17</v>
      </c>
      <c r="E489" s="70">
        <v>2022</v>
      </c>
      <c r="F489" s="70" t="s">
        <v>161</v>
      </c>
      <c r="G489" s="70" t="s">
        <v>2203</v>
      </c>
      <c r="H489" s="70" t="s">
        <v>2204</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289</v>
      </c>
      <c r="C490" s="70">
        <v>20</v>
      </c>
      <c r="D490" s="70">
        <v>17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289</v>
      </c>
      <c r="C491" s="70">
        <v>21</v>
      </c>
      <c r="D491" s="70">
        <v>17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18</v>
      </c>
      <c r="C492" s="70">
        <v>1</v>
      </c>
      <c r="D492" s="70">
        <v>2</v>
      </c>
      <c r="E492" s="70">
        <v>1990</v>
      </c>
      <c r="F492" s="70" t="s">
        <v>787</v>
      </c>
      <c r="G492" s="70" t="s">
        <v>2226</v>
      </c>
      <c r="H492" s="70" t="s">
        <v>2227</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19</v>
      </c>
      <c r="C493" s="70">
        <v>2</v>
      </c>
      <c r="D493" s="70">
        <v>2</v>
      </c>
      <c r="E493" s="70">
        <v>2005</v>
      </c>
      <c r="F493" s="70" t="s">
        <v>789</v>
      </c>
      <c r="G493" s="70" t="s">
        <v>2226</v>
      </c>
      <c r="H493" s="70" t="s">
        <v>2227</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20</v>
      </c>
      <c r="C494" s="70">
        <v>3</v>
      </c>
      <c r="D494" s="70">
        <v>2</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21</v>
      </c>
      <c r="C495" s="70">
        <v>4</v>
      </c>
      <c r="D495" s="70">
        <v>2</v>
      </c>
      <c r="E495" s="70">
        <v>2007</v>
      </c>
      <c r="F495" s="70" t="s">
        <v>791</v>
      </c>
      <c r="G495" s="70" t="s">
        <v>2226</v>
      </c>
      <c r="H495" s="70" t="s">
        <v>2227</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22</v>
      </c>
      <c r="C496" s="70">
        <v>5</v>
      </c>
      <c r="D496" s="70">
        <v>2</v>
      </c>
      <c r="E496" s="70">
        <v>2008</v>
      </c>
      <c r="F496" s="70" t="s">
        <v>792</v>
      </c>
      <c r="G496" s="70" t="s">
        <v>2226</v>
      </c>
      <c r="H496" s="70" t="s">
        <v>2227</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23</v>
      </c>
      <c r="C497" s="70">
        <v>6</v>
      </c>
      <c r="D497" s="70">
        <v>2</v>
      </c>
      <c r="E497" s="70">
        <v>2009</v>
      </c>
      <c r="F497" s="70" t="s">
        <v>176</v>
      </c>
      <c r="G497" s="70" t="s">
        <v>2226</v>
      </c>
      <c r="H497" s="70" t="s">
        <v>2227</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24</v>
      </c>
      <c r="C498" s="70">
        <v>7</v>
      </c>
      <c r="D498" s="70">
        <v>2</v>
      </c>
      <c r="E498" s="70">
        <v>2010</v>
      </c>
      <c r="F498" s="70" t="s">
        <v>177</v>
      </c>
      <c r="G498" s="70" t="s">
        <v>2226</v>
      </c>
      <c r="H498" s="70" t="s">
        <v>2227</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25</v>
      </c>
      <c r="C499" s="70">
        <v>8</v>
      </c>
      <c r="D499" s="70">
        <v>2</v>
      </c>
      <c r="E499" s="70">
        <v>2011</v>
      </c>
      <c r="F499" s="70" t="s">
        <v>178</v>
      </c>
      <c r="G499" s="70" t="s">
        <v>2226</v>
      </c>
      <c r="H499" s="70" t="s">
        <v>2227</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26</v>
      </c>
      <c r="C500" s="70">
        <v>9</v>
      </c>
      <c r="D500" s="70">
        <v>2</v>
      </c>
      <c r="E500" s="70">
        <v>2012</v>
      </c>
      <c r="F500" s="70" t="s">
        <v>179</v>
      </c>
      <c r="G500" s="70" t="s">
        <v>2226</v>
      </c>
      <c r="H500" s="70" t="s">
        <v>2227</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27</v>
      </c>
      <c r="C501" s="70">
        <v>10</v>
      </c>
      <c r="D501" s="70">
        <v>2</v>
      </c>
      <c r="E501" s="70">
        <v>2013</v>
      </c>
      <c r="F501" s="70" t="s">
        <v>180</v>
      </c>
      <c r="G501" s="1064" t="s">
        <v>2226</v>
      </c>
      <c r="H501" s="70" t="s">
        <v>2227</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28</v>
      </c>
      <c r="C502" s="70">
        <v>11</v>
      </c>
      <c r="D502" s="70">
        <v>2</v>
      </c>
      <c r="E502" s="70">
        <v>2014</v>
      </c>
      <c r="F502" s="70" t="s">
        <v>181</v>
      </c>
      <c r="G502" s="1064" t="s">
        <v>2226</v>
      </c>
      <c r="H502" s="70" t="s">
        <v>2227</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29</v>
      </c>
      <c r="C503" s="70">
        <v>12</v>
      </c>
      <c r="D503" s="70">
        <v>2</v>
      </c>
      <c r="E503" s="70">
        <v>2015</v>
      </c>
      <c r="F503" s="70" t="s">
        <v>182</v>
      </c>
      <c r="G503" s="70" t="s">
        <v>2226</v>
      </c>
      <c r="H503" s="70" t="s">
        <v>2227</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30</v>
      </c>
      <c r="C504" s="70">
        <v>13</v>
      </c>
      <c r="D504" s="70">
        <v>2</v>
      </c>
      <c r="E504" s="70">
        <v>2016</v>
      </c>
      <c r="F504" s="70" t="s">
        <v>155</v>
      </c>
      <c r="G504" s="70" t="s">
        <v>2226</v>
      </c>
      <c r="H504" s="70" t="s">
        <v>2227</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31</v>
      </c>
      <c r="C505" s="70">
        <v>14</v>
      </c>
      <c r="D505" s="70">
        <v>2</v>
      </c>
      <c r="E505" s="70">
        <v>2017</v>
      </c>
      <c r="F505" s="70" t="s">
        <v>156</v>
      </c>
      <c r="G505" s="70" t="s">
        <v>2226</v>
      </c>
      <c r="H505" s="70" t="s">
        <v>2227</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v>
      </c>
      <c r="C506" s="70">
        <v>15</v>
      </c>
      <c r="D506" s="70">
        <v>2</v>
      </c>
      <c r="E506" s="70">
        <v>2018</v>
      </c>
      <c r="F506" s="70" t="s">
        <v>183</v>
      </c>
      <c r="G506" s="70" t="s">
        <v>2226</v>
      </c>
      <c r="H506" s="70" t="s">
        <v>2227</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33</v>
      </c>
      <c r="C507" s="70">
        <v>16</v>
      </c>
      <c r="D507" s="70">
        <v>2</v>
      </c>
      <c r="E507" s="70">
        <v>2019</v>
      </c>
      <c r="F507" s="70" t="s">
        <v>158</v>
      </c>
      <c r="G507" s="70" t="s">
        <v>2226</v>
      </c>
      <c r="H507" s="70" t="s">
        <v>2227</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34</v>
      </c>
      <c r="C508" s="70">
        <v>17</v>
      </c>
      <c r="D508" s="70">
        <v>2</v>
      </c>
      <c r="E508" s="70">
        <v>2020</v>
      </c>
      <c r="F508" s="70" t="s">
        <v>159</v>
      </c>
      <c r="G508" s="70" t="s">
        <v>2226</v>
      </c>
      <c r="H508" s="70" t="s">
        <v>2227</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34</v>
      </c>
      <c r="C509" s="70">
        <v>18</v>
      </c>
      <c r="D509" s="70">
        <v>2</v>
      </c>
      <c r="E509" s="70">
        <v>2021</v>
      </c>
      <c r="F509" s="70" t="s">
        <v>160</v>
      </c>
      <c r="G509" s="70" t="s">
        <v>2226</v>
      </c>
      <c r="H509" s="70" t="s">
        <v>2227</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34</v>
      </c>
      <c r="C510" s="70">
        <v>19</v>
      </c>
      <c r="D510" s="70">
        <v>2</v>
      </c>
      <c r="E510" s="70">
        <v>2022</v>
      </c>
      <c r="F510" s="70" t="s">
        <v>161</v>
      </c>
      <c r="G510" s="70" t="s">
        <v>2226</v>
      </c>
      <c r="H510" s="70" t="s">
        <v>2227</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34</v>
      </c>
      <c r="C511" s="70">
        <v>20</v>
      </c>
      <c r="D511" s="70">
        <v>2</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34</v>
      </c>
      <c r="C512" s="70">
        <v>21</v>
      </c>
      <c r="D512" s="70">
        <v>2</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103</v>
      </c>
      <c r="C513" s="70">
        <v>1</v>
      </c>
      <c r="D513" s="70">
        <v>7</v>
      </c>
      <c r="E513" s="70">
        <v>1990</v>
      </c>
      <c r="F513" s="70" t="s">
        <v>787</v>
      </c>
      <c r="G513" s="70" t="s">
        <v>2249</v>
      </c>
      <c r="H513" s="70" t="s">
        <v>2250</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104</v>
      </c>
      <c r="C514" s="70">
        <v>2</v>
      </c>
      <c r="D514" s="70">
        <v>7</v>
      </c>
      <c r="E514" s="70">
        <v>2005</v>
      </c>
      <c r="F514" s="70" t="s">
        <v>789</v>
      </c>
      <c r="G514" s="70" t="s">
        <v>2249</v>
      </c>
      <c r="H514" s="70" t="s">
        <v>2250</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105</v>
      </c>
      <c r="C515" s="70">
        <v>3</v>
      </c>
      <c r="D515" s="70">
        <v>7</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106</v>
      </c>
      <c r="C516" s="70">
        <v>4</v>
      </c>
      <c r="D516" s="70">
        <v>7</v>
      </c>
      <c r="E516" s="70">
        <v>2007</v>
      </c>
      <c r="F516" s="70" t="s">
        <v>791</v>
      </c>
      <c r="G516" s="70" t="s">
        <v>2249</v>
      </c>
      <c r="H516" s="70" t="s">
        <v>2250</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107</v>
      </c>
      <c r="C517" s="70">
        <v>5</v>
      </c>
      <c r="D517" s="70">
        <v>7</v>
      </c>
      <c r="E517" s="70">
        <v>2008</v>
      </c>
      <c r="F517" s="70" t="s">
        <v>792</v>
      </c>
      <c r="G517" s="70" t="s">
        <v>2249</v>
      </c>
      <c r="H517" s="70" t="s">
        <v>2250</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108</v>
      </c>
      <c r="C518" s="70">
        <v>6</v>
      </c>
      <c r="D518" s="70">
        <v>7</v>
      </c>
      <c r="E518" s="70">
        <v>2009</v>
      </c>
      <c r="F518" s="70" t="s">
        <v>176</v>
      </c>
      <c r="G518" s="70" t="s">
        <v>2249</v>
      </c>
      <c r="H518" s="70" t="s">
        <v>2250</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2256</v>
      </c>
      <c r="B519" s="70">
        <v>109</v>
      </c>
      <c r="C519" s="70">
        <v>7</v>
      </c>
      <c r="D519" s="70">
        <v>7</v>
      </c>
      <c r="E519" s="70">
        <v>2010</v>
      </c>
      <c r="F519" s="70" t="s">
        <v>177</v>
      </c>
      <c r="G519" s="70" t="s">
        <v>2249</v>
      </c>
      <c r="H519" s="70" t="s">
        <v>2250</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2257</v>
      </c>
      <c r="B520" s="70">
        <v>110</v>
      </c>
      <c r="C520" s="70">
        <v>8</v>
      </c>
      <c r="D520" s="70">
        <v>7</v>
      </c>
      <c r="E520" s="70">
        <v>2011</v>
      </c>
      <c r="F520" s="70" t="s">
        <v>178</v>
      </c>
      <c r="G520" s="1064" t="s">
        <v>2249</v>
      </c>
      <c r="H520" s="70" t="s">
        <v>2250</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2258</v>
      </c>
      <c r="B521" s="70">
        <v>111</v>
      </c>
      <c r="C521" s="70">
        <v>9</v>
      </c>
      <c r="D521" s="70">
        <v>7</v>
      </c>
      <c r="E521" s="70">
        <v>2012</v>
      </c>
      <c r="F521" s="70" t="s">
        <v>179</v>
      </c>
      <c r="G521" s="1064" t="s">
        <v>2249</v>
      </c>
      <c r="H521" s="70" t="s">
        <v>2250</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2259</v>
      </c>
      <c r="B522" s="70">
        <v>112</v>
      </c>
      <c r="C522" s="70">
        <v>10</v>
      </c>
      <c r="D522" s="70">
        <v>7</v>
      </c>
      <c r="E522" s="70">
        <v>2013</v>
      </c>
      <c r="F522" s="70" t="s">
        <v>180</v>
      </c>
      <c r="G522" s="70" t="s">
        <v>2249</v>
      </c>
      <c r="H522" s="70" t="s">
        <v>2250</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2260</v>
      </c>
      <c r="B523" s="70">
        <v>113</v>
      </c>
      <c r="C523" s="70">
        <v>11</v>
      </c>
      <c r="D523" s="70">
        <v>7</v>
      </c>
      <c r="E523" s="70">
        <v>2014</v>
      </c>
      <c r="F523" s="70" t="s">
        <v>181</v>
      </c>
      <c r="G523" s="70" t="s">
        <v>2249</v>
      </c>
      <c r="H523" s="70" t="s">
        <v>2250</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2261</v>
      </c>
      <c r="B524" s="70">
        <v>114</v>
      </c>
      <c r="C524" s="70">
        <v>12</v>
      </c>
      <c r="D524" s="70">
        <v>7</v>
      </c>
      <c r="E524" s="70">
        <v>2015</v>
      </c>
      <c r="F524" s="70" t="s">
        <v>182</v>
      </c>
      <c r="G524" s="70" t="s">
        <v>2249</v>
      </c>
      <c r="H524" s="70" t="s">
        <v>2250</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2262</v>
      </c>
      <c r="B525" s="70">
        <v>115</v>
      </c>
      <c r="C525" s="70">
        <v>13</v>
      </c>
      <c r="D525" s="70">
        <v>7</v>
      </c>
      <c r="E525" s="70">
        <v>2016</v>
      </c>
      <c r="F525" s="70" t="s">
        <v>155</v>
      </c>
      <c r="G525" s="70" t="s">
        <v>2249</v>
      </c>
      <c r="H525" s="70" t="s">
        <v>2250</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2263</v>
      </c>
      <c r="B526" s="70">
        <v>116</v>
      </c>
      <c r="C526" s="70">
        <v>14</v>
      </c>
      <c r="D526" s="70">
        <v>7</v>
      </c>
      <c r="E526" s="70">
        <v>2017</v>
      </c>
      <c r="F526" s="70" t="s">
        <v>156</v>
      </c>
      <c r="G526" s="70" t="s">
        <v>2249</v>
      </c>
      <c r="H526" s="70" t="s">
        <v>2250</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117</v>
      </c>
      <c r="C527" s="70">
        <v>15</v>
      </c>
      <c r="D527" s="70">
        <v>7</v>
      </c>
      <c r="E527" s="70">
        <v>2018</v>
      </c>
      <c r="F527" s="70" t="s">
        <v>183</v>
      </c>
      <c r="G527" s="70" t="s">
        <v>2249</v>
      </c>
      <c r="H527" s="70" t="s">
        <v>2250</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2265</v>
      </c>
      <c r="B528" s="70">
        <v>118</v>
      </c>
      <c r="C528" s="70">
        <v>16</v>
      </c>
      <c r="D528" s="70">
        <v>7</v>
      </c>
      <c r="E528" s="70">
        <v>2019</v>
      </c>
      <c r="F528" s="70" t="s">
        <v>158</v>
      </c>
      <c r="G528" s="70" t="s">
        <v>2249</v>
      </c>
      <c r="H528" s="70" t="s">
        <v>2250</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2266</v>
      </c>
      <c r="B529" s="70">
        <v>119</v>
      </c>
      <c r="C529" s="70">
        <v>17</v>
      </c>
      <c r="D529" s="70">
        <v>7</v>
      </c>
      <c r="E529" s="70">
        <v>2020</v>
      </c>
      <c r="F529" s="70" t="s">
        <v>159</v>
      </c>
      <c r="G529" s="70" t="s">
        <v>2249</v>
      </c>
      <c r="H529" s="70" t="s">
        <v>2250</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2267</v>
      </c>
      <c r="B530" s="70">
        <v>119</v>
      </c>
      <c r="C530" s="70">
        <v>18</v>
      </c>
      <c r="D530" s="70">
        <v>7</v>
      </c>
      <c r="E530" s="70">
        <v>2021</v>
      </c>
      <c r="F530" s="70" t="s">
        <v>160</v>
      </c>
      <c r="G530" s="70" t="s">
        <v>2249</v>
      </c>
      <c r="H530" s="70" t="s">
        <v>2250</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2268</v>
      </c>
      <c r="B531" s="70">
        <v>119</v>
      </c>
      <c r="C531" s="70">
        <v>19</v>
      </c>
      <c r="D531" s="70">
        <v>7</v>
      </c>
      <c r="E531" s="70">
        <v>2022</v>
      </c>
      <c r="F531" s="70" t="s">
        <v>161</v>
      </c>
      <c r="G531" s="70" t="s">
        <v>2249</v>
      </c>
      <c r="H531" s="70" t="s">
        <v>2250</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119</v>
      </c>
      <c r="C532" s="70">
        <v>20</v>
      </c>
      <c r="D532" s="70">
        <v>7</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119</v>
      </c>
      <c r="C533" s="70">
        <v>21</v>
      </c>
      <c r="D533" s="70">
        <v>7</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2277</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2278</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2279</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2280</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2281</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2282</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2283</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2284</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2285</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2286</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2287</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2288</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443</v>
      </c>
      <c r="C555" s="70">
        <v>1</v>
      </c>
      <c r="D555" s="70">
        <v>27</v>
      </c>
      <c r="E555" s="70">
        <v>1990</v>
      </c>
      <c r="F555" s="70" t="s">
        <v>787</v>
      </c>
      <c r="G555" s="70" t="s">
        <v>2291</v>
      </c>
      <c r="H555" s="70" t="s">
        <v>2292</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444</v>
      </c>
      <c r="C556" s="70">
        <v>2</v>
      </c>
      <c r="D556" s="70">
        <v>27</v>
      </c>
      <c r="E556" s="70">
        <v>2005</v>
      </c>
      <c r="F556" s="70" t="s">
        <v>789</v>
      </c>
      <c r="G556" s="70" t="s">
        <v>2291</v>
      </c>
      <c r="H556" s="70" t="s">
        <v>2292</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445</v>
      </c>
      <c r="C557" s="70">
        <v>3</v>
      </c>
      <c r="D557" s="70">
        <v>27</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446</v>
      </c>
      <c r="C558" s="70">
        <v>4</v>
      </c>
      <c r="D558" s="70">
        <v>27</v>
      </c>
      <c r="E558" s="70">
        <v>2007</v>
      </c>
      <c r="F558" s="70" t="s">
        <v>791</v>
      </c>
      <c r="G558" s="1064" t="s">
        <v>2291</v>
      </c>
      <c r="H558" s="70" t="s">
        <v>2292</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447</v>
      </c>
      <c r="C559" s="70">
        <v>5</v>
      </c>
      <c r="D559" s="70">
        <v>27</v>
      </c>
      <c r="E559" s="70">
        <v>2008</v>
      </c>
      <c r="F559" s="70" t="s">
        <v>792</v>
      </c>
      <c r="G559" s="1064" t="s">
        <v>2291</v>
      </c>
      <c r="H559" s="70" t="s">
        <v>2292</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448</v>
      </c>
      <c r="C560" s="70">
        <v>6</v>
      </c>
      <c r="D560" s="70">
        <v>27</v>
      </c>
      <c r="E560" s="70">
        <v>2009</v>
      </c>
      <c r="F560" s="70" t="s">
        <v>176</v>
      </c>
      <c r="G560" s="70" t="s">
        <v>2291</v>
      </c>
      <c r="H560" s="70" t="s">
        <v>2292</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449</v>
      </c>
      <c r="C561" s="70">
        <v>7</v>
      </c>
      <c r="D561" s="70">
        <v>27</v>
      </c>
      <c r="E561" s="70">
        <v>2010</v>
      </c>
      <c r="F561" s="70" t="s">
        <v>177</v>
      </c>
      <c r="G561" s="70" t="s">
        <v>2291</v>
      </c>
      <c r="H561" s="70" t="s">
        <v>2292</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450</v>
      </c>
      <c r="C562" s="70">
        <v>8</v>
      </c>
      <c r="D562" s="70">
        <v>27</v>
      </c>
      <c r="E562" s="70">
        <v>2011</v>
      </c>
      <c r="F562" s="70" t="s">
        <v>178</v>
      </c>
      <c r="G562" s="70" t="s">
        <v>2291</v>
      </c>
      <c r="H562" s="70" t="s">
        <v>2292</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451</v>
      </c>
      <c r="C563" s="70">
        <v>9</v>
      </c>
      <c r="D563" s="70">
        <v>27</v>
      </c>
      <c r="E563" s="70">
        <v>2012</v>
      </c>
      <c r="F563" s="70" t="s">
        <v>179</v>
      </c>
      <c r="G563" s="70" t="s">
        <v>2291</v>
      </c>
      <c r="H563" s="70" t="s">
        <v>2292</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452</v>
      </c>
      <c r="C564" s="70">
        <v>10</v>
      </c>
      <c r="D564" s="70">
        <v>27</v>
      </c>
      <c r="E564" s="70">
        <v>2013</v>
      </c>
      <c r="F564" s="70" t="s">
        <v>180</v>
      </c>
      <c r="G564" s="70" t="s">
        <v>2291</v>
      </c>
      <c r="H564" s="70" t="s">
        <v>2292</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453</v>
      </c>
      <c r="C565" s="70">
        <v>11</v>
      </c>
      <c r="D565" s="70">
        <v>27</v>
      </c>
      <c r="E565" s="70">
        <v>2014</v>
      </c>
      <c r="F565" s="70" t="s">
        <v>181</v>
      </c>
      <c r="G565" s="70" t="s">
        <v>2291</v>
      </c>
      <c r="H565" s="70" t="s">
        <v>2292</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454</v>
      </c>
      <c r="C566" s="70">
        <v>12</v>
      </c>
      <c r="D566" s="70">
        <v>27</v>
      </c>
      <c r="E566" s="70">
        <v>2015</v>
      </c>
      <c r="F566" s="70" t="s">
        <v>182</v>
      </c>
      <c r="G566" s="70" t="s">
        <v>2291</v>
      </c>
      <c r="H566" s="70" t="s">
        <v>2292</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455</v>
      </c>
      <c r="C567" s="70">
        <v>13</v>
      </c>
      <c r="D567" s="70">
        <v>27</v>
      </c>
      <c r="E567" s="70">
        <v>2016</v>
      </c>
      <c r="F567" s="70" t="s">
        <v>155</v>
      </c>
      <c r="G567" s="70" t="s">
        <v>2291</v>
      </c>
      <c r="H567" s="70" t="s">
        <v>2292</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456</v>
      </c>
      <c r="C568" s="70">
        <v>14</v>
      </c>
      <c r="D568" s="70">
        <v>27</v>
      </c>
      <c r="E568" s="70">
        <v>2017</v>
      </c>
      <c r="F568" s="70" t="s">
        <v>156</v>
      </c>
      <c r="G568" s="70" t="s">
        <v>2291</v>
      </c>
      <c r="H568" s="70" t="s">
        <v>2292</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457</v>
      </c>
      <c r="C569" s="70">
        <v>15</v>
      </c>
      <c r="D569" s="70">
        <v>27</v>
      </c>
      <c r="E569" s="70">
        <v>2018</v>
      </c>
      <c r="F569" s="70" t="s">
        <v>183</v>
      </c>
      <c r="G569" s="70" t="s">
        <v>2291</v>
      </c>
      <c r="H569" s="70" t="s">
        <v>2292</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458</v>
      </c>
      <c r="C570" s="70">
        <v>16</v>
      </c>
      <c r="D570" s="70">
        <v>27</v>
      </c>
      <c r="E570" s="70">
        <v>2019</v>
      </c>
      <c r="F570" s="70" t="s">
        <v>158</v>
      </c>
      <c r="G570" s="70" t="s">
        <v>2291</v>
      </c>
      <c r="H570" s="70" t="s">
        <v>2292</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459</v>
      </c>
      <c r="C571" s="70">
        <v>17</v>
      </c>
      <c r="D571" s="70">
        <v>27</v>
      </c>
      <c r="E571" s="70">
        <v>2020</v>
      </c>
      <c r="F571" s="70" t="s">
        <v>159</v>
      </c>
      <c r="G571" s="70" t="s">
        <v>2291</v>
      </c>
      <c r="H571" s="70" t="s">
        <v>2292</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459</v>
      </c>
      <c r="C572" s="70">
        <v>18</v>
      </c>
      <c r="D572" s="70">
        <v>27</v>
      </c>
      <c r="E572" s="70">
        <v>2021</v>
      </c>
      <c r="F572" s="70" t="s">
        <v>160</v>
      </c>
      <c r="G572" s="70" t="s">
        <v>2291</v>
      </c>
      <c r="H572" s="70" t="s">
        <v>2292</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459</v>
      </c>
      <c r="C573" s="70">
        <v>19</v>
      </c>
      <c r="D573" s="70">
        <v>27</v>
      </c>
      <c r="E573" s="70">
        <v>2022</v>
      </c>
      <c r="F573" s="70" t="s">
        <v>161</v>
      </c>
      <c r="G573" s="70" t="s">
        <v>2291</v>
      </c>
      <c r="H573" s="70" t="s">
        <v>2292</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459</v>
      </c>
      <c r="C574" s="70">
        <v>20</v>
      </c>
      <c r="D574" s="70">
        <v>27</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459</v>
      </c>
      <c r="C575" s="70">
        <v>21</v>
      </c>
      <c r="D575" s="70">
        <v>27</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358</v>
      </c>
      <c r="C597" s="70">
        <v>1</v>
      </c>
      <c r="D597" s="70">
        <v>22</v>
      </c>
      <c r="E597" s="70">
        <v>1990</v>
      </c>
      <c r="F597" s="70" t="s">
        <v>787</v>
      </c>
      <c r="G597" s="1064" t="s">
        <v>2337</v>
      </c>
      <c r="H597" s="70" t="s">
        <v>2338</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359</v>
      </c>
      <c r="C598" s="70">
        <v>2</v>
      </c>
      <c r="D598" s="70">
        <v>22</v>
      </c>
      <c r="E598" s="70">
        <v>2005</v>
      </c>
      <c r="F598" s="70" t="s">
        <v>789</v>
      </c>
      <c r="G598" s="70" t="s">
        <v>2337</v>
      </c>
      <c r="H598" s="70" t="s">
        <v>2338</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360</v>
      </c>
      <c r="C599" s="70">
        <v>3</v>
      </c>
      <c r="D599" s="70">
        <v>22</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361</v>
      </c>
      <c r="C600" s="70">
        <v>4</v>
      </c>
      <c r="D600" s="70">
        <v>22</v>
      </c>
      <c r="E600" s="70">
        <v>2007</v>
      </c>
      <c r="F600" s="70" t="s">
        <v>791</v>
      </c>
      <c r="G600" s="70" t="s">
        <v>2337</v>
      </c>
      <c r="H600" s="70" t="s">
        <v>2338</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362</v>
      </c>
      <c r="C601" s="70">
        <v>5</v>
      </c>
      <c r="D601" s="70">
        <v>22</v>
      </c>
      <c r="E601" s="70">
        <v>2008</v>
      </c>
      <c r="F601" s="70" t="s">
        <v>792</v>
      </c>
      <c r="G601" s="70" t="s">
        <v>2337</v>
      </c>
      <c r="H601" s="70" t="s">
        <v>2338</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363</v>
      </c>
      <c r="C602" s="70">
        <v>6</v>
      </c>
      <c r="D602" s="70">
        <v>22</v>
      </c>
      <c r="E602" s="70">
        <v>2009</v>
      </c>
      <c r="F602" s="70" t="s">
        <v>176</v>
      </c>
      <c r="G602" s="70" t="s">
        <v>2337</v>
      </c>
      <c r="H602" s="70" t="s">
        <v>2338</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364</v>
      </c>
      <c r="C603" s="70">
        <v>7</v>
      </c>
      <c r="D603" s="70">
        <v>22</v>
      </c>
      <c r="E603" s="70">
        <v>2010</v>
      </c>
      <c r="F603" s="70" t="s">
        <v>177</v>
      </c>
      <c r="G603" s="70" t="s">
        <v>2337</v>
      </c>
      <c r="H603" s="70" t="s">
        <v>2338</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365</v>
      </c>
      <c r="C604" s="70">
        <v>8</v>
      </c>
      <c r="D604" s="70">
        <v>22</v>
      </c>
      <c r="E604" s="70">
        <v>2011</v>
      </c>
      <c r="F604" s="70" t="s">
        <v>178</v>
      </c>
      <c r="G604" s="70" t="s">
        <v>2337</v>
      </c>
      <c r="H604" s="70" t="s">
        <v>2338</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366</v>
      </c>
      <c r="C605" s="70">
        <v>9</v>
      </c>
      <c r="D605" s="70">
        <v>22</v>
      </c>
      <c r="E605" s="70">
        <v>2012</v>
      </c>
      <c r="F605" s="70" t="s">
        <v>179</v>
      </c>
      <c r="G605" s="70" t="s">
        <v>2337</v>
      </c>
      <c r="H605" s="70" t="s">
        <v>2338</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367</v>
      </c>
      <c r="C606" s="70">
        <v>10</v>
      </c>
      <c r="D606" s="70">
        <v>22</v>
      </c>
      <c r="E606" s="70">
        <v>2013</v>
      </c>
      <c r="F606" s="70" t="s">
        <v>180</v>
      </c>
      <c r="G606" s="70" t="s">
        <v>2337</v>
      </c>
      <c r="H606" s="70" t="s">
        <v>2338</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368</v>
      </c>
      <c r="C607" s="70">
        <v>11</v>
      </c>
      <c r="D607" s="70">
        <v>22</v>
      </c>
      <c r="E607" s="70">
        <v>2014</v>
      </c>
      <c r="F607" s="70" t="s">
        <v>181</v>
      </c>
      <c r="G607" s="70" t="s">
        <v>2337</v>
      </c>
      <c r="H607" s="70" t="s">
        <v>2338</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369</v>
      </c>
      <c r="C608" s="70">
        <v>12</v>
      </c>
      <c r="D608" s="70">
        <v>22</v>
      </c>
      <c r="E608" s="70">
        <v>2015</v>
      </c>
      <c r="F608" s="70" t="s">
        <v>182</v>
      </c>
      <c r="G608" s="70" t="s">
        <v>2337</v>
      </c>
      <c r="H608" s="70" t="s">
        <v>2338</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370</v>
      </c>
      <c r="C609" s="70">
        <v>13</v>
      </c>
      <c r="D609" s="70">
        <v>22</v>
      </c>
      <c r="E609" s="70">
        <v>2016</v>
      </c>
      <c r="F609" s="70" t="s">
        <v>155</v>
      </c>
      <c r="G609" s="70" t="s">
        <v>2337</v>
      </c>
      <c r="H609" s="70" t="s">
        <v>2338</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371</v>
      </c>
      <c r="C610" s="70">
        <v>14</v>
      </c>
      <c r="D610" s="70">
        <v>22</v>
      </c>
      <c r="E610" s="70">
        <v>2017</v>
      </c>
      <c r="F610" s="70" t="s">
        <v>156</v>
      </c>
      <c r="G610" s="70" t="s">
        <v>2337</v>
      </c>
      <c r="H610" s="70" t="s">
        <v>2338</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372</v>
      </c>
      <c r="C611" s="70">
        <v>15</v>
      </c>
      <c r="D611" s="70">
        <v>22</v>
      </c>
      <c r="E611" s="70">
        <v>2018</v>
      </c>
      <c r="F611" s="70" t="s">
        <v>183</v>
      </c>
      <c r="G611" s="70" t="s">
        <v>2337</v>
      </c>
      <c r="H611" s="70" t="s">
        <v>2338</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373</v>
      </c>
      <c r="C612" s="70">
        <v>16</v>
      </c>
      <c r="D612" s="70">
        <v>22</v>
      </c>
      <c r="E612" s="70">
        <v>2019</v>
      </c>
      <c r="F612" s="70" t="s">
        <v>158</v>
      </c>
      <c r="G612" s="70" t="s">
        <v>2337</v>
      </c>
      <c r="H612" s="70" t="s">
        <v>2338</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374</v>
      </c>
      <c r="C613" s="70">
        <v>17</v>
      </c>
      <c r="D613" s="70">
        <v>22</v>
      </c>
      <c r="E613" s="70">
        <v>2020</v>
      </c>
      <c r="F613" s="70" t="s">
        <v>159</v>
      </c>
      <c r="G613" s="70" t="s">
        <v>2337</v>
      </c>
      <c r="H613" s="70" t="s">
        <v>2338</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374</v>
      </c>
      <c r="C614" s="70">
        <v>18</v>
      </c>
      <c r="D614" s="70">
        <v>22</v>
      </c>
      <c r="E614" s="70">
        <v>2021</v>
      </c>
      <c r="F614" s="70" t="s">
        <v>160</v>
      </c>
      <c r="G614" s="70" t="s">
        <v>2337</v>
      </c>
      <c r="H614" s="70" t="s">
        <v>2338</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374</v>
      </c>
      <c r="C615" s="70">
        <v>19</v>
      </c>
      <c r="D615" s="70">
        <v>22</v>
      </c>
      <c r="E615" s="70">
        <v>2022</v>
      </c>
      <c r="F615" s="70" t="s">
        <v>161</v>
      </c>
      <c r="G615" s="1064" t="s">
        <v>2337</v>
      </c>
      <c r="H615" s="70" t="s">
        <v>2338</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374</v>
      </c>
      <c r="C616" s="70">
        <v>20</v>
      </c>
      <c r="D616" s="70">
        <v>22</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374</v>
      </c>
      <c r="C617" s="70">
        <v>21</v>
      </c>
      <c r="D617" s="70">
        <v>22</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2179</v>
      </c>
      <c r="B9" s="70">
        <v>1</v>
      </c>
      <c r="C9" s="70">
        <v>1</v>
      </c>
      <c r="D9" s="70">
        <v>1</v>
      </c>
      <c r="E9" s="70">
        <v>1990</v>
      </c>
      <c r="F9" s="70" t="s">
        <v>787</v>
      </c>
      <c r="G9" s="1073" t="s">
        <v>2180</v>
      </c>
      <c r="H9" s="70" t="s">
        <v>2181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2182</v>
      </c>
      <c r="B10" s="70">
        <v>2</v>
      </c>
      <c r="C10" s="70">
        <v>2</v>
      </c>
      <c r="D10" s="70">
        <v>1</v>
      </c>
      <c r="E10" s="70">
        <v>2005</v>
      </c>
      <c r="F10" s="70" t="s">
        <v>789</v>
      </c>
      <c r="G10" s="1073" t="s">
        <v>2180</v>
      </c>
      <c r="H10" s="70" t="s">
        <v>2181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2183</v>
      </c>
      <c r="B11" s="70">
        <v>3</v>
      </c>
      <c r="C11" s="70">
        <v>3</v>
      </c>
      <c r="D11" s="70">
        <v>1</v>
      </c>
      <c r="E11" s="70">
        <v>2006</v>
      </c>
      <c r="F11" s="70" t="s">
        <v>790</v>
      </c>
      <c r="G11" s="1073" t="s">
        <v>2180</v>
      </c>
      <c r="H11" s="70" t="s">
        <v>2181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2184</v>
      </c>
      <c r="B12" s="70">
        <v>4</v>
      </c>
      <c r="C12" s="70">
        <v>4</v>
      </c>
      <c r="D12" s="70">
        <v>1</v>
      </c>
      <c r="E12" s="70">
        <v>2007</v>
      </c>
      <c r="F12" s="70" t="s">
        <v>791</v>
      </c>
      <c r="G12" s="1073" t="s">
        <v>2180</v>
      </c>
      <c r="H12" s="70" t="s">
        <v>2181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2185</v>
      </c>
      <c r="B13" s="70">
        <v>5</v>
      </c>
      <c r="C13" s="70">
        <v>5</v>
      </c>
      <c r="D13" s="70">
        <v>1</v>
      </c>
      <c r="E13" s="70">
        <v>2008</v>
      </c>
      <c r="F13" s="70" t="s">
        <v>792</v>
      </c>
      <c r="G13" s="1073" t="s">
        <v>2180</v>
      </c>
      <c r="H13" s="70" t="s">
        <v>2181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2186</v>
      </c>
      <c r="B14" s="70">
        <v>6</v>
      </c>
      <c r="C14" s="70">
        <v>6</v>
      </c>
      <c r="D14" s="70">
        <v>1</v>
      </c>
      <c r="E14" s="70">
        <v>2009</v>
      </c>
      <c r="F14" s="70" t="s">
        <v>176</v>
      </c>
      <c r="G14" s="1073" t="s">
        <v>2180</v>
      </c>
      <c r="H14" s="70" t="s">
        <v>2181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2187</v>
      </c>
      <c r="B15" s="70">
        <v>7</v>
      </c>
      <c r="C15" s="70">
        <v>7</v>
      </c>
      <c r="D15" s="70">
        <v>1</v>
      </c>
      <c r="E15" s="70">
        <v>2010</v>
      </c>
      <c r="F15" s="70" t="s">
        <v>177</v>
      </c>
      <c r="G15" s="1073" t="s">
        <v>2180</v>
      </c>
      <c r="H15" s="70" t="s">
        <v>2181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2188</v>
      </c>
      <c r="B16" s="70">
        <v>8</v>
      </c>
      <c r="C16" s="70">
        <v>8</v>
      </c>
      <c r="D16" s="70">
        <v>1</v>
      </c>
      <c r="E16" s="70">
        <v>2011</v>
      </c>
      <c r="F16" s="70" t="s">
        <v>178</v>
      </c>
      <c r="G16" s="1073" t="s">
        <v>2180</v>
      </c>
      <c r="H16" s="70" t="s">
        <v>2181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2189</v>
      </c>
      <c r="B17" s="70">
        <v>9</v>
      </c>
      <c r="C17" s="70">
        <v>9</v>
      </c>
      <c r="D17" s="70">
        <v>1</v>
      </c>
      <c r="E17" s="70">
        <v>2012</v>
      </c>
      <c r="F17" s="70" t="s">
        <v>179</v>
      </c>
      <c r="G17" s="1073" t="s">
        <v>2180</v>
      </c>
      <c r="H17" s="70" t="s">
        <v>2181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2190</v>
      </c>
      <c r="B18" s="70">
        <v>10</v>
      </c>
      <c r="C18" s="70">
        <v>10</v>
      </c>
      <c r="D18" s="70">
        <v>1</v>
      </c>
      <c r="E18" s="70">
        <v>2013</v>
      </c>
      <c r="F18" s="70" t="s">
        <v>180</v>
      </c>
      <c r="G18" s="1073" t="s">
        <v>2180</v>
      </c>
      <c r="H18" s="70" t="s">
        <v>2181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2191</v>
      </c>
      <c r="B19" s="70">
        <v>11</v>
      </c>
      <c r="C19" s="70">
        <v>11</v>
      </c>
      <c r="D19" s="70">
        <v>1</v>
      </c>
      <c r="E19" s="70">
        <v>2014</v>
      </c>
      <c r="F19" s="70" t="s">
        <v>181</v>
      </c>
      <c r="G19" s="1073" t="s">
        <v>2180</v>
      </c>
      <c r="H19" s="70" t="s">
        <v>2181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2192</v>
      </c>
      <c r="B20" s="70">
        <v>12</v>
      </c>
      <c r="C20" s="70">
        <v>12</v>
      </c>
      <c r="D20" s="70">
        <v>1</v>
      </c>
      <c r="E20" s="70">
        <v>2015</v>
      </c>
      <c r="F20" s="70" t="s">
        <v>182</v>
      </c>
      <c r="G20" s="1073" t="s">
        <v>2180</v>
      </c>
      <c r="H20" s="70" t="s">
        <v>2181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2193</v>
      </c>
      <c r="B21" s="70">
        <v>13</v>
      </c>
      <c r="C21" s="70">
        <v>13</v>
      </c>
      <c r="D21" s="70">
        <v>1</v>
      </c>
      <c r="E21" s="70">
        <v>2016</v>
      </c>
      <c r="F21" s="70" t="s">
        <v>155</v>
      </c>
      <c r="G21" s="1073" t="s">
        <v>2180</v>
      </c>
      <c r="H21" s="70" t="s">
        <v>2181</v>
      </c>
      <c r="I21" s="1066"/>
      <c r="J21" s="73">
        <v>0</v>
      </c>
      <c r="K21" s="73">
        <v>0</v>
      </c>
      <c r="L21" s="73">
        <v>0</v>
      </c>
      <c r="M21" s="73">
        <v>0</v>
      </c>
      <c r="N21" s="73">
        <v>0</v>
      </c>
      <c r="O21" s="73">
        <v>0</v>
      </c>
      <c r="P21" s="73">
        <v>0</v>
      </c>
      <c r="Q21" s="73">
        <v>0</v>
      </c>
      <c r="R21" s="73">
        <v>0</v>
      </c>
      <c r="S21" s="73">
        <v>0</v>
      </c>
      <c r="T21" s="73">
        <v>0</v>
      </c>
      <c r="U21" s="73">
        <v>3.9969999999999999</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3.9969999999999999</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3.9969999999999999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3.9969999999999999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2194</v>
      </c>
      <c r="B22" s="70">
        <v>14</v>
      </c>
      <c r="C22" s="70">
        <v>14</v>
      </c>
      <c r="D22" s="70">
        <v>1</v>
      </c>
      <c r="E22" s="70">
        <v>2017</v>
      </c>
      <c r="F22" s="70" t="s">
        <v>156</v>
      </c>
      <c r="G22" s="1073" t="s">
        <v>2180</v>
      </c>
      <c r="H22" s="70" t="s">
        <v>2181</v>
      </c>
      <c r="I22" s="1066"/>
      <c r="J22" s="73">
        <v>0</v>
      </c>
      <c r="K22" s="73">
        <v>0</v>
      </c>
      <c r="L22" s="73">
        <v>0</v>
      </c>
      <c r="M22" s="73">
        <v>0</v>
      </c>
      <c r="N22" s="73">
        <v>0</v>
      </c>
      <c r="O22" s="73">
        <v>0</v>
      </c>
      <c r="P22" s="73">
        <v>0</v>
      </c>
      <c r="Q22" s="73">
        <v>0</v>
      </c>
      <c r="R22" s="73">
        <v>0</v>
      </c>
      <c r="S22" s="73">
        <v>0</v>
      </c>
      <c r="T22" s="73">
        <v>0</v>
      </c>
      <c r="U22" s="73">
        <v>3.47</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3.47</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2195</v>
      </c>
      <c r="B23" s="70">
        <v>15</v>
      </c>
      <c r="C23" s="70">
        <v>15</v>
      </c>
      <c r="D23" s="70">
        <v>1</v>
      </c>
      <c r="E23" s="70">
        <v>2018</v>
      </c>
      <c r="F23" s="70" t="s">
        <v>183</v>
      </c>
      <c r="G23" s="1073" t="s">
        <v>2180</v>
      </c>
      <c r="H23" s="70" t="s">
        <v>2181</v>
      </c>
      <c r="I23" s="1066"/>
      <c r="J23" s="73">
        <v>0</v>
      </c>
      <c r="K23" s="73">
        <v>0</v>
      </c>
      <c r="L23" s="73">
        <v>0</v>
      </c>
      <c r="M23" s="73">
        <v>0</v>
      </c>
      <c r="N23" s="73">
        <v>0</v>
      </c>
      <c r="O23" s="73">
        <v>0</v>
      </c>
      <c r="P23" s="73">
        <v>0</v>
      </c>
      <c r="Q23" s="73">
        <v>0</v>
      </c>
      <c r="R23" s="73">
        <v>0</v>
      </c>
      <c r="S23" s="73">
        <v>0</v>
      </c>
      <c r="T23" s="73">
        <v>0</v>
      </c>
      <c r="U23" s="73">
        <v>3.3580000000000001</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3.3580000000000001</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3.3580000000000001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3.3580000000000001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2196</v>
      </c>
      <c r="B24" s="70">
        <v>16</v>
      </c>
      <c r="C24" s="70">
        <v>16</v>
      </c>
      <c r="D24" s="70">
        <v>1</v>
      </c>
      <c r="E24" s="70">
        <v>2019</v>
      </c>
      <c r="F24" s="70" t="s">
        <v>158</v>
      </c>
      <c r="G24" s="1073" t="s">
        <v>2180</v>
      </c>
      <c r="H24" s="70" t="s">
        <v>2181</v>
      </c>
      <c r="I24" s="1066"/>
      <c r="J24" s="73">
        <v>0</v>
      </c>
      <c r="K24" s="73">
        <v>0</v>
      </c>
      <c r="L24" s="73">
        <v>0</v>
      </c>
      <c r="M24" s="73">
        <v>0</v>
      </c>
      <c r="N24" s="73">
        <v>0</v>
      </c>
      <c r="O24" s="73">
        <v>0</v>
      </c>
      <c r="P24" s="73">
        <v>0</v>
      </c>
      <c r="Q24" s="73">
        <v>0</v>
      </c>
      <c r="R24" s="73">
        <v>0</v>
      </c>
      <c r="S24" s="73">
        <v>0</v>
      </c>
      <c r="T24" s="73">
        <v>0</v>
      </c>
      <c r="U24" s="73">
        <v>3.0310000000000001</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3.0310000000000001</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3.0310000000000001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3.0310000000000001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2197</v>
      </c>
      <c r="B25" s="70">
        <v>17</v>
      </c>
      <c r="C25" s="70">
        <v>17</v>
      </c>
      <c r="D25" s="70">
        <v>1</v>
      </c>
      <c r="E25" s="70">
        <v>2020</v>
      </c>
      <c r="F25" s="70" t="s">
        <v>159</v>
      </c>
      <c r="G25" s="1073" t="s">
        <v>2180</v>
      </c>
      <c r="H25" s="70" t="s">
        <v>2181</v>
      </c>
      <c r="I25" s="1066"/>
      <c r="J25" s="73">
        <v>0</v>
      </c>
      <c r="K25" s="73">
        <v>0</v>
      </c>
      <c r="L25" s="73">
        <v>0</v>
      </c>
      <c r="M25" s="73">
        <v>0</v>
      </c>
      <c r="N25" s="73">
        <v>0</v>
      </c>
      <c r="O25" s="73">
        <v>0</v>
      </c>
      <c r="P25" s="73">
        <v>0</v>
      </c>
      <c r="Q25" s="73">
        <v>0</v>
      </c>
      <c r="R25" s="73">
        <v>0</v>
      </c>
      <c r="S25" s="73">
        <v>0</v>
      </c>
      <c r="T25" s="73">
        <v>0</v>
      </c>
      <c r="U25" s="73">
        <v>2.1890000000000001</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2.1890000000000001</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2.1890000000000001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2.1890000000000001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2198</v>
      </c>
      <c r="B26" s="70">
        <v>18</v>
      </c>
      <c r="C26" s="70">
        <v>18</v>
      </c>
      <c r="D26" s="70">
        <v>1</v>
      </c>
      <c r="E26" s="70">
        <v>2021</v>
      </c>
      <c r="F26" s="70" t="s">
        <v>160</v>
      </c>
      <c r="G26" s="1073" t="s">
        <v>2180</v>
      </c>
      <c r="H26" s="70" t="s">
        <v>2181</v>
      </c>
      <c r="I26" s="1066"/>
      <c r="J26" s="73">
        <v>0</v>
      </c>
      <c r="K26" s="73">
        <v>0</v>
      </c>
      <c r="L26" s="73">
        <v>0</v>
      </c>
      <c r="M26" s="73">
        <v>0</v>
      </c>
      <c r="N26" s="73">
        <v>0</v>
      </c>
      <c r="O26" s="73">
        <v>0</v>
      </c>
      <c r="P26" s="73">
        <v>0</v>
      </c>
      <c r="Q26" s="73">
        <v>0</v>
      </c>
      <c r="R26" s="73">
        <v>0</v>
      </c>
      <c r="S26" s="73">
        <v>0</v>
      </c>
      <c r="T26" s="73">
        <v>0</v>
      </c>
      <c r="U26" s="73">
        <v>3.367</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3.367</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3.367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3.367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2199</v>
      </c>
      <c r="B27" s="70">
        <v>19</v>
      </c>
      <c r="C27" s="70">
        <v>19</v>
      </c>
      <c r="D27" s="70">
        <v>1</v>
      </c>
      <c r="E27" s="70">
        <v>2022</v>
      </c>
      <c r="F27" s="70" t="s">
        <v>161</v>
      </c>
      <c r="G27" s="1073" t="s">
        <v>2180</v>
      </c>
      <c r="H27" s="70" t="s">
        <v>2181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2200</v>
      </c>
      <c r="B28" s="70">
        <v>20</v>
      </c>
      <c r="C28" s="70">
        <v>20</v>
      </c>
      <c r="D28" s="70">
        <v>1</v>
      </c>
      <c r="E28" s="70">
        <v>2023</v>
      </c>
      <c r="F28" s="70" t="s">
        <v>1539</v>
      </c>
      <c r="G28" s="1073" t="s">
        <v>2180</v>
      </c>
      <c r="H28" s="70" t="s">
        <v>2181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2201</v>
      </c>
      <c r="B29" s="70">
        <v>21</v>
      </c>
      <c r="C29" s="70">
        <v>21</v>
      </c>
      <c r="D29" s="70">
        <v>1</v>
      </c>
      <c r="E29" s="70">
        <v>2024</v>
      </c>
      <c r="F29" s="70" t="s">
        <v>1554</v>
      </c>
      <c r="G29" s="1073" t="s">
        <v>2180</v>
      </c>
      <c r="H29" s="70" t="s">
        <v>2181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2180</v>
      </c>
      <c r="H30" s="70" t="s">
        <v>2181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2180</v>
      </c>
      <c r="H31" s="70" t="s">
        <v>2181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2180</v>
      </c>
      <c r="H32" s="70" t="s">
        <v>2181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2180</v>
      </c>
      <c r="H33" s="70" t="s">
        <v>2181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2180</v>
      </c>
      <c r="H34" s="70" t="s">
        <v>2181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2180</v>
      </c>
      <c r="H35" s="70" t="s">
        <v>2181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2201</v>
      </c>
      <c r="B15" s="70">
        <v>7</v>
      </c>
      <c r="C15" s="70">
        <v>18</v>
      </c>
      <c r="D15" s="70">
        <v>7</v>
      </c>
      <c r="E15" s="70">
        <v>2024</v>
      </c>
      <c r="F15" s="70" t="s">
        <v>1554</v>
      </c>
      <c r="G15" s="1073" t="s">
        <v>2180</v>
      </c>
      <c r="H15" s="70" t="s">
        <v>2181</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1688</v>
      </c>
      <c r="B40" s="70">
        <v>32</v>
      </c>
      <c r="C40" s="70">
        <v>18</v>
      </c>
      <c r="D40" s="70">
        <v>32</v>
      </c>
      <c r="E40" s="70">
        <v>2024</v>
      </c>
      <c r="F40" s="70" t="s">
        <v>1554</v>
      </c>
      <c r="G40" s="1073" t="s">
        <v>1685</v>
      </c>
      <c r="H40" s="70" t="s">
        <v>1686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2094</v>
      </c>
      <c r="B41" s="70">
        <v>33</v>
      </c>
      <c r="C41" s="70">
        <v>18</v>
      </c>
      <c r="D41" s="70">
        <v>33</v>
      </c>
      <c r="E41" s="70">
        <v>2024</v>
      </c>
      <c r="F41" s="70" t="s">
        <v>1554</v>
      </c>
      <c r="G41" s="1073" t="s">
        <v>2073</v>
      </c>
      <c r="H41" s="70" t="s">
        <v>2074</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2117</v>
      </c>
      <c r="B43" s="70">
        <v>35</v>
      </c>
      <c r="C43" s="70">
        <v>18</v>
      </c>
      <c r="D43" s="70">
        <v>35</v>
      </c>
      <c r="E43" s="70">
        <v>2024</v>
      </c>
      <c r="F43" s="70" t="s">
        <v>1554</v>
      </c>
      <c r="G43" s="1073" t="s">
        <v>2096</v>
      </c>
      <c r="H43" s="70" t="s">
        <v>2097</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2199</v>
      </c>
      <c r="B195" s="70">
        <v>187</v>
      </c>
      <c r="C195" s="70">
        <v>16</v>
      </c>
      <c r="D195" s="70">
        <v>7</v>
      </c>
      <c r="E195" s="70">
        <v>2022</v>
      </c>
      <c r="F195" s="70" t="s">
        <v>161</v>
      </c>
      <c r="G195" s="1073" t="s">
        <v>2180</v>
      </c>
      <c r="H195" s="70" t="s">
        <v>2181</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1687</v>
      </c>
      <c r="B220" s="70">
        <v>212</v>
      </c>
      <c r="C220" s="70">
        <v>16</v>
      </c>
      <c r="D220" s="70">
        <v>32</v>
      </c>
      <c r="E220" s="70">
        <v>2022</v>
      </c>
      <c r="F220" s="70" t="s">
        <v>161</v>
      </c>
      <c r="G220" s="1073" t="s">
        <v>1685</v>
      </c>
      <c r="H220" s="70" t="s">
        <v>1686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2092</v>
      </c>
      <c r="B221" s="70">
        <v>213</v>
      </c>
      <c r="C221" s="70">
        <v>16</v>
      </c>
      <c r="D221" s="70">
        <v>33</v>
      </c>
      <c r="E221" s="70">
        <v>2022</v>
      </c>
      <c r="F221" s="70" t="s">
        <v>161</v>
      </c>
      <c r="G221" s="1073" t="s">
        <v>2073</v>
      </c>
      <c r="H221" s="70" t="s">
        <v>2074</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2115</v>
      </c>
      <c r="B223" s="70">
        <v>215</v>
      </c>
      <c r="C223" s="70">
        <v>16</v>
      </c>
      <c r="D223" s="70">
        <v>35</v>
      </c>
      <c r="E223" s="70">
        <v>2022</v>
      </c>
      <c r="F223" s="70" t="s">
        <v>161</v>
      </c>
      <c r="G223" s="1073" t="s">
        <v>2096</v>
      </c>
      <c r="H223" s="70" t="s">
        <v>2097</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2180</v>
      </c>
      <c r="H6" s="77" t="s">
        <v>2181</v>
      </c>
      <c r="I6" s="77" t="s">
        <v>2420</v>
      </c>
      <c r="J6" s="77" t="s">
        <v>2421</v>
      </c>
      <c r="K6" s="1080">
        <v>54</v>
      </c>
      <c r="L6" s="1081">
        <v>42</v>
      </c>
      <c r="M6" s="1044"/>
      <c r="N6" s="988">
        <v>1</v>
      </c>
      <c r="O6" s="77" t="s">
        <v>1726</v>
      </c>
      <c r="P6" s="77" t="s">
        <v>1727</v>
      </c>
      <c r="Q6" s="77" t="s">
        <v>1501</v>
      </c>
      <c r="R6" s="16"/>
      <c r="S6" s="77">
        <v>1</v>
      </c>
      <c r="T6" s="77" t="s">
        <v>2180</v>
      </c>
      <c r="U6" s="77" t="s">
        <v>2181</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2407</v>
      </c>
      <c r="AE9" s="77" t="s">
        <v>2408</v>
      </c>
      <c r="AF9" s="77" t="s">
        <v>1501</v>
      </c>
    </row>
    <row r="10" spans="1:32" ht="12">
      <c r="A10" s="16"/>
      <c r="B10" s="16"/>
      <c r="C10" s="16"/>
      <c r="D10" s="16"/>
      <c r="F10" s="75" t="s">
        <v>1501</v>
      </c>
      <c r="G10" s="76" t="s">
        <v>2180</v>
      </c>
      <c r="H10" s="77" t="s">
        <v>2181</v>
      </c>
      <c r="I10" s="77" t="s">
        <v>2420</v>
      </c>
      <c r="J10" s="77" t="s">
        <v>2421</v>
      </c>
      <c r="K10" s="1079">
        <v>54</v>
      </c>
      <c r="L10" s="1045">
        <v>42</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2375</v>
      </c>
      <c r="AE11" s="77" t="s">
        <v>2376</v>
      </c>
      <c r="AF11" s="77" t="s">
        <v>1501</v>
      </c>
    </row>
    <row r="12" spans="1:32" ht="12">
      <c r="A12" s="16"/>
      <c r="B12" s="16"/>
      <c r="C12" s="16"/>
      <c r="D12" s="16"/>
      <c r="F12" s="75" t="s">
        <v>1505</v>
      </c>
      <c r="G12" s="76" t="s">
        <v>2180</v>
      </c>
      <c r="H12" s="77"/>
      <c r="I12" s="77" t="s">
        <v>2180</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2180</v>
      </c>
      <c r="AE12" s="77" t="s">
        <v>2181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1986</v>
      </c>
      <c r="P18" s="77" t="s">
        <v>1664</v>
      </c>
      <c r="Q18" s="77" t="s">
        <v>1501</v>
      </c>
      <c r="R18" s="16"/>
      <c r="S18" s="16"/>
      <c r="T18" s="16"/>
      <c r="U18" s="16"/>
      <c r="V18" s="16"/>
      <c r="W18" s="16"/>
      <c r="X18" s="77">
        <v>13</v>
      </c>
      <c r="Y18" s="692" t="s">
        <v>1986</v>
      </c>
      <c r="Z18" s="77" t="s">
        <v>1664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1685</v>
      </c>
      <c r="AE37" s="77" t="s">
        <v>1686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2073</v>
      </c>
      <c r="AE38" s="77" t="s">
        <v>2074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2096</v>
      </c>
      <c r="AE40" s="77" t="s">
        <v>2097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大豊町</v>
      </c>
      <c r="K4" s="70" t="str">
        <f>HLOOKUP(K3,比較地域マスタ!$E$5:$L$6,2,0)</f>
        <v>39344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34.53045386784094</v>
      </c>
      <c r="BB5" s="29"/>
      <c r="BC5" s="17"/>
      <c r="BD5" s="1005">
        <f>SUM(BC6:BC8)</f>
        <v>14.203501633007789</v>
      </c>
      <c r="BE5" s="29"/>
      <c r="BF5" s="17"/>
      <c r="BG5" s="1005">
        <f>AK35</f>
        <v>21.919667642443208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26.886342235953091</v>
      </c>
      <c r="BA6" s="17"/>
      <c r="BB6" s="29"/>
      <c r="BC6" s="1005">
        <f>O32</f>
        <v>9.199160548394639</v>
      </c>
      <c r="BD6" s="17"/>
      <c r="BE6" s="29"/>
      <c r="BF6" s="1005">
        <f>AK36</f>
        <v>15.901752356643273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0.88538492359797372</v>
      </c>
      <c r="BA7" s="17"/>
      <c r="BB7" s="29"/>
      <c r="BC7" s="1005">
        <f>O33</f>
        <v>0.87909288950185405</v>
      </c>
      <c r="BD7" s="17"/>
      <c r="BE7" s="29"/>
      <c r="BF7" s="1005">
        <f t="shared" ref="BF7:BF8" si="0">AK37</f>
        <v>0.53942239808162895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6.7587267082898732</v>
      </c>
      <c r="BA8" s="17"/>
      <c r="BB8" s="29"/>
      <c r="BC8" s="1005">
        <f>O34</f>
        <v>4.125248195111296</v>
      </c>
      <c r="BD8" s="17"/>
      <c r="BE8" s="29"/>
      <c r="BF8" s="1005">
        <f t="shared" si="0"/>
        <v>5.4784928877183052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61.04251724794814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3.7966122180873709</v>
      </c>
      <c r="BA9" s="1005">
        <f>AZ9</f>
        <v>3.7966122180873709</v>
      </c>
      <c r="BB9" s="29"/>
      <c r="BC9" s="1005">
        <f>O35</f>
        <v>6.4504360849857383</v>
      </c>
      <c r="BD9" s="1005">
        <f>BC9</f>
        <v>6.4504360849857383</v>
      </c>
      <c r="BE9" s="29"/>
      <c r="BF9" s="1005">
        <f>AK39</f>
        <v>2.5147768866434435</v>
      </c>
      <c r="BG9" s="1005">
        <f>AK39</f>
        <v>2.5147768866434435</v>
      </c>
      <c r="BH9" s="29"/>
    </row>
    <row r="10" spans="1:62" ht="17.100000000000001" customHeight="1" thickBot="1">
      <c r="B10" s="323"/>
      <c r="C10" s="324"/>
      <c r="D10" s="326"/>
      <c r="E10" s="326"/>
      <c r="F10" s="326"/>
      <c r="G10" s="325"/>
      <c r="H10" s="325"/>
      <c r="I10" s="326"/>
      <c r="J10" s="327"/>
      <c r="K10" s="334"/>
      <c r="L10" s="246" t="s">
        <v>114</v>
      </c>
      <c r="M10" s="246"/>
      <c r="N10" s="563"/>
      <c r="O10" s="906">
        <f>SUM(O11:O13)</f>
        <v>34.53045386784094</v>
      </c>
      <c r="P10" s="453">
        <f t="shared" ref="P10:P22" si="1">O10/$O$9</f>
        <v>0.5656787338500795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6.8503193909872513</v>
      </c>
      <c r="BA10" s="1005">
        <f>AZ10</f>
        <v>6.8503193909872513</v>
      </c>
      <c r="BB10" s="29"/>
      <c r="BC10" s="1005">
        <f>O36</f>
        <v>10.30249885714662</v>
      </c>
      <c r="BD10" s="1005">
        <f>BC10</f>
        <v>10.30249885714662</v>
      </c>
      <c r="BE10" s="29"/>
      <c r="BF10" s="1005">
        <f>AK40</f>
        <v>4.351372833199969</v>
      </c>
      <c r="BG10" s="1005">
        <f>AK40</f>
        <v>4.351372833199969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26.886342235953091</v>
      </c>
      <c r="P11" s="454">
        <f t="shared" si="1"/>
        <v>0.44045271145591292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15.576183222601525</v>
      </c>
      <c r="BB11" s="29"/>
      <c r="BC11" s="1005"/>
      <c r="BD11" s="1005">
        <f>SUM(BC12:BC14)</f>
        <v>12.870170305519913</v>
      </c>
      <c r="BE11" s="29"/>
      <c r="BF11" s="17"/>
      <c r="BG11" s="1005">
        <f>AK41</f>
        <v>9.7123141208076262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0.88538492359797372</v>
      </c>
      <c r="P12" s="454">
        <f t="shared" si="1"/>
        <v>1.4504397320340433E-2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15.242433617133724</v>
      </c>
      <c r="BA12" s="17"/>
      <c r="BB12" s="29"/>
      <c r="BC12" s="1005">
        <f>O38</f>
        <v>12.522924187260685</v>
      </c>
      <c r="BD12" s="17"/>
      <c r="BE12" s="29"/>
      <c r="BF12" s="1005">
        <f>AK42</f>
        <v>9.5225766184072942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6.7587267082898732</v>
      </c>
      <c r="P13" s="454">
        <f t="shared" si="1"/>
        <v>0.11072162507382603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0.33374960546780102</v>
      </c>
      <c r="BA13" s="17"/>
      <c r="BB13" s="29"/>
      <c r="BC13" s="1005">
        <f>O41</f>
        <v>0.34724611825922802</v>
      </c>
      <c r="BD13" s="17"/>
      <c r="BE13" s="29"/>
      <c r="BF13" s="1005">
        <f>AK45</f>
        <v>0.1897375024003326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3.7966122180873709</v>
      </c>
      <c r="P14" s="453">
        <f t="shared" si="1"/>
        <v>6.2196193559088335E-2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6.8503193909872513</v>
      </c>
      <c r="P15" s="453">
        <f t="shared" si="1"/>
        <v>0.11222209862614267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0.288948548431052</v>
      </c>
      <c r="BA15" s="1005">
        <f>AZ15</f>
        <v>0.288948548431052</v>
      </c>
      <c r="BB15" s="29"/>
      <c r="BC15" s="1005">
        <f>O43</f>
        <v>0.33634855141065939</v>
      </c>
      <c r="BD15" s="1005">
        <f>BC15</f>
        <v>0.33634855141065939</v>
      </c>
      <c r="BE15" s="29"/>
      <c r="BF15" s="1005">
        <f>AK47</f>
        <v>0.29754740996421541</v>
      </c>
      <c r="BG15" s="1005">
        <f>AK47</f>
        <v>0.29754740996421541</v>
      </c>
      <c r="BH15" s="29"/>
    </row>
    <row r="16" spans="1:62" ht="17.100000000000001" customHeight="1" thickBot="1">
      <c r="B16" s="323"/>
      <c r="C16" s="324"/>
      <c r="D16" s="326"/>
      <c r="E16" s="326"/>
      <c r="F16" s="326"/>
      <c r="G16" s="325"/>
      <c r="H16" s="325"/>
      <c r="I16" s="326"/>
      <c r="J16" s="327"/>
      <c r="K16" s="335"/>
      <c r="L16" s="246" t="s">
        <v>128</v>
      </c>
      <c r="M16" s="344"/>
      <c r="N16" s="345"/>
      <c r="O16" s="906">
        <f>SUM(O18:O21)</f>
        <v>15.576183222601525</v>
      </c>
      <c r="P16" s="453">
        <f t="shared" si="1"/>
        <v>0.25516941182705072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15.242433617133724</v>
      </c>
      <c r="P17" s="454">
        <f t="shared" si="1"/>
        <v>0.24970191768502267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5.1348199659849438</v>
      </c>
      <c r="P18" s="454">
        <f t="shared" si="1"/>
        <v>8.4118745384104285E-2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10.10761365114878</v>
      </c>
      <c r="P19" s="454">
        <f t="shared" si="1"/>
        <v>0.1655831723009184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0.33374960546780102</v>
      </c>
      <c r="P20" s="454">
        <f t="shared" si="1"/>
        <v>5.4674941420280228E-3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0.288948548431052</v>
      </c>
      <c r="P22" s="612">
        <f t="shared" si="1"/>
        <v>4.7335621376388207E-3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29.933777331586622</v>
      </c>
      <c r="AZ22" s="1005">
        <f t="shared" si="3"/>
        <v>10.854689530207224</v>
      </c>
      <c r="BA22" s="1005">
        <f t="shared" si="3"/>
        <v>11.783677941499018</v>
      </c>
      <c r="BB22" s="1005">
        <f t="shared" si="3"/>
        <v>14.908846748389518</v>
      </c>
      <c r="BC22" s="1005">
        <f t="shared" si="3"/>
        <v>14.203501633007789</v>
      </c>
      <c r="BD22" s="1005">
        <f t="shared" si="3"/>
        <v>18.141559183806105</v>
      </c>
      <c r="BE22" s="1005">
        <f t="shared" si="3"/>
        <v>21.9042214327383</v>
      </c>
      <c r="BF22" s="1005">
        <f t="shared" si="3"/>
        <v>22.537445781476016</v>
      </c>
      <c r="BG22" s="1005">
        <f t="shared" si="3"/>
        <v>20.222031058665515</v>
      </c>
      <c r="BH22" s="1005">
        <f t="shared" si="3"/>
        <v>20.049264525143506</v>
      </c>
      <c r="BI22" s="1005">
        <f t="shared" si="3"/>
        <v>18.303720688071287</v>
      </c>
      <c r="BJ22" s="1005">
        <f t="shared" si="3"/>
        <v>22.220312747353489</v>
      </c>
      <c r="BK22" s="1005">
        <f t="shared" si="3"/>
        <v>25.974646752431866</v>
      </c>
      <c r="BL22" s="1005">
        <f t="shared" si="3"/>
        <v>21.919667642443208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4.6701349781762751</v>
      </c>
      <c r="AZ23" s="1005">
        <f t="shared" ref="AZ23:BL23" si="4">Y39</f>
        <v>4.3459083479266276</v>
      </c>
      <c r="BA23" s="1005">
        <f t="shared" si="4"/>
        <v>6.0943560777832433</v>
      </c>
      <c r="BB23" s="1005">
        <f t="shared" si="4"/>
        <v>6.22343578734354</v>
      </c>
      <c r="BC23" s="1005">
        <f t="shared" si="4"/>
        <v>6.4504360849857383</v>
      </c>
      <c r="BD23" s="1005">
        <f t="shared" si="4"/>
        <v>5.6851709041529093</v>
      </c>
      <c r="BE23" s="1005">
        <f t="shared" si="4"/>
        <v>5.4361256652474337</v>
      </c>
      <c r="BF23" s="1005">
        <f t="shared" si="4"/>
        <v>3.9561291614916545</v>
      </c>
      <c r="BG23" s="1005">
        <f t="shared" si="4"/>
        <v>3.7696290236618593</v>
      </c>
      <c r="BH23" s="1005">
        <f t="shared" si="4"/>
        <v>3.6289970869325359</v>
      </c>
      <c r="BI23" s="1005">
        <f t="shared" si="4"/>
        <v>3.0230214670640625</v>
      </c>
      <c r="BJ23" s="1005">
        <f t="shared" si="4"/>
        <v>3.4055778463763713</v>
      </c>
      <c r="BK23" s="1005">
        <f t="shared" si="4"/>
        <v>3.2942205789831536</v>
      </c>
      <c r="BL23" s="1005">
        <f t="shared" si="4"/>
        <v>2.5147768866434435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6.5499408757851834</v>
      </c>
      <c r="AZ24" s="1005">
        <f t="shared" ref="AZ24:BL24" si="5">Y40</f>
        <v>6.1955818089766161</v>
      </c>
      <c r="BA24" s="1005">
        <f t="shared" si="5"/>
        <v>8.3296307245167274</v>
      </c>
      <c r="BB24" s="1005">
        <f t="shared" si="5"/>
        <v>10.272086465085939</v>
      </c>
      <c r="BC24" s="1005">
        <f t="shared" si="5"/>
        <v>10.30249885714662</v>
      </c>
      <c r="BD24" s="1005">
        <f t="shared" si="5"/>
        <v>10.05011889795726</v>
      </c>
      <c r="BE24" s="1005">
        <f t="shared" si="5"/>
        <v>8.3567734085886745</v>
      </c>
      <c r="BF24" s="1005">
        <f t="shared" si="5"/>
        <v>6.0033664336387069</v>
      </c>
      <c r="BG24" s="1005">
        <f t="shared" si="5"/>
        <v>6.8763809891714827</v>
      </c>
      <c r="BH24" s="1005">
        <f t="shared" si="5"/>
        <v>5.1174627900900918</v>
      </c>
      <c r="BI24" s="1005">
        <f t="shared" si="5"/>
        <v>3.5593398987424543</v>
      </c>
      <c r="BJ24" s="1005">
        <f t="shared" si="5"/>
        <v>6.200100216197729</v>
      </c>
      <c r="BK24" s="1005">
        <f t="shared" si="5"/>
        <v>4.8926707217464225</v>
      </c>
      <c r="BL24" s="1005">
        <f t="shared" si="5"/>
        <v>4.351372833199969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13.730403929122817</v>
      </c>
      <c r="AZ25" s="1005">
        <f t="shared" ref="AZ25:BL25" si="6">Y41</f>
        <v>13.8885455342804</v>
      </c>
      <c r="BA25" s="1005">
        <f t="shared" si="6"/>
        <v>13.317766521789578</v>
      </c>
      <c r="BB25" s="1005">
        <f t="shared" si="6"/>
        <v>13.200597462790784</v>
      </c>
      <c r="BC25" s="1005">
        <f t="shared" si="6"/>
        <v>12.870170305519913</v>
      </c>
      <c r="BD25" s="1005">
        <f t="shared" si="6"/>
        <v>12.545551766352906</v>
      </c>
      <c r="BE25" s="1005">
        <f t="shared" si="6"/>
        <v>12.19701040494868</v>
      </c>
      <c r="BF25" s="1005">
        <f t="shared" si="6"/>
        <v>11.719360873990025</v>
      </c>
      <c r="BG25" s="1005">
        <f t="shared" si="6"/>
        <v>11.530427540301195</v>
      </c>
      <c r="BH25" s="1005">
        <f t="shared" si="6"/>
        <v>11.247538982594575</v>
      </c>
      <c r="BI25" s="1005">
        <f t="shared" si="6"/>
        <v>11.035113341161901</v>
      </c>
      <c r="BJ25" s="1005">
        <f t="shared" si="6"/>
        <v>9.9741450923419563</v>
      </c>
      <c r="BK25" s="1005">
        <f t="shared" si="6"/>
        <v>9.8621736885457505</v>
      </c>
      <c r="BL25" s="1005">
        <f t="shared" si="6"/>
        <v>9.7123141208076262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0.30888398803475969</v>
      </c>
      <c r="AZ26" s="1005">
        <f t="shared" si="7"/>
        <v>0.33411146359384269</v>
      </c>
      <c r="BA26" s="1005">
        <f t="shared" si="7"/>
        <v>0.26951640976500868</v>
      </c>
      <c r="BB26" s="1005">
        <f t="shared" si="7"/>
        <v>0.23239629784847721</v>
      </c>
      <c r="BC26" s="1005">
        <f t="shared" si="7"/>
        <v>0.33634855141065939</v>
      </c>
      <c r="BD26" s="1005">
        <f t="shared" si="7"/>
        <v>0.26323595699119012</v>
      </c>
      <c r="BE26" s="1005">
        <f t="shared" si="7"/>
        <v>0.37476248021575692</v>
      </c>
      <c r="BF26" s="1005">
        <f t="shared" si="7"/>
        <v>0.44980363901960757</v>
      </c>
      <c r="BG26" s="1005">
        <f t="shared" si="7"/>
        <v>0.25486728351385729</v>
      </c>
      <c r="BH26" s="1005">
        <f t="shared" si="7"/>
        <v>0.42680000464302703</v>
      </c>
      <c r="BI26" s="1005">
        <f t="shared" si="7"/>
        <v>0.32859823783589032</v>
      </c>
      <c r="BJ26" s="1005">
        <f t="shared" si="7"/>
        <v>0.31530353184814042</v>
      </c>
      <c r="BK26" s="1005">
        <f t="shared" si="7"/>
        <v>0.25710712652619327</v>
      </c>
      <c r="BL26" s="1005">
        <f t="shared" si="7"/>
        <v>0.29754740996421541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55.193141102705653</v>
      </c>
      <c r="AZ27" s="1005">
        <f t="shared" si="8"/>
        <v>35.618836684984714</v>
      </c>
      <c r="BA27" s="1005">
        <f t="shared" si="8"/>
        <v>39.794947675353576</v>
      </c>
      <c r="BB27" s="1005">
        <f t="shared" si="8"/>
        <v>44.837362761458252</v>
      </c>
      <c r="BC27" s="1005">
        <f t="shared" si="8"/>
        <v>44.162955432070724</v>
      </c>
      <c r="BD27" s="1005">
        <f t="shared" si="8"/>
        <v>46.685636709260372</v>
      </c>
      <c r="BE27" s="1005">
        <f t="shared" si="8"/>
        <v>48.268893391738843</v>
      </c>
      <c r="BF27" s="1005">
        <f t="shared" si="8"/>
        <v>44.666105889616006</v>
      </c>
      <c r="BG27" s="1005">
        <f t="shared" si="8"/>
        <v>42.653335895313916</v>
      </c>
      <c r="BH27" s="1005">
        <f t="shared" si="8"/>
        <v>40.470063389403734</v>
      </c>
      <c r="BI27" s="1005">
        <f t="shared" si="8"/>
        <v>36.249793632875594</v>
      </c>
      <c r="BJ27" s="1005">
        <f t="shared" si="8"/>
        <v>42.115439434117683</v>
      </c>
      <c r="BK27" s="1005">
        <f t="shared" si="8"/>
        <v>44.280818868233389</v>
      </c>
      <c r="BL27" s="1005">
        <f t="shared" si="8"/>
        <v>38.795678893058465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44.162955432070724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14.203501633007789</v>
      </c>
      <c r="P31" s="453">
        <f t="shared" ref="P31:P43" si="9">O31/$O$30</f>
        <v>0.32161574093144452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9.199160548394639</v>
      </c>
      <c r="P32" s="454">
        <f t="shared" si="9"/>
        <v>0.20830038339586066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0.87909288950185405</v>
      </c>
      <c r="P33" s="454">
        <f t="shared" si="9"/>
        <v>1.990566258306764E-2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4.125248195111296</v>
      </c>
      <c r="P34" s="454">
        <f t="shared" si="9"/>
        <v>9.3409694952516234E-2</v>
      </c>
      <c r="Q34" s="328"/>
      <c r="R34" s="13"/>
      <c r="S34" s="323"/>
      <c r="T34" s="563" t="s">
        <v>112</v>
      </c>
      <c r="U34" s="332"/>
      <c r="V34" s="332"/>
      <c r="W34" s="332"/>
      <c r="X34" s="893">
        <f>X35+X39+X40+X41+X47</f>
        <v>55.193141102705653</v>
      </c>
      <c r="Y34" s="894">
        <f t="shared" ref="Y34:AK34" si="10">Y35+Y39+Y40+Y41+Y47</f>
        <v>35.618836684984714</v>
      </c>
      <c r="Z34" s="894">
        <f t="shared" si="10"/>
        <v>39.794947675353576</v>
      </c>
      <c r="AA34" s="894">
        <f t="shared" si="10"/>
        <v>44.837362761458252</v>
      </c>
      <c r="AB34" s="894">
        <f t="shared" si="10"/>
        <v>44.162955432070724</v>
      </c>
      <c r="AC34" s="894">
        <f t="shared" si="10"/>
        <v>46.685636709260372</v>
      </c>
      <c r="AD34" s="894">
        <f t="shared" si="10"/>
        <v>48.268893391738843</v>
      </c>
      <c r="AE34" s="894">
        <f t="shared" si="10"/>
        <v>44.666105889616006</v>
      </c>
      <c r="AF34" s="894">
        <f t="shared" si="10"/>
        <v>42.653335895313916</v>
      </c>
      <c r="AG34" s="894">
        <f t="shared" si="10"/>
        <v>40.470063389403734</v>
      </c>
      <c r="AH34" s="894">
        <f t="shared" si="10"/>
        <v>36.249793632875594</v>
      </c>
      <c r="AI34" s="894">
        <f t="shared" si="10"/>
        <v>42.115439434117683</v>
      </c>
      <c r="AJ34" s="894">
        <f t="shared" si="10"/>
        <v>44.280818868233389</v>
      </c>
      <c r="AK34" s="895">
        <f t="shared" si="10"/>
        <v>38.795678893058465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6.4504360849857383</v>
      </c>
      <c r="P35" s="453">
        <f t="shared" si="9"/>
        <v>0.14605988258434108</v>
      </c>
      <c r="Q35" s="328"/>
      <c r="R35" s="13"/>
      <c r="S35" s="323"/>
      <c r="T35" s="334"/>
      <c r="U35" s="246" t="s">
        <v>114</v>
      </c>
      <c r="V35" s="344"/>
      <c r="W35" s="344"/>
      <c r="X35" s="896">
        <f>SUM(X36:X38)</f>
        <v>29.933777331586622</v>
      </c>
      <c r="Y35" s="897">
        <f t="shared" ref="Y35:AK35" si="11">SUM(Y36:Y38)</f>
        <v>10.854689530207224</v>
      </c>
      <c r="Z35" s="897">
        <f t="shared" si="11"/>
        <v>11.783677941499018</v>
      </c>
      <c r="AA35" s="897">
        <f t="shared" si="11"/>
        <v>14.908846748389518</v>
      </c>
      <c r="AB35" s="897">
        <f t="shared" si="11"/>
        <v>14.203501633007789</v>
      </c>
      <c r="AC35" s="897">
        <f t="shared" si="11"/>
        <v>18.141559183806105</v>
      </c>
      <c r="AD35" s="897">
        <f t="shared" si="11"/>
        <v>21.9042214327383</v>
      </c>
      <c r="AE35" s="897">
        <f t="shared" si="11"/>
        <v>22.537445781476016</v>
      </c>
      <c r="AF35" s="897">
        <f t="shared" si="11"/>
        <v>20.222031058665515</v>
      </c>
      <c r="AG35" s="897">
        <f t="shared" si="11"/>
        <v>20.049264525143506</v>
      </c>
      <c r="AH35" s="897">
        <f t="shared" si="11"/>
        <v>18.303720688071287</v>
      </c>
      <c r="AI35" s="897">
        <f t="shared" si="11"/>
        <v>22.220312747353489</v>
      </c>
      <c r="AJ35" s="897">
        <f t="shared" si="11"/>
        <v>25.974646752431866</v>
      </c>
      <c r="AK35" s="898">
        <f t="shared" si="11"/>
        <v>21.919667642443208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10.30249885714662</v>
      </c>
      <c r="P36" s="453">
        <f t="shared" si="9"/>
        <v>0.23328372742158107</v>
      </c>
      <c r="Q36" s="328"/>
      <c r="R36" s="13"/>
      <c r="S36" s="356" t="s">
        <v>184</v>
      </c>
      <c r="T36" s="335"/>
      <c r="U36" s="346"/>
      <c r="V36" s="336" t="s">
        <v>184</v>
      </c>
      <c r="W36" s="357"/>
      <c r="X36" s="899">
        <f>VLOOKUP(年度マスタ!$K$4&amp;"_"&amp;X$33,データシート1!$A:$BT,MATCH("aa_"&amp;$S36,データシート1!$A$1:$BT$1,0),0)</f>
        <v>24.544924045076328</v>
      </c>
      <c r="Y36" s="900">
        <f>VLOOKUP(年度マスタ!$K$4&amp;"_"&amp;Y$33,データシート1!$A:$BT,MATCH("aa_"&amp;$S36,データシート1!$A$1:$BT$1,0),0)</f>
        <v>6.1044852641177449</v>
      </c>
      <c r="Z36" s="900">
        <f>VLOOKUP(年度マスタ!$K$4&amp;"_"&amp;Z$33,データシート1!$A:$BT,MATCH("aa_"&amp;$S36,データシート1!$A$1:$BT$1,0),0)</f>
        <v>6.964970573921538</v>
      </c>
      <c r="AA36" s="900">
        <f>VLOOKUP(年度マスタ!$K$4&amp;"_"&amp;AA$33,データシート1!$A:$BT,MATCH("aa_"&amp;$S36,データシート1!$A$1:$BT$1,0),0)</f>
        <v>10.03139578176734</v>
      </c>
      <c r="AB36" s="900">
        <f>VLOOKUP(年度マスタ!$K$4&amp;"_"&amp;AB$33,データシート1!$A:$BT,MATCH("aa_"&amp;$S36,データシート1!$A$1:$BT$1,0),0)</f>
        <v>9.199160548394639</v>
      </c>
      <c r="AC36" s="900">
        <f>VLOOKUP(年度マスタ!$K$4&amp;"_"&amp;AC$33,データシート1!$A:$BT,MATCH("aa_"&amp;$S36,データシート1!$A$1:$BT$1,0),0)</f>
        <v>12.352552823835079</v>
      </c>
      <c r="AD36" s="900">
        <f>VLOOKUP(年度マスタ!$K$4&amp;"_"&amp;AD$33,データシート1!$A:$BT,MATCH("aa_"&amp;$S36,データシート1!$A$1:$BT$1,0),0)</f>
        <v>15.06240272424402</v>
      </c>
      <c r="AE36" s="900">
        <f>VLOOKUP(年度マスタ!$K$4&amp;"_"&amp;AE$33,データシート1!$A:$BT,MATCH("aa_"&amp;$S36,データシート1!$A$1:$BT$1,0),0)</f>
        <v>16.048469878281502</v>
      </c>
      <c r="AF36" s="900">
        <f>VLOOKUP(年度マスタ!$K$4&amp;"_"&amp;AF$33,データシート1!$A:$BT,MATCH("aa_"&amp;$S36,データシート1!$A$1:$BT$1,0),0)</f>
        <v>13.999675123769322</v>
      </c>
      <c r="AG36" s="900">
        <f>VLOOKUP(年度マスタ!$K$4&amp;"_"&amp;AG$33,データシート1!$A:$BT,MATCH("aa_"&amp;$S36,データシート1!$A$1:$BT$1,0),0)</f>
        <v>14.420661130362983</v>
      </c>
      <c r="AH36" s="900">
        <f>VLOOKUP(年度マスタ!$K$4&amp;"_"&amp;AH$33,データシート1!$A:$BT,MATCH("aa_"&amp;$S36,データシート1!$A$1:$BT$1,0),0)</f>
        <v>12.877745050188221</v>
      </c>
      <c r="AI36" s="900">
        <f>VLOOKUP(年度マスタ!$K$4&amp;"_"&amp;AI$33,データシート1!$A:$BT,MATCH("aa_"&amp;$S36,データシート1!$A$1:$BT$1,0),0)</f>
        <v>14.354404163034699</v>
      </c>
      <c r="AJ36" s="900">
        <f>VLOOKUP(年度マスタ!$K$4&amp;"_"&amp;AJ$33,データシート1!$A:$BT,MATCH("aa_"&amp;$S36,データシート1!$A$1:$BT$1,0),0)</f>
        <v>18.286282745978141</v>
      </c>
      <c r="AK36" s="901">
        <f>VLOOKUP(年度マスタ!$K$4&amp;"_"&amp;AK$33,データシート1!$A:$BT,MATCH("aa_"&amp;$S36,データシート1!$A$1:$BT$1,0),0)</f>
        <v>15.901752356643273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12.870170305519913</v>
      </c>
      <c r="P37" s="453">
        <f t="shared" si="9"/>
        <v>0.29142457019925155</v>
      </c>
      <c r="Q37" s="328"/>
      <c r="R37" s="13"/>
      <c r="S37" s="356" t="s">
        <v>187</v>
      </c>
      <c r="T37" s="335"/>
      <c r="U37" s="346"/>
      <c r="V37" s="336" t="s">
        <v>194</v>
      </c>
      <c r="W37" s="357"/>
      <c r="X37" s="899">
        <f>VLOOKUP(年度マスタ!$K$4&amp;"_"&amp;X$33,データシート1!$A:$BT,MATCH("aa_"&amp;$S37,データシート1!$A$1:$BT$1,0),0)</f>
        <v>0.6057999177635518</v>
      </c>
      <c r="Y37" s="900">
        <f>VLOOKUP(年度マスタ!$K$4&amp;"_"&amp;Y$33,データシート1!$A:$BT,MATCH("aa_"&amp;$S37,データシート1!$A$1:$BT$1,0),0)</f>
        <v>0.49628200842976328</v>
      </c>
      <c r="Z37" s="900">
        <f>VLOOKUP(年度マスタ!$K$4&amp;"_"&amp;Z$33,データシート1!$A:$BT,MATCH("aa_"&amp;$S37,データシート1!$A$1:$BT$1,0),0)</f>
        <v>0.7227325571438411</v>
      </c>
      <c r="AA37" s="900">
        <f>VLOOKUP(年度マスタ!$K$4&amp;"_"&amp;AA$33,データシート1!$A:$BT,MATCH("aa_"&amp;$S37,データシート1!$A$1:$BT$1,0),0)</f>
        <v>0.87272118884307426</v>
      </c>
      <c r="AB37" s="900">
        <f>VLOOKUP(年度マスタ!$K$4&amp;"_"&amp;AB$33,データシート1!$A:$BT,MATCH("aa_"&amp;$S37,データシート1!$A$1:$BT$1,0),0)</f>
        <v>0.87909288950185405</v>
      </c>
      <c r="AC37" s="900">
        <f>VLOOKUP(年度マスタ!$K$4&amp;"_"&amp;AC$33,データシート1!$A:$BT,MATCH("aa_"&amp;$S37,データシート1!$A$1:$BT$1,0),0)</f>
        <v>0.69421312835245608</v>
      </c>
      <c r="AD37" s="900">
        <f>VLOOKUP(年度マスタ!$K$4&amp;"_"&amp;AD$33,データシート1!$A:$BT,MATCH("aa_"&amp;$S37,データシート1!$A$1:$BT$1,0),0)</f>
        <v>0.77067044181141542</v>
      </c>
      <c r="AE37" s="900">
        <f>VLOOKUP(年度マスタ!$K$4&amp;"_"&amp;AE$33,データシート1!$A:$BT,MATCH("aa_"&amp;$S37,データシート1!$A$1:$BT$1,0),0)</f>
        <v>0.66266202149835585</v>
      </c>
      <c r="AF37" s="900">
        <f>VLOOKUP(年度マスタ!$K$4&amp;"_"&amp;AF$33,データシート1!$A:$BT,MATCH("aa_"&amp;$S37,データシート1!$A$1:$BT$1,0),0)</f>
        <v>0.69177391721065196</v>
      </c>
      <c r="AG37" s="900">
        <f>VLOOKUP(年度マスタ!$K$4&amp;"_"&amp;AG$33,データシート1!$A:$BT,MATCH("aa_"&amp;$S37,データシート1!$A$1:$BT$1,0),0)</f>
        <v>0.69428622724948863</v>
      </c>
      <c r="AH37" s="900">
        <f>VLOOKUP(年度マスタ!$K$4&amp;"_"&amp;AH$33,データシート1!$A:$BT,MATCH("aa_"&amp;$S37,データシート1!$A$1:$BT$1,0),0)</f>
        <v>0.52746896036927249</v>
      </c>
      <c r="AI37" s="900">
        <f>VLOOKUP(年度マスタ!$K$4&amp;"_"&amp;AI$33,データシート1!$A:$BT,MATCH("aa_"&amp;$S37,データシート1!$A$1:$BT$1,0),0)</f>
        <v>0.72295553936685863</v>
      </c>
      <c r="AJ37" s="900">
        <f>VLOOKUP(年度マスタ!$K$4&amp;"_"&amp;AJ$33,データシート1!$A:$BT,MATCH("aa_"&amp;$S37,データシート1!$A$1:$BT$1,0),0)</f>
        <v>0.73838731606827057</v>
      </c>
      <c r="AK37" s="901">
        <f>VLOOKUP(年度マスタ!$K$4&amp;"_"&amp;AK$33,データシート1!$A:$BT,MATCH("aa_"&amp;$S37,データシート1!$A$1:$BT$1,0),0)</f>
        <v>0.53942239808162895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12.522924187260685</v>
      </c>
      <c r="P38" s="454">
        <f t="shared" si="9"/>
        <v>0.283561733238683</v>
      </c>
      <c r="Q38" s="328"/>
      <c r="R38" s="13"/>
      <c r="S38" s="356" t="s">
        <v>188</v>
      </c>
      <c r="T38" s="335"/>
      <c r="U38" s="348"/>
      <c r="V38" s="358" t="s">
        <v>197</v>
      </c>
      <c r="W38" s="358"/>
      <c r="X38" s="899">
        <f>VLOOKUP(年度マスタ!$K$4&amp;"_"&amp;X$33,データシート1!$A:$BT,MATCH("aa_"&amp;$S38,データシート1!$A$1:$BT$1,0),0)</f>
        <v>4.7830533687467414</v>
      </c>
      <c r="Y38" s="900">
        <f>VLOOKUP(年度マスタ!$K$4&amp;"_"&amp;Y$33,データシート1!$A:$BT,MATCH("aa_"&amp;$S38,データシート1!$A$1:$BT$1,0),0)</f>
        <v>4.2539222576597169</v>
      </c>
      <c r="Z38" s="900">
        <f>VLOOKUP(年度マスタ!$K$4&amp;"_"&amp;Z$33,データシート1!$A:$BT,MATCH("aa_"&amp;$S38,データシート1!$A$1:$BT$1,0),0)</f>
        <v>4.0959748104336384</v>
      </c>
      <c r="AA38" s="900">
        <f>VLOOKUP(年度マスタ!$K$4&amp;"_"&amp;AA$33,データシート1!$A:$BT,MATCH("aa_"&amp;$S38,データシート1!$A$1:$BT$1,0),0)</f>
        <v>4.0047297777791027</v>
      </c>
      <c r="AB38" s="900">
        <f>VLOOKUP(年度マスタ!$K$4&amp;"_"&amp;AB$33,データシート1!$A:$BT,MATCH("aa_"&amp;$S38,データシート1!$A$1:$BT$1,0),0)</f>
        <v>4.125248195111296</v>
      </c>
      <c r="AC38" s="900">
        <f>VLOOKUP(年度マスタ!$K$4&amp;"_"&amp;AC$33,データシート1!$A:$BT,MATCH("aa_"&amp;$S38,データシート1!$A$1:$BT$1,0),0)</f>
        <v>5.0947932316185707</v>
      </c>
      <c r="AD38" s="900">
        <f>VLOOKUP(年度マスタ!$K$4&amp;"_"&amp;AD$33,データシート1!$A:$BT,MATCH("aa_"&amp;$S38,データシート1!$A$1:$BT$1,0),0)</f>
        <v>6.0711482666828651</v>
      </c>
      <c r="AE38" s="900">
        <f>VLOOKUP(年度マスタ!$K$4&amp;"_"&amp;AE$33,データシート1!$A:$BT,MATCH("aa_"&amp;$S38,データシート1!$A$1:$BT$1,0),0)</f>
        <v>5.8263138816961577</v>
      </c>
      <c r="AF38" s="900">
        <f>VLOOKUP(年度マスタ!$K$4&amp;"_"&amp;AF$33,データシート1!$A:$BT,MATCH("aa_"&amp;$S38,データシート1!$A$1:$BT$1,0),0)</f>
        <v>5.53058201768554</v>
      </c>
      <c r="AG38" s="900">
        <f>VLOOKUP(年度マスタ!$K$4&amp;"_"&amp;AG$33,データシート1!$A:$BT,MATCH("aa_"&amp;$S38,データシート1!$A$1:$BT$1,0),0)</f>
        <v>4.9343171675310327</v>
      </c>
      <c r="AH38" s="900">
        <f>VLOOKUP(年度マスタ!$K$4&amp;"_"&amp;AH$33,データシート1!$A:$BT,MATCH("aa_"&amp;$S38,データシート1!$A$1:$BT$1,0),0)</f>
        <v>4.8985066775137938</v>
      </c>
      <c r="AI38" s="900">
        <f>VLOOKUP(年度マスタ!$K$4&amp;"_"&amp;AI$33,データシート1!$A:$BT,MATCH("aa_"&amp;$S38,データシート1!$A$1:$BT$1,0),0)</f>
        <v>7.1429530449519287</v>
      </c>
      <c r="AJ38" s="900">
        <f>VLOOKUP(年度マスタ!$K$4&amp;"_"&amp;AJ$33,データシート1!$A:$BT,MATCH("aa_"&amp;$S38,データシート1!$A$1:$BT$1,0),0)</f>
        <v>6.949976690385455</v>
      </c>
      <c r="AK38" s="901">
        <f>VLOOKUP(年度マスタ!$K$4&amp;"_"&amp;AK$33,データシート1!$A:$BT,MATCH("aa_"&amp;$S38,データシート1!$A$1:$BT$1,0),0)</f>
        <v>5.4784928877183052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4.1107313461704207</v>
      </c>
      <c r="P39" s="454">
        <f t="shared" si="9"/>
        <v>9.3080983959358071E-2</v>
      </c>
      <c r="Q39" s="328"/>
      <c r="R39" s="13"/>
      <c r="S39" s="356" t="s">
        <v>189</v>
      </c>
      <c r="T39" s="335"/>
      <c r="U39" s="343" t="s">
        <v>199</v>
      </c>
      <c r="V39" s="344"/>
      <c r="W39" s="344"/>
      <c r="X39" s="896">
        <f>VLOOKUP(年度マスタ!$K$4&amp;"_"&amp;X$33,データシート1!$A:$BT,MATCH("aa_"&amp;$S39,データシート1!$A$1:$BT$1,0),0)</f>
        <v>4.6701349781762751</v>
      </c>
      <c r="Y39" s="897">
        <f>VLOOKUP(年度マスタ!$K$4&amp;"_"&amp;Y$33,データシート1!$A:$BT,MATCH("aa_"&amp;$S39,データシート1!$A$1:$BT$1,0),0)</f>
        <v>4.3459083479266276</v>
      </c>
      <c r="Z39" s="897">
        <f>VLOOKUP(年度マスタ!$K$4&amp;"_"&amp;Z$33,データシート1!$A:$BT,MATCH("aa_"&amp;$S39,データシート1!$A$1:$BT$1,0),0)</f>
        <v>6.0943560777832433</v>
      </c>
      <c r="AA39" s="897">
        <f>VLOOKUP(年度マスタ!$K$4&amp;"_"&amp;AA$33,データシート1!$A:$BT,MATCH("aa_"&amp;$S39,データシート1!$A$1:$BT$1,0),0)</f>
        <v>6.22343578734354</v>
      </c>
      <c r="AB39" s="897">
        <f>VLOOKUP(年度マスタ!$K$4&amp;"_"&amp;AB$33,データシート1!$A:$BT,MATCH("aa_"&amp;$S39,データシート1!$A$1:$BT$1,0),0)</f>
        <v>6.4504360849857383</v>
      </c>
      <c r="AC39" s="897">
        <f>VLOOKUP(年度マスタ!$K$4&amp;"_"&amp;AC$33,データシート1!$A:$BT,MATCH("aa_"&amp;$S39,データシート1!$A$1:$BT$1,0),0)</f>
        <v>5.6851709041529093</v>
      </c>
      <c r="AD39" s="897">
        <f>VLOOKUP(年度マスタ!$K$4&amp;"_"&amp;AD$33,データシート1!$A:$BT,MATCH("aa_"&amp;$S39,データシート1!$A$1:$BT$1,0),0)</f>
        <v>5.4361256652474337</v>
      </c>
      <c r="AE39" s="897">
        <f>VLOOKUP(年度マスタ!$K$4&amp;"_"&amp;AE$33,データシート1!$A:$BT,MATCH("aa_"&amp;$S39,データシート1!$A$1:$BT$1,0),0)</f>
        <v>3.9561291614916545</v>
      </c>
      <c r="AF39" s="897">
        <f>VLOOKUP(年度マスタ!$K$4&amp;"_"&amp;AF$33,データシート1!$A:$BT,MATCH("aa_"&amp;$S39,データシート1!$A$1:$BT$1,0),0)</f>
        <v>3.7696290236618593</v>
      </c>
      <c r="AG39" s="897">
        <f>VLOOKUP(年度マスタ!$K$4&amp;"_"&amp;AG$33,データシート1!$A:$BT,MATCH("aa_"&amp;$S39,データシート1!$A$1:$BT$1,0),0)</f>
        <v>3.6289970869325359</v>
      </c>
      <c r="AH39" s="897">
        <f>VLOOKUP(年度マスタ!$K$4&amp;"_"&amp;AH$33,データシート1!$A:$BT,MATCH("aa_"&amp;$S39,データシート1!$A$1:$BT$1,0),0)</f>
        <v>3.0230214670640625</v>
      </c>
      <c r="AI39" s="897">
        <f>VLOOKUP(年度マスタ!$K$4&amp;"_"&amp;AI$33,データシート1!$A:$BT,MATCH("aa_"&amp;$S39,データシート1!$A$1:$BT$1,0),0)</f>
        <v>3.4055778463763713</v>
      </c>
      <c r="AJ39" s="897">
        <f>VLOOKUP(年度マスタ!$K$4&amp;"_"&amp;AJ$33,データシート1!$A:$BT,MATCH("aa_"&amp;$S39,データシート1!$A$1:$BT$1,0),0)</f>
        <v>3.2942205789831536</v>
      </c>
      <c r="AK39" s="898">
        <f>VLOOKUP(年度マスタ!$K$4&amp;"_"&amp;AK$33,データシート1!$A:$BT,MATCH("aa_"&amp;$S39,データシート1!$A$1:$BT$1,0),0)</f>
        <v>2.5147768866434435</v>
      </c>
      <c r="AL39" s="330"/>
      <c r="AW39" s="17" t="str">
        <f>年度マスタ!K4</f>
        <v>39344</v>
      </c>
      <c r="AX39" s="17" t="s">
        <v>200</v>
      </c>
      <c r="AY39" s="17">
        <f>VLOOKUP($AW39&amp;"_"&amp;$AY$34,データシート1!$A:$BT,MATCH($AY$31&amp;"_"&amp;AY$36,データシート1!$A$1:$BT$1,0),0)</f>
        <v>15.901752356643273</v>
      </c>
      <c r="AZ39" s="17">
        <f>VLOOKUP($AW39&amp;"_"&amp;$AY$34,データシート1!$A:$BT,MATCH($AY$31&amp;"_"&amp;AZ$36,データシート1!$A$1:$BT$1,0),0)</f>
        <v>0.53942239808162895</v>
      </c>
      <c r="BA39" s="17">
        <f>VLOOKUP($AW39&amp;"_"&amp;$AY$34,データシート1!$A:$BT,MATCH($AY$31&amp;"_"&amp;BA$36,データシート1!$A$1:$BT$1,0),0)</f>
        <v>5.4784928877183052</v>
      </c>
      <c r="BB39" s="17">
        <f>VLOOKUP($AW39&amp;"_"&amp;$AY$34,データシート1!$A:$BT,MATCH($AY$31&amp;"_"&amp;BB$36,データシート1!$A$1:$BT$1,0),0)</f>
        <v>2.5147768866434435</v>
      </c>
      <c r="BC39" s="17">
        <f>VLOOKUP($AW39&amp;"_"&amp;$AY$34,データシート1!$A:$BT,MATCH($AY$31&amp;"_"&amp;BC$36,データシート1!$A$1:$BT$1,0),0)</f>
        <v>4.351372833199969</v>
      </c>
      <c r="BD39" s="17">
        <f>VLOOKUP($AW39&amp;"_"&amp;$AY$34,データシート1!$A:$BT,MATCH($AY$31&amp;"_"&amp;BD$36,データシート1!$A$1:$BT$1,0),0)</f>
        <v>2.7122407140714944</v>
      </c>
      <c r="BE39" s="17">
        <f>VLOOKUP($AW39&amp;"_"&amp;$AY$34,データシート1!$A:$BT,MATCH($AY$31&amp;"_"&amp;BE$36,データシート1!$A$1:$BT$1,0),0)</f>
        <v>6.8103359043357994</v>
      </c>
      <c r="BF39" s="17">
        <f>VLOOKUP($AW39&amp;"_"&amp;$AY$34,データシート1!$A:$BT,MATCH($AY$31&amp;"_"&amp;BF$36,データシート1!$A$1:$BT$1,0),0)</f>
        <v>0.1897375024003326</v>
      </c>
      <c r="BG39" s="17">
        <f>VLOOKUP($AW39&amp;"_"&amp;$AY$34,データシート1!$A:$BT,MATCH($AY$31&amp;"_"&amp;BG$36,データシート1!$A$1:$BT$1,0),0)</f>
        <v>0</v>
      </c>
      <c r="BH39" s="17">
        <f>VLOOKUP($AW39&amp;"_"&amp;$AY$34,データシート1!$A:$BT,MATCH($AY$31&amp;"_"&amp;BH$36,データシート1!$A$1:$BT$1,0),0)</f>
        <v>0.29754740996421541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8.4121928410902651</v>
      </c>
      <c r="P40" s="454">
        <f t="shared" si="9"/>
        <v>0.19048074927932493</v>
      </c>
      <c r="Q40" s="328"/>
      <c r="R40" s="13"/>
      <c r="S40" s="356" t="s">
        <v>165</v>
      </c>
      <c r="T40" s="335"/>
      <c r="U40" s="343" t="s">
        <v>165</v>
      </c>
      <c r="V40" s="344"/>
      <c r="W40" s="344"/>
      <c r="X40" s="896">
        <f>VLOOKUP(年度マスタ!$K$4&amp;"_"&amp;X$33,データシート1!$A:$BT,MATCH("aa_"&amp;$S40,データシート1!$A$1:$BT$1,0),0)</f>
        <v>6.5499408757851834</v>
      </c>
      <c r="Y40" s="897">
        <f>VLOOKUP(年度マスタ!$K$4&amp;"_"&amp;Y$33,データシート1!$A:$BT,MATCH("aa_"&amp;$S40,データシート1!$A$1:$BT$1,0),0)</f>
        <v>6.1955818089766161</v>
      </c>
      <c r="Z40" s="897">
        <f>VLOOKUP(年度マスタ!$K$4&amp;"_"&amp;Z$33,データシート1!$A:$BT,MATCH("aa_"&amp;$S40,データシート1!$A$1:$BT$1,0),0)</f>
        <v>8.3296307245167274</v>
      </c>
      <c r="AA40" s="897">
        <f>VLOOKUP(年度マスタ!$K$4&amp;"_"&amp;AA$33,データシート1!$A:$BT,MATCH("aa_"&amp;$S40,データシート1!$A$1:$BT$1,0),0)</f>
        <v>10.272086465085939</v>
      </c>
      <c r="AB40" s="897">
        <f>VLOOKUP(年度マスタ!$K$4&amp;"_"&amp;AB$33,データシート1!$A:$BT,MATCH("aa_"&amp;$S40,データシート1!$A$1:$BT$1,0),0)</f>
        <v>10.30249885714662</v>
      </c>
      <c r="AC40" s="897">
        <f>VLOOKUP(年度マスタ!$K$4&amp;"_"&amp;AC$33,データシート1!$A:$BT,MATCH("aa_"&amp;$S40,データシート1!$A$1:$BT$1,0),0)</f>
        <v>10.05011889795726</v>
      </c>
      <c r="AD40" s="897">
        <f>VLOOKUP(年度マスタ!$K$4&amp;"_"&amp;AD$33,データシート1!$A:$BT,MATCH("aa_"&amp;$S40,データシート1!$A$1:$BT$1,0),0)</f>
        <v>8.3567734085886745</v>
      </c>
      <c r="AE40" s="897">
        <f>VLOOKUP(年度マスタ!$K$4&amp;"_"&amp;AE$33,データシート1!$A:$BT,MATCH("aa_"&amp;$S40,データシート1!$A$1:$BT$1,0),0)</f>
        <v>6.0033664336387069</v>
      </c>
      <c r="AF40" s="897">
        <f>VLOOKUP(年度マスタ!$K$4&amp;"_"&amp;AF$33,データシート1!$A:$BT,MATCH("aa_"&amp;$S40,データシート1!$A$1:$BT$1,0),0)</f>
        <v>6.8763809891714827</v>
      </c>
      <c r="AG40" s="897">
        <f>VLOOKUP(年度マスタ!$K$4&amp;"_"&amp;AG$33,データシート1!$A:$BT,MATCH("aa_"&amp;$S40,データシート1!$A$1:$BT$1,0),0)</f>
        <v>5.1174627900900918</v>
      </c>
      <c r="AH40" s="897">
        <f>VLOOKUP(年度マスタ!$K$4&amp;"_"&amp;AH$33,データシート1!$A:$BT,MATCH("aa_"&amp;$S40,データシート1!$A$1:$BT$1,0),0)</f>
        <v>3.5593398987424543</v>
      </c>
      <c r="AI40" s="897">
        <f>VLOOKUP(年度マスタ!$K$4&amp;"_"&amp;AI$33,データシート1!$A:$BT,MATCH("aa_"&amp;$S40,データシート1!$A$1:$BT$1,0),0)</f>
        <v>6.200100216197729</v>
      </c>
      <c r="AJ40" s="897">
        <f>VLOOKUP(年度マスタ!$K$4&amp;"_"&amp;AJ$33,データシート1!$A:$BT,MATCH("aa_"&amp;$S40,データシート1!$A$1:$BT$1,0),0)</f>
        <v>4.8926707217464225</v>
      </c>
      <c r="AK40" s="898">
        <f>VLOOKUP(年度マスタ!$K$4&amp;"_"&amp;AK$33,データシート1!$A:$BT,MATCH("aa_"&amp;$S40,データシート1!$A$1:$BT$1,0),0)</f>
        <v>4.351372833199969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0.34724611825922802</v>
      </c>
      <c r="P41" s="454">
        <f t="shared" si="9"/>
        <v>7.8628369605685654E-3</v>
      </c>
      <c r="Q41" s="328"/>
      <c r="R41" s="13"/>
      <c r="S41" s="356" t="s">
        <v>201</v>
      </c>
      <c r="T41" s="335"/>
      <c r="U41" s="246" t="s">
        <v>128</v>
      </c>
      <c r="V41" s="344"/>
      <c r="W41" s="344"/>
      <c r="X41" s="896">
        <f>X42+X45+X46</f>
        <v>13.730403929122817</v>
      </c>
      <c r="Y41" s="897">
        <f t="shared" ref="Y41:AH41" si="12">Y42+Y45+Y46</f>
        <v>13.8885455342804</v>
      </c>
      <c r="Z41" s="897">
        <f t="shared" si="12"/>
        <v>13.317766521789578</v>
      </c>
      <c r="AA41" s="897">
        <f t="shared" si="12"/>
        <v>13.200597462790784</v>
      </c>
      <c r="AB41" s="897">
        <f t="shared" si="12"/>
        <v>12.870170305519913</v>
      </c>
      <c r="AC41" s="897">
        <f t="shared" si="12"/>
        <v>12.545551766352906</v>
      </c>
      <c r="AD41" s="897">
        <f t="shared" si="12"/>
        <v>12.19701040494868</v>
      </c>
      <c r="AE41" s="897">
        <f t="shared" si="12"/>
        <v>11.719360873990025</v>
      </c>
      <c r="AF41" s="897">
        <f t="shared" si="12"/>
        <v>11.530427540301195</v>
      </c>
      <c r="AG41" s="897">
        <f t="shared" si="12"/>
        <v>11.247538982594575</v>
      </c>
      <c r="AH41" s="897">
        <f t="shared" si="12"/>
        <v>11.035113341161901</v>
      </c>
      <c r="AI41" s="897">
        <f>AI42+AI45+AI46</f>
        <v>9.9741450923419563</v>
      </c>
      <c r="AJ41" s="897">
        <f>AJ42+AJ45+AJ46</f>
        <v>9.8621736885457505</v>
      </c>
      <c r="AK41" s="898">
        <f>AK42+AK45+AK46</f>
        <v>9.7123141208076262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13.438392461114637</v>
      </c>
      <c r="Y42" s="900">
        <f t="shared" ref="Y42:AK42" si="13">SUM(Y43:Y44)</f>
        <v>13.592807319577151</v>
      </c>
      <c r="Z42" s="900">
        <f t="shared" si="13"/>
        <v>12.984846635473085</v>
      </c>
      <c r="AA42" s="900">
        <f t="shared" si="13"/>
        <v>12.847883735778762</v>
      </c>
      <c r="AB42" s="900">
        <f t="shared" si="13"/>
        <v>12.522924187260685</v>
      </c>
      <c r="AC42" s="900">
        <f t="shared" si="13"/>
        <v>12.222780236841508</v>
      </c>
      <c r="AD42" s="900">
        <f t="shared" si="13"/>
        <v>11.891935989430886</v>
      </c>
      <c r="AE42" s="900">
        <f t="shared" si="13"/>
        <v>11.433724953359343</v>
      </c>
      <c r="AF42" s="900">
        <f t="shared" si="13"/>
        <v>11.269715969773131</v>
      </c>
      <c r="AG42" s="900">
        <f t="shared" si="13"/>
        <v>11.013473564921499</v>
      </c>
      <c r="AH42" s="900">
        <f t="shared" si="13"/>
        <v>10.816474033317601</v>
      </c>
      <c r="AI42" s="900">
        <f t="shared" si="13"/>
        <v>9.772617339764448</v>
      </c>
      <c r="AJ42" s="900">
        <f t="shared" si="13"/>
        <v>9.6670439756235194</v>
      </c>
      <c r="AK42" s="901">
        <f t="shared" si="13"/>
        <v>9.5225766184072942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0.33634855141065939</v>
      </c>
      <c r="P43" s="612">
        <f t="shared" si="9"/>
        <v>7.616078863381644E-3</v>
      </c>
      <c r="Q43" s="328"/>
      <c r="R43" s="13"/>
      <c r="S43" s="356" t="s">
        <v>190</v>
      </c>
      <c r="T43" s="359"/>
      <c r="U43" s="346"/>
      <c r="V43" s="360"/>
      <c r="W43" s="347" t="s">
        <v>190</v>
      </c>
      <c r="X43" s="899">
        <f>VLOOKUP(年度マスタ!$K$4&amp;"_"&amp;X$33,データシート1!$A:$BT,MATCH("aa_"&amp;$S43,データシート1!$A$1:$BT$1,0),0)</f>
        <v>4.5299492781811388</v>
      </c>
      <c r="Y43" s="900">
        <f>VLOOKUP(年度マスタ!$K$4&amp;"_"&amp;Y$33,データシート1!$A:$BT,MATCH("aa_"&amp;$S43,データシート1!$A$1:$BT$1,0),0)</f>
        <v>4.5326248048301823</v>
      </c>
      <c r="Z43" s="900">
        <f>VLOOKUP(年度マスタ!$K$4&amp;"_"&amp;Z$33,データシート1!$A:$BT,MATCH("aa_"&amp;$S43,データシート1!$A$1:$BT$1,0),0)</f>
        <v>4.3398909668495858</v>
      </c>
      <c r="AA43" s="900">
        <f>VLOOKUP(年度マスタ!$K$4&amp;"_"&amp;AA$33,データシート1!$A:$BT,MATCH("aa_"&amp;$S43,データシート1!$A$1:$BT$1,0),0)</f>
        <v>4.3229473630868185</v>
      </c>
      <c r="AB43" s="900">
        <f>VLOOKUP(年度マスタ!$K$4&amp;"_"&amp;AB$33,データシート1!$A:$BT,MATCH("aa_"&amp;$S43,データシート1!$A$1:$BT$1,0),0)</f>
        <v>4.1107313461704207</v>
      </c>
      <c r="AC43" s="900">
        <f>VLOOKUP(年度マスタ!$K$4&amp;"_"&amp;AC$33,データシート1!$A:$BT,MATCH("aa_"&amp;$S43,データシート1!$A$1:$BT$1,0),0)</f>
        <v>3.8421820380285761</v>
      </c>
      <c r="AD43" s="900">
        <f>VLOOKUP(年度マスタ!$K$4&amp;"_"&amp;AD$33,データシート1!$A:$BT,MATCH("aa_"&amp;$S43,データシート1!$A$1:$BT$1,0),0)</f>
        <v>3.7057284763903269</v>
      </c>
      <c r="AE43" s="900">
        <f>VLOOKUP(年度マスタ!$K$4&amp;"_"&amp;AE$33,データシート1!$A:$BT,MATCH("aa_"&amp;$S43,データシート1!$A$1:$BT$1,0),0)</f>
        <v>3.5723128640491004</v>
      </c>
      <c r="AF43" s="900">
        <f>VLOOKUP(年度マスタ!$K$4&amp;"_"&amp;AF$33,データシート1!$A:$BT,MATCH("aa_"&amp;$S43,データシート1!$A$1:$BT$1,0),0)</f>
        <v>3.4822428371678367</v>
      </c>
      <c r="AG43" s="900">
        <f>VLOOKUP(年度マスタ!$K$4&amp;"_"&amp;AG$33,データシート1!$A:$BT,MATCH("aa_"&amp;$S43,データシート1!$A$1:$BT$1,0),0)</f>
        <v>3.356097525141045</v>
      </c>
      <c r="AH43" s="900">
        <f>VLOOKUP(年度マスタ!$K$4&amp;"_"&amp;AH$33,データシート1!$A:$BT,MATCH("aa_"&amp;$S43,データシート1!$A$1:$BT$1,0),0)</f>
        <v>3.2121162010966811</v>
      </c>
      <c r="AI43" s="900">
        <f>VLOOKUP(年度マスタ!$K$4&amp;"_"&amp;AI$33,データシート1!$A:$BT,MATCH("aa_"&amp;$S43,データシート1!$A$1:$BT$1,0),0)</f>
        <v>2.7722848188954163</v>
      </c>
      <c r="AJ43" s="900">
        <f>VLOOKUP(年度マスタ!$K$4&amp;"_"&amp;AJ$33,データシート1!$A:$BT,MATCH("aa_"&amp;$S43,データシート1!$A$1:$BT$1,0),0)</f>
        <v>2.636723194460437</v>
      </c>
      <c r="AK43" s="901">
        <f>VLOOKUP(年度マスタ!$K$4&amp;"_"&amp;AK$33,データシート1!$A:$BT,MATCH("aa_"&amp;$S43,データシート1!$A$1:$BT$1,0),0)</f>
        <v>2.7122407140714944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8.9084431829334978</v>
      </c>
      <c r="Y44" s="900">
        <f>VLOOKUP(年度マスタ!$K$4&amp;"_"&amp;Y$33,データシート1!$A:$BT,MATCH("aa_"&amp;$S44,データシート1!$A$1:$BT$1,0),0)</f>
        <v>9.0601825147469697</v>
      </c>
      <c r="Z44" s="900">
        <f>VLOOKUP(年度マスタ!$K$4&amp;"_"&amp;Z$33,データシート1!$A:$BT,MATCH("aa_"&amp;$S44,データシート1!$A$1:$BT$1,0),0)</f>
        <v>8.6449556686234992</v>
      </c>
      <c r="AA44" s="900">
        <f>VLOOKUP(年度マスタ!$K$4&amp;"_"&amp;AA$33,データシート1!$A:$BT,MATCH("aa_"&amp;$S44,データシート1!$A$1:$BT$1,0),0)</f>
        <v>8.5249363726919434</v>
      </c>
      <c r="AB44" s="900">
        <f>VLOOKUP(年度マスタ!$K$4&amp;"_"&amp;AB$33,データシート1!$A:$BT,MATCH("aa_"&amp;$S44,データシート1!$A$1:$BT$1,0),0)</f>
        <v>8.4121928410902651</v>
      </c>
      <c r="AC44" s="900">
        <f>VLOOKUP(年度マスタ!$K$4&amp;"_"&amp;AC$33,データシート1!$A:$BT,MATCH("aa_"&amp;$S44,データシート1!$A$1:$BT$1,0),0)</f>
        <v>8.3805981988129314</v>
      </c>
      <c r="AD44" s="900">
        <f>VLOOKUP(年度マスタ!$K$4&amp;"_"&amp;AD$33,データシート1!$A:$BT,MATCH("aa_"&amp;$S44,データシート1!$A$1:$BT$1,0),0)</f>
        <v>8.1862075130405589</v>
      </c>
      <c r="AE44" s="900">
        <f>VLOOKUP(年度マスタ!$K$4&amp;"_"&amp;AE$33,データシート1!$A:$BT,MATCH("aa_"&amp;$S44,データシート1!$A$1:$BT$1,0),0)</f>
        <v>7.8614120893102424</v>
      </c>
      <c r="AF44" s="900">
        <f>VLOOKUP(年度マスタ!$K$4&amp;"_"&amp;AF$33,データシート1!$A:$BT,MATCH("aa_"&amp;$S44,データシート1!$A$1:$BT$1,0),0)</f>
        <v>7.7874731326052942</v>
      </c>
      <c r="AG44" s="900">
        <f>VLOOKUP(年度マスタ!$K$4&amp;"_"&amp;AG$33,データシート1!$A:$BT,MATCH("aa_"&amp;$S44,データシート1!$A$1:$BT$1,0),0)</f>
        <v>7.6573760397804547</v>
      </c>
      <c r="AH44" s="900">
        <f>VLOOKUP(年度マスタ!$K$4&amp;"_"&amp;AH$33,データシート1!$A:$BT,MATCH("aa_"&amp;$S44,データシート1!$A$1:$BT$1,0),0)</f>
        <v>7.6043578322209191</v>
      </c>
      <c r="AI44" s="900">
        <f>VLOOKUP(年度マスタ!$K$4&amp;"_"&amp;AI$33,データシート1!$A:$BT,MATCH("aa_"&amp;$S44,データシート1!$A$1:$BT$1,0),0)</f>
        <v>7.0003325208690326</v>
      </c>
      <c r="AJ44" s="900">
        <f>VLOOKUP(年度マスタ!$K$4&amp;"_"&amp;AJ$33,データシート1!$A:$BT,MATCH("aa_"&amp;$S44,データシート1!$A$1:$BT$1,0),0)</f>
        <v>7.0303207811630823</v>
      </c>
      <c r="AK44" s="901">
        <f>VLOOKUP(年度マスタ!$K$4&amp;"_"&amp;AK$33,データシート1!$A:$BT,MATCH("aa_"&amp;$S44,データシート1!$A$1:$BT$1,0),0)</f>
        <v>6.8103359043357994</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0.29201146800818101</v>
      </c>
      <c r="Y45" s="900">
        <f>VLOOKUP(年度マスタ!$K$4&amp;"_"&amp;Y$33,データシート1!$A:$BT,MATCH("aa_"&amp;$S45,データシート1!$A$1:$BT$1,0),0)</f>
        <v>0.29573821470324901</v>
      </c>
      <c r="Z45" s="900">
        <f>VLOOKUP(年度マスタ!$K$4&amp;"_"&amp;Z$33,データシート1!$A:$BT,MATCH("aa_"&amp;$S45,データシート1!$A$1:$BT$1,0),0)</f>
        <v>0.332919886316493</v>
      </c>
      <c r="AA45" s="900">
        <f>VLOOKUP(年度マスタ!$K$4&amp;"_"&amp;AA$33,データシート1!$A:$BT,MATCH("aa_"&amp;$S45,データシート1!$A$1:$BT$1,0),0)</f>
        <v>0.35271372701202203</v>
      </c>
      <c r="AB45" s="900">
        <f>VLOOKUP(年度マスタ!$K$4&amp;"_"&amp;AB$33,データシート1!$A:$BT,MATCH("aa_"&amp;$S45,データシート1!$A$1:$BT$1,0),0)</f>
        <v>0.34724611825922802</v>
      </c>
      <c r="AC45" s="900">
        <f>VLOOKUP(年度マスタ!$K$4&amp;"_"&amp;AC$33,データシート1!$A:$BT,MATCH("aa_"&amp;$S45,データシート1!$A$1:$BT$1,0),0)</f>
        <v>0.32277152951139798</v>
      </c>
      <c r="AD45" s="900">
        <f>VLOOKUP(年度マスタ!$K$4&amp;"_"&amp;AD$33,データシート1!$A:$BT,MATCH("aa_"&amp;$S45,データシート1!$A$1:$BT$1,0),0)</f>
        <v>0.30507441551779402</v>
      </c>
      <c r="AE45" s="900">
        <f>VLOOKUP(年度マスタ!$K$4&amp;"_"&amp;AE$33,データシート1!$A:$BT,MATCH("aa_"&amp;$S45,データシート1!$A$1:$BT$1,0),0)</f>
        <v>0.28563592063068177</v>
      </c>
      <c r="AF45" s="900">
        <f>VLOOKUP(年度マスタ!$K$4&amp;"_"&amp;AF$33,データシート1!$A:$BT,MATCH("aa_"&amp;$S45,データシート1!$A$1:$BT$1,0),0)</f>
        <v>0.26071157052806399</v>
      </c>
      <c r="AG45" s="900">
        <f>VLOOKUP(年度マスタ!$K$4&amp;"_"&amp;AG$33,データシート1!$A:$BT,MATCH("aa_"&amp;$S45,データシート1!$A$1:$BT$1,0),0)</f>
        <v>0.23406541767307501</v>
      </c>
      <c r="AH45" s="900">
        <f>VLOOKUP(年度マスタ!$K$4&amp;"_"&amp;AH$33,データシート1!$A:$BT,MATCH("aa_"&amp;$S45,データシート1!$A$1:$BT$1,0),0)</f>
        <v>0.218639307844301</v>
      </c>
      <c r="AI45" s="900">
        <f>VLOOKUP(年度マスタ!$K$4&amp;"_"&amp;AI$33,データシート1!$A:$BT,MATCH("aa_"&amp;$S45,データシート1!$A$1:$BT$1,0),0)</f>
        <v>0.20152775257750799</v>
      </c>
      <c r="AJ45" s="900">
        <f>VLOOKUP(年度マスタ!$K$4&amp;"_"&amp;AJ$33,データシート1!$A:$BT,MATCH("aa_"&amp;$S45,データシート1!$A$1:$BT$1,0),0)</f>
        <v>0.195129712922231</v>
      </c>
      <c r="AK45" s="901">
        <f>VLOOKUP(年度マスタ!$K$4&amp;"_"&amp;AK$33,データシート1!$A:$BT,MATCH("aa_"&amp;$S45,データシート1!$A$1:$BT$1,0),0)</f>
        <v>0.1897375024003326</v>
      </c>
      <c r="AL45" s="330"/>
      <c r="AW45" s="17" t="str">
        <f>AW48</f>
        <v>大豊町</v>
      </c>
      <c r="AX45" s="1010">
        <f t="shared" ref="AX45:BB45" si="15">AX48/$BC48</f>
        <v>0.56500281134054842</v>
      </c>
      <c r="AY45" s="1010">
        <f t="shared" si="15"/>
        <v>6.4821056323708284E-2</v>
      </c>
      <c r="AZ45" s="1010">
        <f t="shared" si="15"/>
        <v>0.1121612756202738</v>
      </c>
      <c r="BA45" s="1010">
        <f t="shared" si="15"/>
        <v>0.25034525488212056</v>
      </c>
      <c r="BB45" s="1010">
        <f t="shared" si="15"/>
        <v>7.6696018333488741E-3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0.30888398803475969</v>
      </c>
      <c r="Y47" s="903">
        <f>VLOOKUP(年度マスタ!$K$4&amp;"_"&amp;Y$33,データシート1!$A:$BT,MATCH("aa_"&amp;$S47,データシート1!$A$1:$BT$1,0),0)</f>
        <v>0.33411146359384269</v>
      </c>
      <c r="Z47" s="903">
        <f>VLOOKUP(年度マスタ!$K$4&amp;"_"&amp;Z$33,データシート1!$A:$BT,MATCH("aa_"&amp;$S47,データシート1!$A$1:$BT$1,0),0)</f>
        <v>0.26951640976500868</v>
      </c>
      <c r="AA47" s="903">
        <f>VLOOKUP(年度マスタ!$K$4&amp;"_"&amp;AA$33,データシート1!$A:$BT,MATCH("aa_"&amp;$S47,データシート1!$A$1:$BT$1,0),0)</f>
        <v>0.23239629784847721</v>
      </c>
      <c r="AB47" s="903">
        <f>VLOOKUP(年度マスタ!$K$4&amp;"_"&amp;AB$33,データシート1!$A:$BT,MATCH("aa_"&amp;$S47,データシート1!$A$1:$BT$1,0),0)</f>
        <v>0.33634855141065939</v>
      </c>
      <c r="AC47" s="903">
        <f>VLOOKUP(年度マスタ!$K$4&amp;"_"&amp;AC$33,データシート1!$A:$BT,MATCH("aa_"&amp;$S47,データシート1!$A$1:$BT$1,0),0)</f>
        <v>0.26323595699119012</v>
      </c>
      <c r="AD47" s="903">
        <f>VLOOKUP(年度マスタ!$K$4&amp;"_"&amp;AD$33,データシート1!$A:$BT,MATCH("aa_"&amp;$S47,データシート1!$A$1:$BT$1,0),0)</f>
        <v>0.37476248021575692</v>
      </c>
      <c r="AE47" s="903">
        <f>VLOOKUP(年度マスタ!$K$4&amp;"_"&amp;AE$33,データシート1!$A:$BT,MATCH("aa_"&amp;$S47,データシート1!$A$1:$BT$1,0),0)</f>
        <v>0.44980363901960757</v>
      </c>
      <c r="AF47" s="903">
        <f>VLOOKUP(年度マスタ!$K$4&amp;"_"&amp;AF$33,データシート1!$A:$BT,MATCH("aa_"&amp;$S47,データシート1!$A$1:$BT$1,0),0)</f>
        <v>0.25486728351385729</v>
      </c>
      <c r="AG47" s="903">
        <f>VLOOKUP(年度マスタ!$K$4&amp;"_"&amp;AG$33,データシート1!$A:$BT,MATCH("aa_"&amp;$S47,データシート1!$A$1:$BT$1,0),0)</f>
        <v>0.42680000464302703</v>
      </c>
      <c r="AH47" s="903">
        <f>VLOOKUP(年度マスタ!$K$4&amp;"_"&amp;AH$33,データシート1!$A:$BT,MATCH("aa_"&amp;$S47,データシート1!$A$1:$BT$1,0),0)</f>
        <v>0.32859823783589032</v>
      </c>
      <c r="AI47" s="903">
        <f>VLOOKUP(年度マスタ!$K$4&amp;"_"&amp;AI$33,データシート1!$A:$BT,MATCH("aa_"&amp;$S47,データシート1!$A$1:$BT$1,0),0)</f>
        <v>0.31530353184814042</v>
      </c>
      <c r="AJ47" s="903">
        <f>VLOOKUP(年度マスタ!$K$4&amp;"_"&amp;AJ$33,データシート1!$A:$BT,MATCH("aa_"&amp;$S47,データシート1!$A$1:$BT$1,0),0)</f>
        <v>0.25710712652619327</v>
      </c>
      <c r="AK47" s="904">
        <f>VLOOKUP(年度マスタ!$K$4&amp;"_"&amp;AK$33,データシート1!$A:$BT,MATCH("aa_"&amp;$S47,データシート1!$A$1:$BT$1,0),0)</f>
        <v>0.29754740996421541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大豊町</v>
      </c>
      <c r="AX48" s="1011">
        <f>SUM(AY39:BA39)</f>
        <v>21.919667642443208</v>
      </c>
      <c r="AY48" s="1011">
        <f>BB39</f>
        <v>2.5147768866434435</v>
      </c>
      <c r="AZ48" s="1011">
        <f>BC39</f>
        <v>4.351372833199969</v>
      </c>
      <c r="BA48" s="1011">
        <f>SUM(BD39:BG39)</f>
        <v>9.7123141208076262</v>
      </c>
      <c r="BB48" s="1011">
        <f>BH39</f>
        <v>0.29754740996421541</v>
      </c>
      <c r="BC48" s="1011">
        <f>SUM(AX48:BB48)</f>
        <v>38.795678893058465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38.795678893058465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21.919667642443208</v>
      </c>
      <c r="P52" s="453">
        <f t="shared" ref="P52:P64" si="18">O52/$O$51</f>
        <v>0.56500281134054842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15.901752356643273</v>
      </c>
      <c r="P53" s="454">
        <f t="shared" si="18"/>
        <v>0.40988462659661051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0.53942239808162895</v>
      </c>
      <c r="P54" s="454">
        <f t="shared" si="18"/>
        <v>1.3904187617609788E-2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5.4784928877183052</v>
      </c>
      <c r="P55" s="454">
        <f t="shared" si="18"/>
        <v>0.14121399712632809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2.5147768866434435</v>
      </c>
      <c r="P56" s="453">
        <f t="shared" si="18"/>
        <v>6.4821056323708284E-2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4.351372833199969</v>
      </c>
      <c r="P57" s="453">
        <f t="shared" si="18"/>
        <v>0.1121612756202738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9.7123141208076262</v>
      </c>
      <c r="P58" s="453">
        <f t="shared" si="18"/>
        <v>0.25034525488212056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9.5225766184072942</v>
      </c>
      <c r="P59" s="454">
        <f t="shared" si="18"/>
        <v>0.24545456839810903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2.7122407140714944</v>
      </c>
      <c r="P60" s="454">
        <f t="shared" si="18"/>
        <v>6.9910897075622078E-2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6.8103359043357994</v>
      </c>
      <c r="P61" s="454">
        <f t="shared" si="18"/>
        <v>0.17554367132248694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0.1897375024003326</v>
      </c>
      <c r="P62" s="454">
        <f t="shared" si="18"/>
        <v>4.8906864840115348E-3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0.29754740996421541</v>
      </c>
      <c r="P64" s="612">
        <f t="shared" si="18"/>
        <v>7.6696018333488741E-3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60.381999999999998</v>
      </c>
      <c r="AI7" s="78">
        <f>VLOOKUP(年度マスタ!$K$4&amp;"_"&amp;$AG7,データシート1!$A:$BT,MATCH("ab_"&amp;AI$2,データシート1!$A$1:$BT$1,0),0)</f>
        <v>195</v>
      </c>
      <c r="AJ7" s="78">
        <f>VLOOKUP(年度マスタ!$K$4&amp;"_"&amp;$AG7,データシート1!$A:$BT,MATCH("ab_"&amp;AJ$2,データシート1!$A$1:$BT$1,0),0)</f>
        <v>84</v>
      </c>
      <c r="AK7" s="78">
        <f>VLOOKUP(年度マスタ!$K$4&amp;"_"&amp;$AG7,データシート1!$A:$BT,MATCH("ab_"&amp;AK$2,データシート1!$A$1:$BT$1,0),0)</f>
        <v>1079</v>
      </c>
      <c r="AL7" s="78">
        <f>VLOOKUP(年度マスタ!$K$4&amp;"_"&amp;$AG7,データシート1!$A:$BT,MATCH("ab_"&amp;AL$2,データシート1!$A$1:$BT$1,0),0)</f>
        <v>2634</v>
      </c>
      <c r="AM7" s="78">
        <f>VLOOKUP(年度マスタ!$K$4&amp;"_"&amp;$AG7,データシート1!$A:$BT,MATCH("ab_"&amp;AM$2,データシート1!$A$1:$BT$1,0),0)</f>
        <v>2290</v>
      </c>
      <c r="AN7" s="78">
        <f>VLOOKUP(年度マスタ!$K$4&amp;"_"&amp;$AG7,データシート1!$A:$BT,MATCH("ab_"&amp;AN$2,データシート1!$A$1:$BT$1,0),0)</f>
        <v>1793</v>
      </c>
      <c r="AO7" s="78">
        <f>VLOOKUP(年度マスタ!$K$4&amp;"_"&amp;$AG7,データシート1!$A:$BT,MATCH("ab_"&amp;AO$2,データシート1!$A$1:$BT$1,0),0)</f>
        <v>5009</v>
      </c>
      <c r="AP7" s="78">
        <f>VLOOKUP(年度マスタ!$K$4&amp;"_"&amp;$AG7,データシート1!$A:$BT,MATCH("ab_"&amp;AP$2,データシート1!$A$1:$BT$1,0),0)</f>
        <v>0</v>
      </c>
      <c r="AQ7" s="954">
        <f>VLOOKUP(年度マスタ!$K$4&amp;"_"&amp;$AG7,データシート1!$A:$BT,MATCH("ab_"&amp;AQ$2,データシート1!$A$1:$BT$1,0),0)</f>
        <v>0.30888398803475969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16.325500000000002</v>
      </c>
      <c r="AI8" s="78">
        <f>VLOOKUP(年度マスタ!$K$4&amp;"_"&amp;$AG8,データシート1!$A:$BT,MATCH("ab_"&amp;AI$2,データシート1!$A$1:$BT$1,0),0)</f>
        <v>195</v>
      </c>
      <c r="AJ8" s="78">
        <f>VLOOKUP(年度マスタ!$K$4&amp;"_"&amp;$AG8,データシート1!$A:$BT,MATCH("ab_"&amp;AJ$2,データシート1!$A$1:$BT$1,0),0)</f>
        <v>84</v>
      </c>
      <c r="AK8" s="78">
        <f>VLOOKUP(年度マスタ!$K$4&amp;"_"&amp;$AG8,データシート1!$A:$BT,MATCH("ab_"&amp;AK$2,データシート1!$A$1:$BT$1,0),0)</f>
        <v>1079</v>
      </c>
      <c r="AL8" s="78">
        <f>VLOOKUP(年度マスタ!$K$4&amp;"_"&amp;$AG8,データシート1!$A:$BT,MATCH("ab_"&amp;AL$2,データシート1!$A$1:$BT$1,0),0)</f>
        <v>2586</v>
      </c>
      <c r="AM8" s="78">
        <f>VLOOKUP(年度マスタ!$K$4&amp;"_"&amp;$AG8,データシート1!$A:$BT,MATCH("ab_"&amp;AM$2,データシート1!$A$1:$BT$1,0),0)</f>
        <v>2302</v>
      </c>
      <c r="AN8" s="78">
        <f>VLOOKUP(年度マスタ!$K$4&amp;"_"&amp;$AG8,データシート1!$A:$BT,MATCH("ab_"&amp;AN$2,データシート1!$A$1:$BT$1,0),0)</f>
        <v>1778</v>
      </c>
      <c r="AO8" s="78">
        <f>VLOOKUP(年度マスタ!$K$4&amp;"_"&amp;$AG8,データシート1!$A:$BT,MATCH("ab_"&amp;AO$2,データシート1!$A$1:$BT$1,0),0)</f>
        <v>4861</v>
      </c>
      <c r="AP8" s="78">
        <f>VLOOKUP(年度マスタ!$K$4&amp;"_"&amp;$AG8,データシート1!$A:$BT,MATCH("ab_"&amp;AP$2,データシート1!$A$1:$BT$1,0),0)</f>
        <v>0</v>
      </c>
      <c r="AQ8" s="954">
        <f>VLOOKUP(年度マスタ!$K$4&amp;"_"&amp;$AG8,データシート1!$A:$BT,MATCH("ab_"&amp;AQ$2,データシート1!$A$1:$BT$1,0),0)</f>
        <v>0.33411146359384269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17.574200000000001</v>
      </c>
      <c r="AI9" s="78">
        <f>VLOOKUP(年度マスタ!$K$4&amp;"_"&amp;$AG9,データシート1!$A:$BT,MATCH("ab_"&amp;AI$2,データシート1!$A$1:$BT$1,0),0)</f>
        <v>195</v>
      </c>
      <c r="AJ9" s="78">
        <f>VLOOKUP(年度マスタ!$K$4&amp;"_"&amp;$AG9,データシート1!$A:$BT,MATCH("ab_"&amp;AJ$2,データシート1!$A$1:$BT$1,0),0)</f>
        <v>84</v>
      </c>
      <c r="AK9" s="78">
        <f>VLOOKUP(年度マスタ!$K$4&amp;"_"&amp;$AG9,データシート1!$A:$BT,MATCH("ab_"&amp;AK$2,データシート1!$A$1:$BT$1,0),0)</f>
        <v>1079</v>
      </c>
      <c r="AL9" s="78">
        <f>VLOOKUP(年度マスタ!$K$4&amp;"_"&amp;$AG9,データシート1!$A:$BT,MATCH("ab_"&amp;AL$2,データシート1!$A$1:$BT$1,0),0)</f>
        <v>2559</v>
      </c>
      <c r="AM9" s="78">
        <f>VLOOKUP(年度マスタ!$K$4&amp;"_"&amp;$AG9,データシート1!$A:$BT,MATCH("ab_"&amp;AM$2,データシート1!$A$1:$BT$1,0),0)</f>
        <v>2252</v>
      </c>
      <c r="AN9" s="78">
        <f>VLOOKUP(年度マスタ!$K$4&amp;"_"&amp;$AG9,データシート1!$A:$BT,MATCH("ab_"&amp;AN$2,データシート1!$A$1:$BT$1,0),0)</f>
        <v>1747</v>
      </c>
      <c r="AO9" s="78">
        <f>VLOOKUP(年度マスタ!$K$4&amp;"_"&amp;$AG9,データシート1!$A:$BT,MATCH("ab_"&amp;AO$2,データシート1!$A$1:$BT$1,0),0)</f>
        <v>4744</v>
      </c>
      <c r="AP9" s="78">
        <f>VLOOKUP(年度マスタ!$K$4&amp;"_"&amp;$AG9,データシート1!$A:$BT,MATCH("ab_"&amp;AP$2,データシート1!$A$1:$BT$1,0),0)</f>
        <v>0</v>
      </c>
      <c r="AQ9" s="954">
        <f>VLOOKUP(年度マスタ!$K$4&amp;"_"&amp;$AG9,データシート1!$A:$BT,MATCH("ab_"&amp;AQ$2,データシート1!$A$1:$BT$1,0),0)</f>
        <v>0.26951640976500868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24.535</v>
      </c>
      <c r="AI10" s="78">
        <f>VLOOKUP(年度マスタ!$K$4&amp;"_"&amp;$AG10,データシート1!$A:$BT,MATCH("ab_"&amp;AI$2,データシート1!$A$1:$BT$1,0),0)</f>
        <v>195</v>
      </c>
      <c r="AJ10" s="78">
        <f>VLOOKUP(年度マスタ!$K$4&amp;"_"&amp;$AG10,データシート1!$A:$BT,MATCH("ab_"&amp;AJ$2,データシート1!$A$1:$BT$1,0),0)</f>
        <v>84</v>
      </c>
      <c r="AK10" s="78">
        <f>VLOOKUP(年度マスタ!$K$4&amp;"_"&amp;$AG10,データシート1!$A:$BT,MATCH("ab_"&amp;AK$2,データシート1!$A$1:$BT$1,0),0)</f>
        <v>1079</v>
      </c>
      <c r="AL10" s="78">
        <f>VLOOKUP(年度マスタ!$K$4&amp;"_"&amp;$AG10,データシート1!$A:$BT,MATCH("ab_"&amp;AL$2,データシート1!$A$1:$BT$1,0),0)</f>
        <v>2554</v>
      </c>
      <c r="AM10" s="78">
        <f>VLOOKUP(年度マスタ!$K$4&amp;"_"&amp;$AG10,データシート1!$A:$BT,MATCH("ab_"&amp;AM$2,データシート1!$A$1:$BT$1,0),0)</f>
        <v>2261</v>
      </c>
      <c r="AN10" s="78">
        <f>VLOOKUP(年度マスタ!$K$4&amp;"_"&amp;$AG10,データシート1!$A:$BT,MATCH("ab_"&amp;AN$2,データシート1!$A$1:$BT$1,0),0)</f>
        <v>1713</v>
      </c>
      <c r="AO10" s="78">
        <f>VLOOKUP(年度マスタ!$K$4&amp;"_"&amp;$AG10,データシート1!$A:$BT,MATCH("ab_"&amp;AO$2,データシート1!$A$1:$BT$1,0),0)</f>
        <v>4626</v>
      </c>
      <c r="AP10" s="78">
        <f>VLOOKUP(年度マスタ!$K$4&amp;"_"&amp;$AG10,データシート1!$A:$BT,MATCH("ab_"&amp;AP$2,データシート1!$A$1:$BT$1,0),0)</f>
        <v>0</v>
      </c>
      <c r="AQ10" s="954">
        <f>VLOOKUP(年度マスタ!$K$4&amp;"_"&amp;$AG10,データシート1!$A:$BT,MATCH("ab_"&amp;AQ$2,データシート1!$A$1:$BT$1,0),0)</f>
        <v>0.23239629784847721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23.867699999999999</v>
      </c>
      <c r="AI11" s="78">
        <f>VLOOKUP(年度マスタ!$K$4&amp;"_"&amp;$AG11,データシート1!$A:$BT,MATCH("ab_"&amp;AI$2,データシート1!$A$1:$BT$1,0),0)</f>
        <v>195</v>
      </c>
      <c r="AJ11" s="78">
        <f>VLOOKUP(年度マスタ!$K$4&amp;"_"&amp;$AG11,データシート1!$A:$BT,MATCH("ab_"&amp;AJ$2,データシート1!$A$1:$BT$1,0),0)</f>
        <v>84</v>
      </c>
      <c r="AK11" s="78">
        <f>VLOOKUP(年度マスタ!$K$4&amp;"_"&amp;$AG11,データシート1!$A:$BT,MATCH("ab_"&amp;AK$2,データシート1!$A$1:$BT$1,0),0)</f>
        <v>1079</v>
      </c>
      <c r="AL11" s="78">
        <f>VLOOKUP(年度マスタ!$K$4&amp;"_"&amp;$AG11,データシート1!$A:$BT,MATCH("ab_"&amp;AL$2,データシート1!$A$1:$BT$1,0),0)</f>
        <v>2506</v>
      </c>
      <c r="AM11" s="78">
        <f>VLOOKUP(年度マスタ!$K$4&amp;"_"&amp;$AG11,データシート1!$A:$BT,MATCH("ab_"&amp;AM$2,データシート1!$A$1:$BT$1,0),0)</f>
        <v>2246</v>
      </c>
      <c r="AN11" s="78">
        <f>VLOOKUP(年度マスタ!$K$4&amp;"_"&amp;$AG11,データシート1!$A:$BT,MATCH("ab_"&amp;AN$2,データシート1!$A$1:$BT$1,0),0)</f>
        <v>1684</v>
      </c>
      <c r="AO11" s="78">
        <f>VLOOKUP(年度マスタ!$K$4&amp;"_"&amp;$AG11,データシート1!$A:$BT,MATCH("ab_"&amp;AO$2,データシート1!$A$1:$BT$1,0),0)</f>
        <v>4489</v>
      </c>
      <c r="AP11" s="78">
        <f>VLOOKUP(年度マスタ!$K$4&amp;"_"&amp;$AG11,データシート1!$A:$BT,MATCH("ab_"&amp;AP$2,データシート1!$A$1:$BT$1,0),0)</f>
        <v>0</v>
      </c>
      <c r="AQ11" s="954">
        <f>VLOOKUP(年度マスタ!$K$4&amp;"_"&amp;$AG11,データシート1!$A:$BT,MATCH("ab_"&amp;AQ$2,データシート1!$A$1:$BT$1,0),0)</f>
        <v>0.33634855141065939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34.554699999999997</v>
      </c>
      <c r="AI12" s="78">
        <f>VLOOKUP(年度マスタ!$K$4&amp;"_"&amp;$AG12,データシート1!$A:$BT,MATCH("ab_"&amp;AI$2,データシート1!$A$1:$BT$1,0),0)</f>
        <v>175</v>
      </c>
      <c r="AJ12" s="78">
        <f>VLOOKUP(年度マスタ!$K$4&amp;"_"&amp;$AG12,データシート1!$A:$BT,MATCH("ab_"&amp;AJ$2,データシート1!$A$1:$BT$1,0),0)</f>
        <v>95</v>
      </c>
      <c r="AK12" s="78">
        <f>VLOOKUP(年度マスタ!$K$4&amp;"_"&amp;$AG12,データシート1!$A:$BT,MATCH("ab_"&amp;AK$2,データシート1!$A$1:$BT$1,0),0)</f>
        <v>971</v>
      </c>
      <c r="AL12" s="78">
        <f>VLOOKUP(年度マスタ!$K$4&amp;"_"&amp;$AG12,データシート1!$A:$BT,MATCH("ab_"&amp;AL$2,データシート1!$A$1:$BT$1,0),0)</f>
        <v>2451</v>
      </c>
      <c r="AM12" s="78">
        <f>VLOOKUP(年度マスタ!$K$4&amp;"_"&amp;$AG12,データシート1!$A:$BT,MATCH("ab_"&amp;AM$2,データシート1!$A$1:$BT$1,0),0)</f>
        <v>2211</v>
      </c>
      <c r="AN12" s="78">
        <f>VLOOKUP(年度マスタ!$K$4&amp;"_"&amp;$AG12,データシート1!$A:$BT,MATCH("ab_"&amp;AN$2,データシート1!$A$1:$BT$1,0),0)</f>
        <v>1669</v>
      </c>
      <c r="AO12" s="78">
        <f>VLOOKUP(年度マスタ!$K$4&amp;"_"&amp;$AG12,データシート1!$A:$BT,MATCH("ab_"&amp;AO$2,データシート1!$A$1:$BT$1,0),0)</f>
        <v>4349</v>
      </c>
      <c r="AP12" s="78">
        <f>VLOOKUP(年度マスタ!$K$4&amp;"_"&amp;$AG12,データシート1!$A:$BT,MATCH("ab_"&amp;AP$2,データシート1!$A$1:$BT$1,0),0)</f>
        <v>0</v>
      </c>
      <c r="AQ12" s="954">
        <f>VLOOKUP(年度マスタ!$K$4&amp;"_"&amp;$AG12,データシート1!$A:$BT,MATCH("ab_"&amp;AQ$2,データシート1!$A$1:$BT$1,0),0)</f>
        <v>0.26323595699119012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43.499899999999997</v>
      </c>
      <c r="AI13" s="78">
        <f>VLOOKUP(年度マスタ!$K$4&amp;"_"&amp;$AG13,データシート1!$A:$BT,MATCH("ab_"&amp;AI$2,データシート1!$A$1:$BT$1,0),0)</f>
        <v>175</v>
      </c>
      <c r="AJ13" s="78">
        <f>VLOOKUP(年度マスタ!$K$4&amp;"_"&amp;$AG13,データシート1!$A:$BT,MATCH("ab_"&amp;AJ$2,データシート1!$A$1:$BT$1,0),0)</f>
        <v>95</v>
      </c>
      <c r="AK13" s="78">
        <f>VLOOKUP(年度マスタ!$K$4&amp;"_"&amp;$AG13,データシート1!$A:$BT,MATCH("ab_"&amp;AK$2,データシート1!$A$1:$BT$1,0),0)</f>
        <v>971</v>
      </c>
      <c r="AL13" s="78">
        <f>VLOOKUP(年度マスタ!$K$4&amp;"_"&amp;$AG13,データシート1!$A:$BT,MATCH("ab_"&amp;AL$2,データシート1!$A$1:$BT$1,0),0)</f>
        <v>2411</v>
      </c>
      <c r="AM13" s="78">
        <f>VLOOKUP(年度マスタ!$K$4&amp;"_"&amp;$AG13,データシート1!$A:$BT,MATCH("ab_"&amp;AM$2,データシート1!$A$1:$BT$1,0),0)</f>
        <v>2153</v>
      </c>
      <c r="AN13" s="78">
        <f>VLOOKUP(年度マスタ!$K$4&amp;"_"&amp;$AG13,データシート1!$A:$BT,MATCH("ab_"&amp;AN$2,データシート1!$A$1:$BT$1,0),0)</f>
        <v>1629</v>
      </c>
      <c r="AO13" s="78">
        <f>VLOOKUP(年度マスタ!$K$4&amp;"_"&amp;$AG13,データシート1!$A:$BT,MATCH("ab_"&amp;AO$2,データシート1!$A$1:$BT$1,0),0)</f>
        <v>4199</v>
      </c>
      <c r="AP13" s="78">
        <f>VLOOKUP(年度マスタ!$K$4&amp;"_"&amp;$AG13,データシート1!$A:$BT,MATCH("ab_"&amp;AP$2,データシート1!$A$1:$BT$1,0),0)</f>
        <v>0</v>
      </c>
      <c r="AQ13" s="954">
        <f>VLOOKUP(年度マスタ!$K$4&amp;"_"&amp;$AG13,データシート1!$A:$BT,MATCH("ab_"&amp;AQ$2,データシート1!$A$1:$BT$1,0),0)</f>
        <v>0.37476248021575692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49.029200000000003</v>
      </c>
      <c r="AI14" s="78">
        <f>VLOOKUP(年度マスタ!$K$4&amp;"_"&amp;$AG14,データシート1!$A:$BT,MATCH("ab_"&amp;AI$2,データシート1!$A$1:$BT$1,0),0)</f>
        <v>175</v>
      </c>
      <c r="AJ14" s="78">
        <f>VLOOKUP(年度マスタ!$K$4&amp;"_"&amp;$AG14,データシート1!$A:$BT,MATCH("ab_"&amp;AJ$2,データシート1!$A$1:$BT$1,0),0)</f>
        <v>95</v>
      </c>
      <c r="AK14" s="78">
        <f>VLOOKUP(年度マスタ!$K$4&amp;"_"&amp;$AG14,データシート1!$A:$BT,MATCH("ab_"&amp;AK$2,データシート1!$A$1:$BT$1,0),0)</f>
        <v>971</v>
      </c>
      <c r="AL14" s="78">
        <f>VLOOKUP(年度マスタ!$K$4&amp;"_"&amp;$AG14,データシート1!$A:$BT,MATCH("ab_"&amp;AL$2,データシート1!$A$1:$BT$1,0),0)</f>
        <v>2344</v>
      </c>
      <c r="AM14" s="78">
        <f>VLOOKUP(年度マスタ!$K$4&amp;"_"&amp;$AG14,データシート1!$A:$BT,MATCH("ab_"&amp;AM$2,データシート1!$A$1:$BT$1,0),0)</f>
        <v>2101</v>
      </c>
      <c r="AN14" s="78">
        <f>VLOOKUP(年度マスタ!$K$4&amp;"_"&amp;$AG14,データシート1!$A:$BT,MATCH("ab_"&amp;AN$2,データシート1!$A$1:$BT$1,0),0)</f>
        <v>1618</v>
      </c>
      <c r="AO14" s="78">
        <f>VLOOKUP(年度マスタ!$K$4&amp;"_"&amp;$AG14,データシート1!$A:$BT,MATCH("ab_"&amp;AO$2,データシート1!$A$1:$BT$1,0),0)</f>
        <v>4044</v>
      </c>
      <c r="AP14" s="78">
        <f>VLOOKUP(年度マスタ!$K$4&amp;"_"&amp;$AG14,データシート1!$A:$BT,MATCH("ab_"&amp;AP$2,データシート1!$A$1:$BT$1,0),0)</f>
        <v>0</v>
      </c>
      <c r="AQ14" s="954">
        <f>VLOOKUP(年度マスタ!$K$4&amp;"_"&amp;$AG14,データシート1!$A:$BT,MATCH("ab_"&amp;AQ$2,データシート1!$A$1:$BT$1,0),0)</f>
        <v>0.44980363901960763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44.059600000000003</v>
      </c>
      <c r="AI15" s="78">
        <f>VLOOKUP(年度マスタ!$K$4&amp;"_"&amp;$AG15,データシート1!$A:$BT,MATCH("ab_"&amp;AI$2,データシート1!$A$1:$BT$1,0),0)</f>
        <v>175</v>
      </c>
      <c r="AJ15" s="78">
        <f>VLOOKUP(年度マスタ!$K$4&amp;"_"&amp;$AG15,データシート1!$A:$BT,MATCH("ab_"&amp;AJ$2,データシート1!$A$1:$BT$1,0),0)</f>
        <v>95</v>
      </c>
      <c r="AK15" s="78">
        <f>VLOOKUP(年度マスタ!$K$4&amp;"_"&amp;$AG15,データシート1!$A:$BT,MATCH("ab_"&amp;AK$2,データシート1!$A$1:$BT$1,0),0)</f>
        <v>971</v>
      </c>
      <c r="AL15" s="78">
        <f>VLOOKUP(年度マスタ!$K$4&amp;"_"&amp;$AG15,データシート1!$A:$BT,MATCH("ab_"&amp;AL$2,データシート1!$A$1:$BT$1,0),0)</f>
        <v>2198</v>
      </c>
      <c r="AM15" s="78">
        <f>VLOOKUP(年度マスタ!$K$4&amp;"_"&amp;$AG15,データシート1!$A:$BT,MATCH("ab_"&amp;AM$2,データシート1!$A$1:$BT$1,0),0)</f>
        <v>2082</v>
      </c>
      <c r="AN15" s="78">
        <f>VLOOKUP(年度マスタ!$K$4&amp;"_"&amp;$AG15,データシート1!$A:$BT,MATCH("ab_"&amp;AN$2,データシート1!$A$1:$BT$1,0),0)</f>
        <v>1613</v>
      </c>
      <c r="AO15" s="78">
        <f>VLOOKUP(年度マスタ!$K$4&amp;"_"&amp;$AG15,データシート1!$A:$BT,MATCH("ab_"&amp;AO$2,データシート1!$A$1:$BT$1,0),0)</f>
        <v>3817</v>
      </c>
      <c r="AP15" s="78">
        <f>VLOOKUP(年度マスタ!$K$4&amp;"_"&amp;$AG15,データシート1!$A:$BT,MATCH("ab_"&amp;AP$2,データシート1!$A$1:$BT$1,0),0)</f>
        <v>0</v>
      </c>
      <c r="AQ15" s="954">
        <f>VLOOKUP(年度マスタ!$K$4&amp;"_"&amp;$AG15,データシート1!$A:$BT,MATCH("ab_"&amp;AQ$2,データシート1!$A$1:$BT$1,0),0)</f>
        <v>0.25486728351385729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46.019799999999989</v>
      </c>
      <c r="AI16" s="78">
        <f>VLOOKUP(年度マスタ!$K$4&amp;"_"&amp;$AG16,データシート1!$A:$BT,MATCH("ab_"&amp;AI$2,データシート1!$A$1:$BT$1,0),0)</f>
        <v>175</v>
      </c>
      <c r="AJ16" s="78">
        <f>VLOOKUP(年度マスタ!$K$4&amp;"_"&amp;$AG16,データシート1!$A:$BT,MATCH("ab_"&amp;AJ$2,データシート1!$A$1:$BT$1,0),0)</f>
        <v>95</v>
      </c>
      <c r="AK16" s="78">
        <f>VLOOKUP(年度マスタ!$K$4&amp;"_"&amp;$AG16,データシート1!$A:$BT,MATCH("ab_"&amp;AK$2,データシート1!$A$1:$BT$1,0),0)</f>
        <v>971</v>
      </c>
      <c r="AL16" s="78">
        <f>VLOOKUP(年度マスタ!$K$4&amp;"_"&amp;$AG16,データシート1!$A:$BT,MATCH("ab_"&amp;AL$2,データシート1!$A$1:$BT$1,0),0)</f>
        <v>2141</v>
      </c>
      <c r="AM16" s="78">
        <f>VLOOKUP(年度マスタ!$K$4&amp;"_"&amp;$AG16,データシート1!$A:$BT,MATCH("ab_"&amp;AM$2,データシート1!$A$1:$BT$1,0),0)</f>
        <v>2045</v>
      </c>
      <c r="AN16" s="78">
        <f>VLOOKUP(年度マスタ!$K$4&amp;"_"&amp;$AG16,データシート1!$A:$BT,MATCH("ab_"&amp;AN$2,データシート1!$A$1:$BT$1,0),0)</f>
        <v>1602</v>
      </c>
      <c r="AO16" s="78">
        <f>VLOOKUP(年度マスタ!$K$4&amp;"_"&amp;$AG16,データシート1!$A:$BT,MATCH("ab_"&amp;AO$2,データシート1!$A$1:$BT$1,0),0)</f>
        <v>3693</v>
      </c>
      <c r="AP16" s="78">
        <f>VLOOKUP(年度マスタ!$K$4&amp;"_"&amp;$AG16,データシート1!$A:$BT,MATCH("ab_"&amp;AP$2,データシート1!$A$1:$BT$1,0),0)</f>
        <v>0</v>
      </c>
      <c r="AQ16" s="954">
        <f>VLOOKUP(年度マスタ!$K$4&amp;"_"&amp;$AG16,データシート1!$A:$BT,MATCH("ab_"&amp;AQ$2,データシート1!$A$1:$BT$1,0),0)</f>
        <v>0.42680000464302698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43.953000000000003</v>
      </c>
      <c r="AI17" s="151">
        <f>VLOOKUP(年度マスタ!$K$4&amp;"_"&amp;$AG17,データシート1!$A:$BT,MATCH("ab_"&amp;AI$2,データシート1!$A$1:$BT$1,0),0)</f>
        <v>175</v>
      </c>
      <c r="AJ17" s="151">
        <f>VLOOKUP(年度マスタ!$K$4&amp;"_"&amp;$AG17,データシート1!$A:$BT,MATCH("ab_"&amp;AJ$2,データシート1!$A$1:$BT$1,0),0)</f>
        <v>95</v>
      </c>
      <c r="AK17" s="151">
        <f>VLOOKUP(年度マスタ!$K$4&amp;"_"&amp;$AG17,データシート1!$A:$BT,MATCH("ab_"&amp;AK$2,データシート1!$A$1:$BT$1,0),0)</f>
        <v>971</v>
      </c>
      <c r="AL17" s="151">
        <f>VLOOKUP(年度マスタ!$K$4&amp;"_"&amp;$AG17,データシート1!$A:$BT,MATCH("ab_"&amp;AL$2,データシート1!$A$1:$BT$1,0),0)</f>
        <v>2078</v>
      </c>
      <c r="AM17" s="151">
        <f>VLOOKUP(年度マスタ!$K$4&amp;"_"&amp;$AG17,データシート1!$A:$BT,MATCH("ab_"&amp;AM$2,データシート1!$A$1:$BT$1,0),0)</f>
        <v>2011</v>
      </c>
      <c r="AN17" s="151">
        <f>VLOOKUP(年度マスタ!$K$4&amp;"_"&amp;$AG17,データシート1!$A:$BT,MATCH("ab_"&amp;AN$2,データシート1!$A$1:$BT$1,0),0)</f>
        <v>1579</v>
      </c>
      <c r="AO17" s="151">
        <f>VLOOKUP(年度マスタ!$K$4&amp;"_"&amp;$AG17,データシート1!$A:$BT,MATCH("ab_"&amp;AO$2,データシート1!$A$1:$BT$1,0),0)</f>
        <v>3543</v>
      </c>
      <c r="AP17" s="151">
        <f>VLOOKUP(年度マスタ!$K$4&amp;"_"&amp;$AG17,データシート1!$A:$BT,MATCH("ab_"&amp;AP$2,データシート1!$A$1:$BT$1,0),0)</f>
        <v>0</v>
      </c>
      <c r="AQ17" s="955">
        <f>VLOOKUP(年度マスタ!$K$4&amp;"_"&amp;$AG17,データシート1!$A:$BT,MATCH("ab_"&amp;AQ$2,データシート1!$A$1:$BT$1,0),0)</f>
        <v>0.32859823783589032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46.029600000000002</v>
      </c>
      <c r="AI18" s="78">
        <f>VLOOKUP(年度マスタ!$K$4&amp;"_"&amp;$AG18,データシート1!$A:$BT,MATCH("ab_"&amp;AI$2,データシート1!$A$1:$BT$1,0),0)</f>
        <v>177</v>
      </c>
      <c r="AJ18" s="78">
        <f>VLOOKUP(年度マスタ!$K$4&amp;"_"&amp;$AG18,データシート1!$A:$BT,MATCH("ab_"&amp;AJ$2,データシート1!$A$1:$BT$1,0),0)</f>
        <v>121</v>
      </c>
      <c r="AK18" s="78">
        <f>VLOOKUP(年度マスタ!$K$4&amp;"_"&amp;$AG18,データシート1!$A:$BT,MATCH("ab_"&amp;AK$2,データシート1!$A$1:$BT$1,0),0)</f>
        <v>801</v>
      </c>
      <c r="AL18" s="78">
        <f>VLOOKUP(年度マスタ!$K$4&amp;"_"&amp;$AG18,データシート1!$A:$BT,MATCH("ab_"&amp;AL$2,データシート1!$A$1:$BT$1,0),0)</f>
        <v>2025</v>
      </c>
      <c r="AM18" s="78">
        <f>VLOOKUP(年度マスタ!$K$4&amp;"_"&amp;$AG18,データシート1!$A:$BT,MATCH("ab_"&amp;AM$2,データシート1!$A$1:$BT$1,0),0)</f>
        <v>1981</v>
      </c>
      <c r="AN18" s="78">
        <f>VLOOKUP(年度マスタ!$K$4&amp;"_"&amp;$AG18,データシート1!$A:$BT,MATCH("ab_"&amp;AN$2,データシート1!$A$1:$BT$1,0),0)</f>
        <v>1545</v>
      </c>
      <c r="AO18" s="78">
        <f>VLOOKUP(年度マスタ!$K$4&amp;"_"&amp;$AG18,データシート1!$A:$BT,MATCH("ab_"&amp;AO$2,データシート1!$A$1:$BT$1,0),0)</f>
        <v>3418</v>
      </c>
      <c r="AP18" s="78">
        <f>VLOOKUP(年度マスタ!$K$4&amp;"_"&amp;$AG18,データシート1!$A:$BT,MATCH("ab_"&amp;AP$2,データシート1!$A$1:$BT$1,0),0)</f>
        <v>0</v>
      </c>
      <c r="AQ18" s="954">
        <f>VLOOKUP(年度マスタ!$K$4&amp;"_"&amp;$AG18,データシート1!$A:$BT,MATCH("ab_"&amp;AQ$2,データシート1!$A$1:$BT$1,0),0)</f>
        <v>0.31530353184814042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64.961299999999994</v>
      </c>
      <c r="AI19" s="78">
        <f>VLOOKUP(年度マスタ!$K$4&amp;"_"&amp;$AG19,データシート1!$A:$BT,MATCH("ab_"&amp;AI$2,データシート1!$A$1:$BT$1,0),0)</f>
        <v>177</v>
      </c>
      <c r="AJ19" s="78">
        <f>VLOOKUP(年度マスタ!$K$4&amp;"_"&amp;$AG19,データシート1!$A:$BT,MATCH("ab_"&amp;AJ$2,データシート1!$A$1:$BT$1,0),0)</f>
        <v>121</v>
      </c>
      <c r="AK19" s="78">
        <f>VLOOKUP(年度マスタ!$K$4&amp;"_"&amp;$AG19,データシート1!$A:$BT,MATCH("ab_"&amp;AK$2,データシート1!$A$1:$BT$1,0),0)</f>
        <v>801</v>
      </c>
      <c r="AL19" s="78">
        <f>VLOOKUP(年度マスタ!$K$4&amp;"_"&amp;$AG19,データシート1!$A:$BT,MATCH("ab_"&amp;AL$2,データシート1!$A$1:$BT$1,0),0)</f>
        <v>2001</v>
      </c>
      <c r="AM19" s="78">
        <f>VLOOKUP(年度マスタ!$K$4&amp;"_"&amp;$AG19,データシート1!$A:$BT,MATCH("ab_"&amp;AM$2,データシート1!$A$1:$BT$1,0),0)</f>
        <v>1940</v>
      </c>
      <c r="AN19" s="78">
        <f>VLOOKUP(年度マスタ!$K$4&amp;"_"&amp;$AG19,データシート1!$A:$BT,MATCH("ab_"&amp;AN$2,データシート1!$A$1:$BT$1,0),0)</f>
        <v>1513</v>
      </c>
      <c r="AO19" s="78">
        <f>VLOOKUP(年度マスタ!$K$4&amp;"_"&amp;$AG19,データシート1!$A:$BT,MATCH("ab_"&amp;AO$2,データシート1!$A$1:$BT$1,0),0)</f>
        <v>3342</v>
      </c>
      <c r="AP19" s="78">
        <f>VLOOKUP(年度マスタ!$K$4&amp;"_"&amp;$AG19,データシート1!$A:$BT,MATCH("ab_"&amp;AP$2,データシート1!$A$1:$BT$1,0),0)</f>
        <v>0</v>
      </c>
      <c r="AQ19" s="954">
        <f>VLOOKUP(年度マスタ!$K$4&amp;"_"&amp;$AG19,データシート1!$A:$BT,MATCH("ab_"&amp;AQ$2,データシート1!$A$1:$BT$1,0),0)</f>
        <v>0.25710712652619327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65.656700000000001</v>
      </c>
      <c r="AI20" s="78">
        <f>VLOOKUP(年度マスタ!$K$4&amp;"_"&amp;$AG20,データシート1!$A:$BT,MATCH("ab_"&amp;AI$2,データシート1!$A$1:$BT$1,0),0)</f>
        <v>177</v>
      </c>
      <c r="AJ20" s="78">
        <f>VLOOKUP(年度マスタ!$K$4&amp;"_"&amp;$AG20,データシート1!$A:$BT,MATCH("ab_"&amp;AJ$2,データシート1!$A$1:$BT$1,0),0)</f>
        <v>121</v>
      </c>
      <c r="AK20" s="78">
        <f>VLOOKUP(年度マスタ!$K$4&amp;"_"&amp;$AG20,データシート1!$A:$BT,MATCH("ab_"&amp;AK$2,データシート1!$A$1:$BT$1,0),0)</f>
        <v>801</v>
      </c>
      <c r="AL20" s="78">
        <f>VLOOKUP(年度マスタ!$K$4&amp;"_"&amp;$AG20,データシート1!$A:$BT,MATCH("ab_"&amp;AL$2,データシート1!$A$1:$BT$1,0),0)</f>
        <v>1936</v>
      </c>
      <c r="AM20" s="78">
        <f>VLOOKUP(年度マスタ!$K$4&amp;"_"&amp;$AG20,データシート1!$A:$BT,MATCH("ab_"&amp;AM$2,データシート1!$A$1:$BT$1,0),0)</f>
        <v>1896</v>
      </c>
      <c r="AN20" s="78">
        <f>VLOOKUP(年度マスタ!$K$4&amp;"_"&amp;$AG20,データシート1!$A:$BT,MATCH("ab_"&amp;AN$2,データシート1!$A$1:$BT$1,0),0)</f>
        <v>1488</v>
      </c>
      <c r="AO20" s="78">
        <f>VLOOKUP(年度マスタ!$K$4&amp;"_"&amp;$AG20,データシート1!$A:$BT,MATCH("ab_"&amp;AO$2,データシート1!$A$1:$BT$1,0),0)</f>
        <v>3223</v>
      </c>
      <c r="AP20" s="78">
        <f>VLOOKUP(年度マスタ!$K$4&amp;"_"&amp;$AG20,データシート1!$A:$BT,MATCH("ab_"&amp;AP$2,データシート1!$A$1:$BT$1,0),0)</f>
        <v>0</v>
      </c>
      <c r="AQ20" s="954">
        <f>VLOOKUP(年度マスタ!$K$4&amp;"_"&amp;$AG20,データシート1!$A:$BT,MATCH("ab_"&amp;AQ$2,データシート1!$A$1:$BT$1,0),0)</f>
        <v>0.29754740996421541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3.367</v>
      </c>
      <c r="BE13" s="70" t="str">
        <f>年度マスタ!K4</f>
        <v>39344</v>
      </c>
      <c r="BF13" s="70" t="str">
        <f>年度マスタ!K4</f>
        <v>39344</v>
      </c>
      <c r="BG13" s="70" t="str">
        <f>年度マスタ!K4</f>
        <v>39344</v>
      </c>
      <c r="BH13" s="278" t="s">
        <v>195</v>
      </c>
      <c r="BI13" s="278" t="s">
        <v>195</v>
      </c>
      <c r="BJ13" s="278" t="s">
        <v>195</v>
      </c>
      <c r="BK13" s="278" t="str">
        <f>年度マスタ!K4</f>
        <v>39344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3.367</v>
      </c>
      <c r="AY14" s="70"/>
      <c r="BE14" s="70" t="str">
        <f>AP2</f>
        <v>大豊町</v>
      </c>
      <c r="BF14" s="70" t="str">
        <f>AP2</f>
        <v>大豊町</v>
      </c>
      <c r="BG14" s="70" t="str">
        <f>AP2</f>
        <v>大豊町</v>
      </c>
      <c r="BH14" s="70" t="s">
        <v>205</v>
      </c>
      <c r="BI14" s="70" t="s">
        <v>205</v>
      </c>
      <c r="BJ14" s="70" t="s">
        <v>205</v>
      </c>
      <c r="BK14" s="70" t="str">
        <f>AP2</f>
        <v>大豊町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3.9969999999999999</v>
      </c>
      <c r="L21" s="877">
        <f t="shared" si="5"/>
        <v>3.47</v>
      </c>
      <c r="M21" s="877">
        <f t="shared" si="5"/>
        <v>3.3580000000000001</v>
      </c>
      <c r="N21" s="877">
        <f t="shared" si="5"/>
        <v>3.0310000000000001</v>
      </c>
      <c r="O21" s="877">
        <f t="shared" si="5"/>
        <v>2.1890000000000001</v>
      </c>
      <c r="P21" s="878">
        <f>SUM(P22,P26,P27,P28)</f>
        <v>3.367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3.9969999999999999</v>
      </c>
      <c r="L22" s="879">
        <f t="shared" si="6"/>
        <v>3.47</v>
      </c>
      <c r="M22" s="879">
        <f t="shared" si="6"/>
        <v>3.3580000000000001</v>
      </c>
      <c r="N22" s="879">
        <f t="shared" si="6"/>
        <v>3.0310000000000001</v>
      </c>
      <c r="O22" s="879">
        <f t="shared" si="6"/>
        <v>2.1890000000000001</v>
      </c>
      <c r="P22" s="880">
        <f t="shared" si="6"/>
        <v>3.367</v>
      </c>
      <c r="Z22" s="273"/>
      <c r="AB22" s="272"/>
      <c r="AC22" s="521" t="s">
        <v>286</v>
      </c>
      <c r="AP22" s="16" t="s">
        <v>287</v>
      </c>
      <c r="AQ22" s="273"/>
      <c r="AV22" s="70" t="str">
        <f>AW22</f>
        <v>エネルギー起源CO2</v>
      </c>
      <c r="AW22" s="70" t="str">
        <f>D56</f>
        <v>エネルギー起源CO2</v>
      </c>
      <c r="AX22" s="165">
        <f>P56</f>
        <v>3.367</v>
      </c>
      <c r="AY22" s="165">
        <f>AX22</f>
        <v>3.367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3.9969999999999999</v>
      </c>
      <c r="L23" s="881">
        <f>IFERROR(VLOOKUP(年度マスタ!$K$4&amp;"_"&amp;L$20,データシート1!$A:$BU,MATCH("ba_"&amp;$E23,データシート1!$A$1:$BU$1,0),0),0)</f>
        <v>3.47</v>
      </c>
      <c r="M23" s="881">
        <f>IFERROR(VLOOKUP(年度マスタ!$K$4&amp;"_"&amp;M$20,データシート1!$A:$BU,MATCH("ba_"&amp;$E23,データシート1!$A$1:$BU$1,0),0),0)</f>
        <v>3.3580000000000001</v>
      </c>
      <c r="N23" s="881">
        <f>IFERROR(VLOOKUP(年度マスタ!$K$4&amp;"_"&amp;N$20,データシート1!$A:$BU,MATCH("ba_"&amp;$E23,データシート1!$A$1:$BU$1,0),0),0)</f>
        <v>3.0310000000000001</v>
      </c>
      <c r="O23" s="881">
        <f>IFERROR(VLOOKUP(年度マスタ!$K$4&amp;"_"&amp;O$20,データシート1!$A:$BU,MATCH("ba_"&amp;$E23,データシート1!$A$1:$BU$1,0),0),0)</f>
        <v>2.1890000000000001</v>
      </c>
      <c r="P23" s="882">
        <f>IFERROR(VLOOKUP(年度マスタ!$K$4&amp;"_"&amp;P$20,データシート1!$A:$BU,MATCH("ba_"&amp;$E23,データシート1!$A$1:$BU$1,0),0),0)</f>
        <v>3.367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17.878034019282261</v>
      </c>
      <c r="AG24" s="877">
        <f t="shared" ref="AG24:AP24" si="11">AG25+AG29</f>
        <v>21.132282535733058</v>
      </c>
      <c r="AH24" s="877">
        <f t="shared" si="11"/>
        <v>20.653937717993529</v>
      </c>
      <c r="AI24" s="877">
        <f t="shared" si="11"/>
        <v>23.826730087959014</v>
      </c>
      <c r="AJ24" s="877">
        <f t="shared" si="11"/>
        <v>27.340347097985735</v>
      </c>
      <c r="AK24" s="877">
        <f t="shared" si="11"/>
        <v>26.493574942967669</v>
      </c>
      <c r="AL24" s="877">
        <f t="shared" si="11"/>
        <v>23.991660082327375</v>
      </c>
      <c r="AM24" s="877">
        <f t="shared" si="11"/>
        <v>23.678261612076042</v>
      </c>
      <c r="AN24" s="877">
        <f t="shared" si="11"/>
        <v>21.326742155135349</v>
      </c>
      <c r="AO24" s="877">
        <f t="shared" si="11"/>
        <v>25.62589059372986</v>
      </c>
      <c r="AP24" s="878">
        <f t="shared" si="11"/>
        <v>29.26886733141502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3.367</v>
      </c>
      <c r="BG24" s="952">
        <f t="shared" si="2"/>
        <v>3.367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0.38545367258761398</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11.783677941499018</v>
      </c>
      <c r="AG25" s="879">
        <f>①CO2排出量の現状把握!AA35</f>
        <v>14.908846748389518</v>
      </c>
      <c r="AH25" s="879">
        <f>①CO2排出量の現状把握!AB35</f>
        <v>14.203501633007789</v>
      </c>
      <c r="AI25" s="879">
        <f>①CO2排出量の現状把握!AC35</f>
        <v>18.141559183806105</v>
      </c>
      <c r="AJ25" s="879">
        <f>①CO2排出量の現状把握!AD35</f>
        <v>21.9042214327383</v>
      </c>
      <c r="AK25" s="879">
        <f>①CO2排出量の現状把握!AE35</f>
        <v>22.537445781476016</v>
      </c>
      <c r="AL25" s="879">
        <f>①CO2排出量の現状把握!AF35</f>
        <v>20.222031058665515</v>
      </c>
      <c r="AM25" s="879">
        <f>①CO2排出量の現状把握!AG35</f>
        <v>20.049264525143506</v>
      </c>
      <c r="AN25" s="879">
        <f>①CO2排出量の現状把握!AH35</f>
        <v>18.303720688071287</v>
      </c>
      <c r="AO25" s="879">
        <f>①CO2排出量の現状把握!AI35</f>
        <v>22.220312747353489</v>
      </c>
      <c r="AP25" s="880">
        <f>①CO2排出量の現状把握!AJ35</f>
        <v>25.974646752431866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6.964970573921538</v>
      </c>
      <c r="AG26" s="881">
        <f>①CO2排出量の現状把握!AA36</f>
        <v>10.03139578176734</v>
      </c>
      <c r="AH26" s="881">
        <f>①CO2排出量の現状把握!AB36</f>
        <v>9.199160548394639</v>
      </c>
      <c r="AI26" s="881">
        <f>①CO2排出量の現状把握!AC36</f>
        <v>12.352552823835079</v>
      </c>
      <c r="AJ26" s="881">
        <f>①CO2排出量の現状把握!AD36</f>
        <v>15.06240272424402</v>
      </c>
      <c r="AK26" s="881">
        <f>①CO2排出量の現状把握!AE36</f>
        <v>16.048469878281502</v>
      </c>
      <c r="AL26" s="881">
        <f>①CO2排出量の現状把握!AF36</f>
        <v>13.999675123769322</v>
      </c>
      <c r="AM26" s="881">
        <f>①CO2排出量の現状把握!AG36</f>
        <v>14.420661130362983</v>
      </c>
      <c r="AN26" s="881">
        <f>①CO2排出量の現状把握!AH36</f>
        <v>12.877745050188221</v>
      </c>
      <c r="AO26" s="881">
        <f>①CO2排出量の現状把握!AI36</f>
        <v>14.354404163034699</v>
      </c>
      <c r="AP26" s="882">
        <f>①CO2排出量の現状把握!AJ36</f>
        <v>18.286282745978141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0.7227325571438411</v>
      </c>
      <c r="AG27" s="881">
        <f>①CO2排出量の現状把握!AA37</f>
        <v>0.87272118884307426</v>
      </c>
      <c r="AH27" s="881">
        <f>①CO2排出量の現状把握!AB37</f>
        <v>0.87909288950185405</v>
      </c>
      <c r="AI27" s="881">
        <f>①CO2排出量の現状把握!AC37</f>
        <v>0.69421312835245608</v>
      </c>
      <c r="AJ27" s="881">
        <f>①CO2排出量の現状把握!AD37</f>
        <v>0.77067044181141542</v>
      </c>
      <c r="AK27" s="881">
        <f>①CO2排出量の現状把握!AE37</f>
        <v>0.66266202149835585</v>
      </c>
      <c r="AL27" s="881">
        <f>①CO2排出量の現状把握!AF37</f>
        <v>0.69177391721065196</v>
      </c>
      <c r="AM27" s="881">
        <f>①CO2排出量の現状把握!AG37</f>
        <v>0.69428622724948863</v>
      </c>
      <c r="AN27" s="881">
        <f>①CO2排出量の現状把握!AH37</f>
        <v>0.52746896036927249</v>
      </c>
      <c r="AO27" s="881">
        <f>①CO2排出量の現状把握!AI37</f>
        <v>0.72295553936685863</v>
      </c>
      <c r="AP27" s="882">
        <f>①CO2排出量の現状把握!AJ37</f>
        <v>0.73838731606827057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4.0959748104336384</v>
      </c>
      <c r="AG28" s="881">
        <f>①CO2排出量の現状把握!AA38</f>
        <v>4.0047297777791027</v>
      </c>
      <c r="AH28" s="881">
        <f>①CO2排出量の現状把握!AB38</f>
        <v>4.125248195111296</v>
      </c>
      <c r="AI28" s="881">
        <f>①CO2排出量の現状把握!AC38</f>
        <v>5.0947932316185707</v>
      </c>
      <c r="AJ28" s="881">
        <f>①CO2排出量の現状把握!AD38</f>
        <v>6.0711482666828651</v>
      </c>
      <c r="AK28" s="881">
        <f>①CO2排出量の現状把握!AE38</f>
        <v>5.8263138816961577</v>
      </c>
      <c r="AL28" s="881">
        <f>①CO2排出量の現状把握!AF38</f>
        <v>5.53058201768554</v>
      </c>
      <c r="AM28" s="881">
        <f>①CO2排出量の現状把握!AG38</f>
        <v>4.9343171675310327</v>
      </c>
      <c r="AN28" s="881">
        <f>①CO2排出量の現状把握!AH38</f>
        <v>4.8985066775137938</v>
      </c>
      <c r="AO28" s="881">
        <f>①CO2排出量の現状把握!AI38</f>
        <v>7.1429530449519287</v>
      </c>
      <c r="AP28" s="882">
        <f>①CO2排出量の現状把握!AJ38</f>
        <v>6.949976690385455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6.0943560777832433</v>
      </c>
      <c r="AG29" s="883">
        <f>①CO2排出量の現状把握!AA39</f>
        <v>6.22343578734354</v>
      </c>
      <c r="AH29" s="883">
        <f>①CO2排出量の現状把握!AB39</f>
        <v>6.4504360849857383</v>
      </c>
      <c r="AI29" s="883">
        <f>①CO2排出量の現状把握!AC39</f>
        <v>5.6851709041529093</v>
      </c>
      <c r="AJ29" s="883">
        <f>①CO2排出量の現状把握!AD39</f>
        <v>5.4361256652474337</v>
      </c>
      <c r="AK29" s="883">
        <f>①CO2排出量の現状把握!AE39</f>
        <v>3.9561291614916545</v>
      </c>
      <c r="AL29" s="883">
        <f>①CO2排出量の現状把握!AF39</f>
        <v>3.7696290236618593</v>
      </c>
      <c r="AM29" s="883">
        <f>①CO2排出量の現状把握!AG39</f>
        <v>3.6289970869325359</v>
      </c>
      <c r="AN29" s="883">
        <f>①CO2排出量の現状把握!AH39</f>
        <v>3.0230214670640625</v>
      </c>
      <c r="AO29" s="883">
        <f>①CO2排出量の現状把握!AI39</f>
        <v>3.4055778463763713</v>
      </c>
      <c r="AP29" s="884">
        <f>①CO2排出量の現状把握!AJ39</f>
        <v>3.2942205789831536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0.15086676707859484</v>
      </c>
      <c r="AL32" s="461">
        <f t="shared" si="16"/>
        <v>0.14463359301076692</v>
      </c>
      <c r="AM32" s="461">
        <f t="shared" si="16"/>
        <v>0.14181784351463547</v>
      </c>
      <c r="AN32" s="461">
        <f t="shared" si="16"/>
        <v>0.14212203523406663</v>
      </c>
      <c r="AO32" s="461">
        <f t="shared" si="16"/>
        <v>8.542142143288492E-2</v>
      </c>
      <c r="AP32" s="461">
        <f t="shared" si="16"/>
        <v>0.11503690805233564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0.17734928965576105</v>
      </c>
      <c r="AL33" s="458">
        <f t="shared" si="17"/>
        <v>0.17159502870573631</v>
      </c>
      <c r="AM33" s="458">
        <f t="shared" si="17"/>
        <v>0.16748744053871795</v>
      </c>
      <c r="AN33" s="458">
        <f>IFERROR(IF(N22/AN25&gt;1,1,N22/AN25),0)</f>
        <v>0.16559474719122722</v>
      </c>
      <c r="AO33" s="458">
        <f t="shared" si="17"/>
        <v>9.8513464904345996E-2</v>
      </c>
      <c r="AP33" s="458">
        <f t="shared" si="17"/>
        <v>0.12962640193306058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0.24905801178024864</v>
      </c>
      <c r="AL34" s="459">
        <f t="shared" si="18"/>
        <v>0.24786289462592367</v>
      </c>
      <c r="AM34" s="459">
        <f t="shared" si="18"/>
        <v>0.2328603362663911</v>
      </c>
      <c r="AN34" s="459">
        <f t="shared" si="18"/>
        <v>0.23536729358962571</v>
      </c>
      <c r="AO34" s="459">
        <f t="shared" si="18"/>
        <v>0.15249675118087369</v>
      </c>
      <c r="AP34" s="459">
        <f t="shared" si="18"/>
        <v>0.18412708841771208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3.9969999999999999</v>
      </c>
      <c r="L55" s="885">
        <f t="shared" si="32"/>
        <v>3.47</v>
      </c>
      <c r="M55" s="885">
        <f t="shared" si="32"/>
        <v>3.3580000000000001</v>
      </c>
      <c r="N55" s="885">
        <f t="shared" si="32"/>
        <v>3.0310000000000001</v>
      </c>
      <c r="O55" s="885">
        <f t="shared" si="32"/>
        <v>2.1890000000000001</v>
      </c>
      <c r="P55" s="886">
        <f t="shared" si="32"/>
        <v>3.367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3.9969999999999999</v>
      </c>
      <c r="L56" s="887">
        <f>IFERROR(VLOOKUP(年度マスタ!$K$4&amp;"_"&amp;L$54,データシート1!$A:$CE,MATCH("bc_"&amp;$C56,データシート1!$A$1:$CE$1,0),0),0)</f>
        <v>3.47</v>
      </c>
      <c r="M56" s="887">
        <f>IFERROR(VLOOKUP(年度マスタ!$K$4&amp;"_"&amp;M$54,データシート1!$A:$CE,MATCH("bc_"&amp;$C56,データシート1!$A$1:$CE$1,0),0),0)</f>
        <v>3.3580000000000001</v>
      </c>
      <c r="N56" s="887">
        <f>IFERROR(VLOOKUP(年度マスタ!$K$4&amp;"_"&amp;N$54,データシート1!$A:$CE,MATCH("bc_"&amp;$C56,データシート1!$A$1:$CE$1,0),0),0)</f>
        <v>3.0310000000000001</v>
      </c>
      <c r="O56" s="887">
        <f>IFERROR(VLOOKUP(年度マスタ!$K$4&amp;"_"&amp;O$54,データシート1!$A:$CE,MATCH("bc_"&amp;$C56,データシート1!$A$1:$CE$1,0),0),0)</f>
        <v>2.1890000000000001</v>
      </c>
      <c r="P56" s="888">
        <f>IFERROR(VLOOKUP(年度マスタ!$K$4&amp;"_"&amp;P$54,データシート1!$A:$CE,MATCH("bc_"&amp;$C56,データシート1!$A$1:$CE$1,0),0),0)</f>
        <v>3.367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186.21799999999999</v>
      </c>
      <c r="K6" s="619">
        <f>VLOOKUP(年度マスタ!$K$4&amp;"_"&amp;K$5,データシート1!$A:$BT,MATCH("cb_"&amp;$G6,データシート1!$A$1:$BT$1,0),0)</f>
        <v>198.09800000000001</v>
      </c>
      <c r="L6" s="619">
        <f>VLOOKUP(年度マスタ!$K$4&amp;"_"&amp;L$5,データシート1!$A:$BT,MATCH("cb_"&amp;$G6,データシート1!$A$1:$BT$1,0),0)</f>
        <v>202.398</v>
      </c>
      <c r="M6" s="619">
        <f>VLOOKUP(年度マスタ!$K$4&amp;"_"&amp;M$5,データシート1!$A:$BT,MATCH("cb_"&amp;$G6,データシート1!$A$1:$BT$1,0),0)</f>
        <v>206.69800000000004</v>
      </c>
      <c r="N6" s="619">
        <f>VLOOKUP(年度マスタ!$K$4&amp;"_"&amp;N$5,データシート1!$A:$BT,MATCH("cb_"&amp;$G6,データシート1!$A$1:$BT$1,0),0)</f>
        <v>226.15799999999999</v>
      </c>
      <c r="O6" s="619">
        <f>VLOOKUP(年度マスタ!$K$4&amp;"_"&amp;O$5,データシート1!$A:$BT,MATCH("cb_"&amp;$G6,データシート1!$A$1:$BT$1,0),0)</f>
        <v>226.15799999999999</v>
      </c>
      <c r="P6" s="619">
        <f>VLOOKUP(年度マスタ!$K$4&amp;"_"&amp;P$5,データシート1!$A:$BT,MATCH("cb_"&amp;$G6,データシート1!$A$1:$BT$1,0),0)</f>
        <v>235.71799999999999</v>
      </c>
      <c r="Q6" s="619">
        <f>VLOOKUP(年度マスタ!$K$4&amp;"_"&amp;Q$5,データシート1!$A:$BT,MATCH("cb_"&amp;$G6,データシート1!$A$1:$BT$1,0),0)</f>
        <v>235.71800000000002</v>
      </c>
      <c r="R6" s="633">
        <f>VLOOKUP(年度マスタ!$K$4&amp;"_"&amp;R$5,データシート1!$A:$BT,MATCH("cb_"&amp;$G6,データシート1!$A$1:$BT$1,0),0)</f>
        <v>239.07800000000003</v>
      </c>
      <c r="S6" s="568"/>
      <c r="T6" s="190"/>
      <c r="U6" s="581"/>
      <c r="V6" s="195"/>
      <c r="W6" s="195"/>
      <c r="X6" s="195"/>
      <c r="Y6" s="196" t="s">
        <v>372</v>
      </c>
      <c r="Z6" s="663" t="s">
        <v>373</v>
      </c>
      <c r="AA6" s="663"/>
      <c r="AB6" s="663"/>
      <c r="AC6" s="664">
        <f>SUM(AC7:AC8)</f>
        <v>88679</v>
      </c>
      <c r="AD6" s="664">
        <f>SUM(AD7:AD8)</f>
        <v>116984.257</v>
      </c>
      <c r="AE6" s="665">
        <f>$AD6*3600/100000000</f>
        <v>4.211433252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186.4</v>
      </c>
      <c r="K7" s="617">
        <f>VLOOKUP(年度マスタ!$K$4&amp;"_"&amp;K$5,データシート1!$A:$BT,MATCH("cb_"&amp;$G7,データシート1!$A$1:$BT$1,0),0)</f>
        <v>197.4</v>
      </c>
      <c r="L7" s="617">
        <f>VLOOKUP(年度マスタ!$K$4&amp;"_"&amp;L$5,データシート1!$A:$BT,MATCH("cb_"&amp;$G7,データシート1!$A$1:$BT$1,0),0)</f>
        <v>219.4</v>
      </c>
      <c r="M7" s="617">
        <f>VLOOKUP(年度マスタ!$K$4&amp;"_"&amp;M$5,データシート1!$A:$BT,MATCH("cb_"&amp;$G7,データシート1!$A$1:$BT$1,0),0)</f>
        <v>219</v>
      </c>
      <c r="N7" s="617">
        <f>VLOOKUP(年度マスタ!$K$4&amp;"_"&amp;N$5,データシート1!$A:$BT,MATCH("cb_"&amp;$G7,データシート1!$A$1:$BT$1,0),0)</f>
        <v>219.4</v>
      </c>
      <c r="O7" s="617">
        <f>VLOOKUP(年度マスタ!$K$4&amp;"_"&amp;O$5,データシート1!$A:$BT,MATCH("cb_"&amp;$G7,データシート1!$A$1:$BT$1,0),0)</f>
        <v>718.9</v>
      </c>
      <c r="P7" s="617">
        <f>VLOOKUP(年度マスタ!$K$4&amp;"_"&amp;P$5,データシート1!$A:$BT,MATCH("cb_"&amp;$G7,データシート1!$A$1:$BT$1,0),0)</f>
        <v>718.9</v>
      </c>
      <c r="Q7" s="617">
        <f>VLOOKUP(年度マスタ!$K$4&amp;"_"&amp;Q$5,データシート1!$A:$BT,MATCH("cb_"&amp;$G7,データシート1!$A$1:$BT$1,0),0)</f>
        <v>768.4</v>
      </c>
      <c r="R7" s="634">
        <f>VLOOKUP(年度マスタ!$K$4&amp;"_"&amp;R$5,データシート1!$A:$BT,MATCH("cb_"&amp;$G7,データシート1!$A$1:$BT$1,0),0)</f>
        <v>768.4</v>
      </c>
      <c r="S7" s="568"/>
      <c r="T7" s="190"/>
      <c r="U7" s="581"/>
      <c r="V7" s="195"/>
      <c r="W7" s="195"/>
      <c r="X7" s="195"/>
      <c r="Y7" s="196" t="s">
        <v>375</v>
      </c>
      <c r="Z7" s="212" t="s">
        <v>376</v>
      </c>
      <c r="AA7" s="212"/>
      <c r="AB7" s="212"/>
      <c r="AC7" s="1022">
        <f>VLOOKUP(年度マスタ!$K$4&amp;"_"&amp;年度マスタ!$K$9,データシート3!A:AB,MATCH("ea_"&amp;$Y7&amp;"_設備",データシート3!$A$1:$AB$1,0),0)</f>
        <v>65488</v>
      </c>
      <c r="AD7" s="1022">
        <f>VLOOKUP(年度マスタ!$K$4&amp;"_"&amp;年度マスタ!$K$9,データシート3!A:AB,MATCH("ea_"&amp;$Y7&amp;"_年間発電",データシート3!$A$1:$AB$1,0),0)/10^3</f>
        <v>86465.565000000002</v>
      </c>
      <c r="AE7" s="554">
        <f t="shared" ref="AE7:AE16" si="0">$AD7*3600/100000000</f>
        <v>3.1127603399999999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1200</v>
      </c>
      <c r="K8" s="617">
        <f>VLOOKUP(年度マスタ!$K$4&amp;"_"&amp;K$5,データシート1!$A:$BT,MATCH("cb_"&amp;$G8,データシート1!$A$1:$BT$1,0),0)</f>
        <v>1200</v>
      </c>
      <c r="L8" s="617">
        <f>VLOOKUP(年度マスタ!$K$4&amp;"_"&amp;L$5,データシート1!$A:$BT,MATCH("cb_"&amp;$G8,データシート1!$A$1:$BT$1,0),0)</f>
        <v>1200</v>
      </c>
      <c r="M8" s="617">
        <f>VLOOKUP(年度マスタ!$K$4&amp;"_"&amp;M$5,データシート1!$A:$BT,MATCH("cb_"&amp;$G8,データシート1!$A$1:$BT$1,0),0)</f>
        <v>1200</v>
      </c>
      <c r="N8" s="617">
        <f>VLOOKUP(年度マスタ!$K$4&amp;"_"&amp;N$5,データシート1!$A:$BT,MATCH("cb_"&amp;$G8,データシート1!$A$1:$BT$1,0),0)</f>
        <v>19570</v>
      </c>
      <c r="O8" s="617">
        <f>VLOOKUP(年度マスタ!$K$4&amp;"_"&amp;O$5,データシート1!$A:$BT,MATCH("cb_"&amp;$G8,データシート1!$A$1:$BT$1,0),0)</f>
        <v>18370</v>
      </c>
      <c r="P8" s="617">
        <f>VLOOKUP(年度マスタ!$K$4&amp;"_"&amp;P$5,データシート1!$A:$BT,MATCH("cb_"&amp;$G8,データシート1!$A$1:$BT$1,0),0)</f>
        <v>18370</v>
      </c>
      <c r="Q8" s="617">
        <f>VLOOKUP(年度マスタ!$K$4&amp;"_"&amp;Q$5,データシート1!$A:$BT,MATCH("cb_"&amp;$G8,データシート1!$A$1:$BT$1,0),0)</f>
        <v>18370</v>
      </c>
      <c r="R8" s="634">
        <f>VLOOKUP(年度マスタ!$K$4&amp;"_"&amp;R$5,データシート1!$A:$BT,MATCH("cb_"&amp;$G8,データシート1!$A$1:$BT$1,0),0)</f>
        <v>18370</v>
      </c>
      <c r="S8" s="568"/>
      <c r="T8" s="190"/>
      <c r="U8" s="581"/>
      <c r="V8" s="195"/>
      <c r="W8" s="195"/>
      <c r="X8" s="195"/>
      <c r="Y8" s="196" t="s">
        <v>378</v>
      </c>
      <c r="Z8" s="186" t="s">
        <v>379</v>
      </c>
      <c r="AA8" s="186"/>
      <c r="AB8" s="186"/>
      <c r="AC8" s="1022">
        <f>VLOOKUP(年度マスタ!$K$4&amp;"_"&amp;年度マスタ!$K$9,データシート3!A:AB,MATCH("ea_"&amp;$Y8&amp;"_設備",データシート3!$A$1:$AB$1,0),0)</f>
        <v>23191</v>
      </c>
      <c r="AD8" s="1022">
        <f>VLOOKUP(年度マスタ!$K$4&amp;"_"&amp;年度マスタ!$K$9,データシート3!A:AB,MATCH("ea_"&amp;$Y8&amp;"_年間発電",データシート3!$A$1:$AB$1,0),0)/10^3</f>
        <v>30518.691999999995</v>
      </c>
      <c r="AE8" s="554">
        <f t="shared" si="0"/>
        <v>1.0986729119999998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264800</v>
      </c>
      <c r="AD9" s="666">
        <f>VLOOKUP(年度マスタ!$K$4&amp;"_"&amp;年度マスタ!$K$9,データシート3!A:AB,MATCH("ea_"&amp;$Y9&amp;"_年間発電",データシート3!$A$1:$AB$1,0),0)/10^3</f>
        <v>675921.89</v>
      </c>
      <c r="AE9" s="667">
        <f t="shared" si="0"/>
        <v>24.33318804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14794</v>
      </c>
      <c r="AD10" s="666">
        <f>SUM(AD11:AD12)</f>
        <v>85073.671000000002</v>
      </c>
      <c r="AE10" s="667">
        <f t="shared" si="0"/>
        <v>3.0626521560000004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14794</v>
      </c>
      <c r="AD11" s="1022">
        <f>VLOOKUP(年度マスタ!$K$4&amp;"_"&amp;年度マスタ!$K$9,データシート3!A:AB,MATCH("ea_"&amp;$Y11&amp;"_年間発電",データシート3!$A$1:$AB$1,0),0)/10^3</f>
        <v>85073.671000000002</v>
      </c>
      <c r="AE11" s="554">
        <f t="shared" si="0"/>
        <v>3.0626521560000004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1572.6179999999999</v>
      </c>
      <c r="K12" s="651">
        <f t="shared" ref="K12:Q12" si="1">SUM(K6:K11)</f>
        <v>1595.498</v>
      </c>
      <c r="L12" s="651">
        <f t="shared" si="1"/>
        <v>1621.798</v>
      </c>
      <c r="M12" s="651">
        <f t="shared" si="1"/>
        <v>1625.6980000000001</v>
      </c>
      <c r="N12" s="651">
        <f t="shared" si="1"/>
        <v>20015.558000000001</v>
      </c>
      <c r="O12" s="651">
        <f t="shared" si="1"/>
        <v>19315.058000000001</v>
      </c>
      <c r="P12" s="651">
        <f t="shared" si="1"/>
        <v>19324.617999999999</v>
      </c>
      <c r="Q12" s="651">
        <f t="shared" si="1"/>
        <v>19374.117999999999</v>
      </c>
      <c r="R12" s="652">
        <f t="shared" ref="R12" si="2">SUM(R6:R11)</f>
        <v>19377.477999999999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0.19303181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2.0385232700000002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223.48394615999996</v>
      </c>
      <c r="K19" s="615">
        <f>K6*別紙!$C5/100*別紙!$E5/10^3</f>
        <v>237.74137176000002</v>
      </c>
      <c r="L19" s="615">
        <f>L6*別紙!$C5/100*別紙!$E5/10^3</f>
        <v>242.90188775999999</v>
      </c>
      <c r="M19" s="615">
        <f>M6*別紙!$C5/100*別紙!$E5/10^3</f>
        <v>248.06240376000005</v>
      </c>
      <c r="N19" s="615">
        <f>N6*別紙!$C5/100*別紙!$E5/10^3</f>
        <v>271.41673895999998</v>
      </c>
      <c r="O19" s="615">
        <f>O6*別紙!$C5/100*別紙!$E5/10^3</f>
        <v>271.41673895999998</v>
      </c>
      <c r="P19" s="615">
        <f>P6*別紙!$C5/100*別紙!$E5/10^3</f>
        <v>282.88988616</v>
      </c>
      <c r="Q19" s="615">
        <f>Q6*別紙!$C5/100*別紙!$E5/10^3</f>
        <v>282.88988616</v>
      </c>
      <c r="R19" s="639">
        <f>R6*別紙!$C5/100*別紙!$E5/10^3</f>
        <v>286.92228935999998</v>
      </c>
      <c r="S19" s="572"/>
      <c r="T19" s="191"/>
      <c r="U19" s="588"/>
      <c r="W19" s="201"/>
      <c r="X19" s="201"/>
      <c r="Y19" s="173"/>
      <c r="Z19" s="628" t="s">
        <v>389</v>
      </c>
      <c r="AA19" s="671"/>
      <c r="AB19" s="672"/>
      <c r="AC19" s="673">
        <f>SUM($AC$6,$AC$9,$AC$10,$AC$13)</f>
        <v>368273</v>
      </c>
      <c r="AD19" s="673">
        <f>SUM($AD$6,$AD$9,$AD$10,$AD$13)</f>
        <v>877979.81799999997</v>
      </c>
      <c r="AE19" s="674">
        <f>SUM($AE$6,$AE$9,$AE$10,$AE$13,$AE$17,$AE$18)</f>
        <v>33.838828528000001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246.56246400000001</v>
      </c>
      <c r="K20" s="617">
        <f>K7*別紙!$C6/100*別紙!$E6/10^3</f>
        <v>261.11282400000005</v>
      </c>
      <c r="L20" s="617">
        <f>L7*別紙!$C6/100*別紙!$E6/10^3</f>
        <v>290.21354400000007</v>
      </c>
      <c r="M20" s="617">
        <f>M7*別紙!$C6/100*別紙!$E6/10^3</f>
        <v>289.68444</v>
      </c>
      <c r="N20" s="617">
        <f>N7*別紙!$C6/100*別紙!$E6/10^3</f>
        <v>290.21354400000007</v>
      </c>
      <c r="O20" s="617">
        <f>O7*別紙!$C6/100*別紙!$E6/10^3</f>
        <v>950.93216399999994</v>
      </c>
      <c r="P20" s="617">
        <f>P7*別紙!$C6/100*別紙!$E6/10^3</f>
        <v>950.93216399999994</v>
      </c>
      <c r="Q20" s="617">
        <f>Q7*別紙!$C6/100*別紙!$E6/10^3</f>
        <v>1016.408784</v>
      </c>
      <c r="R20" s="634">
        <f>R7*別紙!$C6/100*別紙!$E6/10^3</f>
        <v>1016.408784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2606.9760000000001</v>
      </c>
      <c r="K21" s="617">
        <f>K8*別紙!$C7/100*別紙!$E7/10^3</f>
        <v>2606.9760000000001</v>
      </c>
      <c r="L21" s="617">
        <f>L8*別紙!$C7/100*別紙!$E7/10^3</f>
        <v>2606.9760000000001</v>
      </c>
      <c r="M21" s="617">
        <f>M8*別紙!$C7/100*別紙!$E7/10^3</f>
        <v>2606.9760000000001</v>
      </c>
      <c r="N21" s="617">
        <f>N8*別紙!$C7/100*別紙!$E7/10^3</f>
        <v>42515.433599999997</v>
      </c>
      <c r="O21" s="617">
        <f>O8*別紙!$C7/100*別紙!$E7/10^3</f>
        <v>39908.457600000002</v>
      </c>
      <c r="P21" s="617">
        <f>P8*別紙!$C7/100*別紙!$E7/10^3</f>
        <v>39908.457600000002</v>
      </c>
      <c r="Q21" s="617">
        <f>Q8*別紙!$C7/100*別紙!$E7/10^3</f>
        <v>39908.457600000002</v>
      </c>
      <c r="R21" s="634">
        <f>R8*別紙!$C7/100*別紙!$E7/10^3</f>
        <v>39908.457600000002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3077.0224101600002</v>
      </c>
      <c r="K25" s="657">
        <f t="shared" si="3"/>
        <v>3105.8301957600002</v>
      </c>
      <c r="L25" s="657">
        <f t="shared" si="3"/>
        <v>3140.09143176</v>
      </c>
      <c r="M25" s="657">
        <f t="shared" si="3"/>
        <v>3144.7228437600002</v>
      </c>
      <c r="N25" s="657">
        <f t="shared" si="3"/>
        <v>43077.063882959999</v>
      </c>
      <c r="O25" s="657">
        <f t="shared" si="3"/>
        <v>41130.806502960004</v>
      </c>
      <c r="P25" s="657">
        <f t="shared" si="3"/>
        <v>41142.279650160002</v>
      </c>
      <c r="Q25" s="657">
        <f t="shared" si="3"/>
        <v>41207.756270160004</v>
      </c>
      <c r="R25" s="658">
        <f t="shared" ref="R25" si="4">SUM(R19:R24)</f>
        <v>41211.788673360003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24770.594540699116</v>
      </c>
      <c r="K26" s="654">
        <f>(VLOOKUP(年度マスタ!$K$4&amp;"_"&amp;K$18,データシート1!$A:$BT,MATCH("da_合計",データシート1!$A$1:$BT$1,0),0))/10^3</f>
        <v>24017.607984668648</v>
      </c>
      <c r="L26" s="654">
        <f>(VLOOKUP(年度マスタ!$K$4&amp;"_"&amp;L$18,データシート1!$A:$BT,MATCH("da_合計",データシート1!$A$1:$BT$1,0),0))/10^3</f>
        <v>23510.800064133502</v>
      </c>
      <c r="M26" s="654">
        <f>(VLOOKUP(年度マスタ!$K$4&amp;"_"&amp;M$18,データシート1!$A:$BT,MATCH("da_合計",データシート1!$A$1:$BT$1,0),0))/10^3</f>
        <v>21127.602732097803</v>
      </c>
      <c r="N26" s="654">
        <f>(VLOOKUP(年度マスタ!$K$4&amp;"_"&amp;N$18,データシート1!$A:$BT,MATCH("da_合計",データシート1!$A$1:$BT$1,0),0))/10^3</f>
        <v>19095.460525407492</v>
      </c>
      <c r="O26" s="654">
        <f>(VLOOKUP(年度マスタ!$K$4&amp;"_"&amp;O$18,データシート1!$A:$BT,MATCH("da_合計",データシート1!$A$1:$BT$1,0),0))/10^3</f>
        <v>21479.420285844419</v>
      </c>
      <c r="P26" s="654">
        <f>(VLOOKUP(年度マスタ!$K$4&amp;"_"&amp;P$18,データシート1!$A:$BT,MATCH("da_合計",データシート1!$A$1:$BT$1,0),0))/10^3</f>
        <v>21143.779688754203</v>
      </c>
      <c r="Q26" s="654">
        <f>(VLOOKUP(年度マスタ!$K$4&amp;"_"&amp;Q$18,データシート1!$A:$BT,MATCH("da_合計",データシート1!$A$1:$BT$1,0),0))/10^3</f>
        <v>21529.247866666057</v>
      </c>
      <c r="R26" s="655">
        <f>Q26</f>
        <v>21529.247866666057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0.12422077334899348</v>
      </c>
      <c r="K27" s="839">
        <f t="shared" ref="K27:P27" si="5">K25/K26</f>
        <v>0.1293147176747397</v>
      </c>
      <c r="L27" s="839">
        <f t="shared" si="5"/>
        <v>0.13355953107484048</v>
      </c>
      <c r="M27" s="839">
        <f t="shared" si="5"/>
        <v>0.14884428127675961</v>
      </c>
      <c r="N27" s="839">
        <f t="shared" si="5"/>
        <v>2.2558798111018978</v>
      </c>
      <c r="O27" s="839">
        <f t="shared" si="5"/>
        <v>1.9148936961798004</v>
      </c>
      <c r="P27" s="839">
        <f t="shared" si="5"/>
        <v>1.9458337277342355</v>
      </c>
      <c r="Q27" s="839">
        <f>Q25/Q26</f>
        <v>1.9140360371790959</v>
      </c>
      <c r="R27" s="840">
        <f>R25/R26</f>
        <v>1.9142233360213485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1.9142233360213485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40.780793803734532</v>
      </c>
      <c r="AA52" s="173"/>
      <c r="AB52" s="678" t="s">
        <v>413</v>
      </c>
      <c r="AC52" s="679">
        <f>$AD6</f>
        <v>116984.257</v>
      </c>
      <c r="AD52" s="680">
        <f>R19+R20</f>
        <v>1303.3310733599999</v>
      </c>
      <c r="AE52" s="681">
        <f t="shared" ref="AE52:AE54" si="6">IFERROR(AD52/AC52,"-")</f>
        <v>1.1141080917922144E-2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856450.57013333391</v>
      </c>
      <c r="Z53" s="1130"/>
      <c r="AA53" s="173"/>
      <c r="AB53" s="678" t="s">
        <v>377</v>
      </c>
      <c r="AC53" s="679">
        <f>$AD9</f>
        <v>675921.89</v>
      </c>
      <c r="AD53" s="680">
        <f>R21</f>
        <v>39908.457600000002</v>
      </c>
      <c r="AE53" s="681">
        <f t="shared" si="6"/>
        <v>5.9043002143339372E-2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85073.671000000002</v>
      </c>
      <c r="AD54" s="679">
        <f>R22</f>
        <v>0</v>
      </c>
      <c r="AE54" s="681">
        <f t="shared" si="6"/>
        <v>0</v>
      </c>
      <c r="AF54" s="473"/>
      <c r="AG54" s="41"/>
      <c r="AH54" s="420"/>
      <c r="AI54" s="442" t="s">
        <v>440</v>
      </c>
      <c r="AJ54" s="443">
        <f>VLOOKUP(年度マスタ!$K$4&amp;"_"&amp;AJ$53,データシート1!$A$1:$BT$2000,MATCH("ca_太陽光発電（10kW未満）",データシート1!$A$1:$BT$1,0),0)</f>
        <v>39</v>
      </c>
      <c r="AK54" s="443">
        <f>VLOOKUP(年度マスタ!$K$4&amp;"_"&amp;AK$53,データシート1!$A$1:$BT$2000,MATCH("ca_太陽光発電（10kW未満）",データシート1!$A$1:$BT$1,0),0)</f>
        <v>41</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43</v>
      </c>
      <c r="AN54" s="443">
        <f>VLOOKUP(年度マスタ!$K$4&amp;"_"&amp;AN$53,データシート1!$A$1:$BT$2000,MATCH("ca_太陽光発電（10kW未満）",データシート1!$A$1:$BT$1,0),0)</f>
        <v>45</v>
      </c>
      <c r="AO54" s="443">
        <f>VLOOKUP(年度マスタ!$K$4&amp;"_"&amp;AO$53,データシート1!$A$1:$BT$2000,MATCH("ca_太陽光発電（10kW未満）",データシート1!$A$1:$BT$1,0),0)</f>
        <v>45</v>
      </c>
      <c r="AP54" s="443">
        <f>VLOOKUP(年度マスタ!$K$4&amp;"_"&amp;AP$53,データシート1!$A$1:$BT$2000,MATCH("ca_太陽光発電（10kW未満）",データシート1!$A$1:$BT$1,0),0)</f>
        <v>46</v>
      </c>
      <c r="AQ54" s="443">
        <f>VLOOKUP(年度マスタ!$K$4&amp;"_"&amp;AQ$53,データシート1!$A$1:$BT$2000,MATCH("ca_太陽光発電（10kW未満）",データシート1!$A$1:$BT$1,0),0)</f>
        <v>46</v>
      </c>
      <c r="AR54" s="443">
        <f>VLOOKUP(年度マスタ!$K$4&amp;"_"&amp;AR$53,データシート1!$A$1:$BT$2000,MATCH("ca_太陽光発電（10kW未満）",データシート1!$A$1:$BT$1,0),0)</f>
        <v>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大豊町</v>
      </c>
      <c r="AZ12" s="1023" t="str">
        <f>年度マスタ!$K4</f>
        <v>39344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大豊町</v>
      </c>
      <c r="AZ4" s="1038" t="str">
        <f>年度マスタ!$K4</f>
        <v>39344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3.9969999999999999</v>
      </c>
      <c r="X7" s="910">
        <f t="shared" si="0"/>
        <v>3.47</v>
      </c>
      <c r="Y7" s="910">
        <f t="shared" si="0"/>
        <v>3.3580000000000001</v>
      </c>
      <c r="Z7" s="910">
        <f>SUM(Z8:Z13)</f>
        <v>3.0310000000000001</v>
      </c>
      <c r="AA7" s="910">
        <f>SUM(AA8:AA13)</f>
        <v>2.1890000000000001</v>
      </c>
      <c r="AB7" s="911">
        <f t="shared" si="0"/>
        <v>3.367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3.9969999999999999</v>
      </c>
      <c r="X10" s="916">
        <f>VLOOKUP($D$3&amp;"_"&amp;X$3,データシート1!$A:$BU,MATCH($R$2&amp;"_"&amp;$C10,データシート1!$A$1:$BU$1,0),0)</f>
        <v>3.47</v>
      </c>
      <c r="Y10" s="916">
        <f>VLOOKUP($D$3&amp;"_"&amp;Y$3,データシート1!$A:$BU,MATCH($R$2&amp;"_"&amp;$C10,データシート1!$A$1:$BU$1,0),0)</f>
        <v>3.3580000000000001</v>
      </c>
      <c r="Z10" s="916">
        <f>VLOOKUP($D$3&amp;"_"&amp;Z$3,データシート1!$A:$BU,MATCH($R$2&amp;"_"&amp;$C10,データシート1!$A$1:$BU$1,0),0)</f>
        <v>3.0310000000000001</v>
      </c>
      <c r="AA10" s="916">
        <f>VLOOKUP($D$3&amp;"_"&amp;AA$3,データシート1!$A:$BU,MATCH($R$2&amp;"_"&amp;$C10,データシート1!$A$1:$BU$1,0),0)</f>
        <v>2.1890000000000001</v>
      </c>
      <c r="AB10" s="917">
        <f>VLOOKUP($D$3&amp;"_"&amp;AB$3,データシート1!$A:$BU,MATCH($R$2&amp;"_"&amp;$C10,データシート1!$A$1:$BU$1,0),0)</f>
        <v>3.367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3.9969999999999999</v>
      </c>
      <c r="X26" s="925">
        <f>VLOOKUP($D$3&amp;"_"&amp;X$3,データシート2!$A:$SI,MATCH($R$2&amp;"_"&amp;$B26,データシート2!$A$1:$SI$1,0),0)</f>
        <v>3.47</v>
      </c>
      <c r="Y26" s="925">
        <f>VLOOKUP($D$3&amp;"_"&amp;Y$3,データシート2!$A:$SI,MATCH($R$2&amp;"_"&amp;$B26,データシート2!$A$1:$SI$1,0),0)</f>
        <v>3.3580000000000001</v>
      </c>
      <c r="Z26" s="925">
        <f>VLOOKUP($D$3&amp;"_"&amp;Z$3,データシート2!$A:$SI,MATCH($R$2&amp;"_"&amp;$B26,データシート2!$A$1:$SI$1,0),0)</f>
        <v>3.0310000000000001</v>
      </c>
      <c r="AA26" s="925">
        <f>VLOOKUP($D$3&amp;"_"&amp;AA$3,データシート2!$A:$SI,MATCH($R$2&amp;"_"&amp;$B26,データシート2!$A$1:$SI$1,0),0)</f>
        <v>2.1890000000000001</v>
      </c>
      <c r="AB26" s="926">
        <f>VLOOKUP($D$3&amp;"_"&amp;AB$3,データシート2!$A:$SI,MATCH($R$2&amp;"_"&amp;$B26,データシート2!$A$1:$SI$1,0),0)</f>
        <v>3.367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3.9969999999999999</v>
      </c>
      <c r="X30" s="938">
        <f>VLOOKUP($D$3&amp;"_"&amp;X$3,データシート2!$A:$SI,MATCH($R$2&amp;"_"&amp;$C30,データシート2!$A$1:$SI$1,0),0)</f>
        <v>3.47</v>
      </c>
      <c r="Y30" s="938">
        <f>VLOOKUP($D$3&amp;"_"&amp;Y$3,データシート2!$A:$SI,MATCH($R$2&amp;"_"&amp;$C30,データシート2!$A$1:$SI$1,0),0)</f>
        <v>3.3580000000000001</v>
      </c>
      <c r="Z30" s="938">
        <f>VLOOKUP($D$3&amp;"_"&amp;Z$3,データシート2!$A:$SI,MATCH($R$2&amp;"_"&amp;$C30,データシート2!$A$1:$SI$1,0),0)</f>
        <v>3.0310000000000001</v>
      </c>
      <c r="AA30" s="938">
        <f>VLOOKUP($D$3&amp;"_"&amp;AA$3,データシート2!$A:$SI,MATCH($R$2&amp;"_"&amp;$C30,データシート2!$A$1:$SI$1,0),0)</f>
        <v>2.1890000000000001</v>
      </c>
      <c r="AB30" s="939">
        <f>VLOOKUP($D$3&amp;"_"&amp;AB$3,データシート2!$A:$SI,MATCH($R$2&amp;"_"&amp;$C30,データシート2!$A$1:$SI$1,0),0)</f>
        <v>3.367</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2025-03-04T10:02:23Z</dcterms:created>
  <dcterms:modified xsi:type="dcterms:W3CDTF">2025-03-04T10:02:23Z</dcterms:modified>
  <cp:category/>
  <cp:contentStatus/>
</cp:coreProperties>
</file>