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96DEB35-6E1D-4115-BD46-9CE2971A05D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<sst xmlns="http://schemas.openxmlformats.org/spreadsheetml/2006/main" count="16720" uniqueCount="2416">
  <si>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</si>
  <si>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</si>
  <si>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</si>
  <si>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</si>
  <si>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</si>
  <si>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</si>
  <si>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</si>
  <si>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</si>
  <si>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</si>
  <si>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</si>
  <si>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</si>
  <si>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</si>
  <si>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</si>
  <si>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</si>
  <si>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</si>
  <si>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</si>
  <si>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</si>
  <si>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</si>
  <si>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</si>
  <si>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</si>
  <si>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</si>
  <si>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</si>
  <si>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</si>
  <si>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</si>
  <si>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</si>
  <si>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</si>
  <si>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</si>
  <si>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</si>
  <si>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</si>
  <si>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</si>
  <si>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</si>
  <si>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</si>
  <si>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</si>
  <si>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</si>
  <si>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</si>
  <si>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</si>
  <si>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</si>
  <si>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</si>
  <si>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</si>
  <si>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</si>
  <si>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</si>
  <si>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</si>
  <si>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</si>
  <si>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</si>
  <si>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</si>
  <si>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</si>
  <si>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</si>
  <si>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</si>
  <si>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</si>
  <si>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</si>
  <si>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</si>
  <si>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</si>
  <si>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</si>
  <si>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</si>
  <si>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</si>
  <si>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</si>
  <si>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</si>
  <si>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</si>
  <si>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</si>
  <si>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</si>
  <si>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</si>
  <si>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</si>
  <si>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</si>
  <si>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</si>
  <si>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</si>
  <si>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</si>
  <si>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</si>
  <si>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</si>
  <si>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</si>
  <si>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</si>
  <si>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</si>
  <si>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</si>
  <si>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</si>
  <si>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</si>
  <si>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</si>
  <si>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</si>
  <si>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</si>
  <si>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</si>
  <si>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</si>
  <si>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</si>
  <si>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</si>
  <si>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</si>
  <si>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</si>
  <si>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</si>
  <si>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</si>
  <si>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</si>
  <si>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</si>
  <si>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</si>
  <si>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</si>
  <si>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</si>
  <si>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</si>
  <si>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</si>
  <si>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</si>
  <si>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</si>
  <si>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</si>
  <si>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</si>
  <si>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</si>
  <si>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</si>
  <si>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</si>
  <si>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</si>
  <si>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</si>
  <si>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</si>
  <si>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</si>
  <si>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</si>
  <si>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</si>
  <si>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</si>
  <si>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</si>
  <si>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</si>
  <si>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</si>
  <si>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</si>
  <si>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</si>
  <si>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</si>
  <si>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</si>
  <si>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</si>
  <si>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</si>
  <si>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</si>
  <si>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</si>
  <si>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</si>
  <si>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</si>
  <si>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</si>
  <si>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</si>
  <si>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</si>
  <si>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</si>
  <si>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</si>
  <si>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</si>
  <si>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</si>
  <si>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</si>
  <si>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</si>
  <si>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</si>
  <si>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</si>
  <si>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</si>
  <si>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</si>
  <si>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</si>
  <si>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</si>
  <si>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</si>
  <si>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</si>
  <si>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</si>
  <si>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</si>
  <si>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</si>
  <si>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</si>
  <si>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</si>
  <si>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</si>
  <si>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</si>
  <si>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</si>
  <si>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</si>
  <si>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</si>
  <si>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</si>
  <si>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</si>
  <si>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</si>
  <si>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</si>
  <si>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</si>
  <si>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</si>
  <si>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</si>
  <si>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</si>
  <si>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</si>
  <si>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</si>
  <si>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</si>
  <si>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</si>
  <si>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</si>
  <si>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</si>
  <si>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</si>
  <si>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</si>
  <si>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</si>
  <si>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</si>
  <si>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</si>
  <si>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</si>
  <si>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</si>
  <si>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</si>
  <si>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</si>
  <si>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</si>
  <si>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</si>
  <si>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</si>
  <si>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</si>
  <si>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</si>
  <si>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</si>
  <si>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</si>
  <si>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</si>
  <si>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</si>
  <si>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</si>
  <si>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</si>
  <si>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</si>
  <si>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</si>
  <si>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</si>
  <si>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</si>
  <si>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</si>
  <si>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</si>
  <si>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</si>
  <si>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</si>
  <si>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</si>
  <si>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</si>
  <si>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</si>
  <si>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</si>
  <si>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</si>
  <si>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</si>
  <si>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</si>
  <si>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</si>
  <si>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</si>
  <si>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</si>
  <si>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</si>
  <si>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</si>
  <si>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</si>
  <si>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</si>
  <si>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</si>
  <si>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</si>
  <si>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</si>
  <si>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</si>
  <si>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</si>
  <si>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</si>
  <si>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</si>
  <si>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</si>
  <si>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</si>
  <si>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</si>
  <si>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</si>
  <si>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</si>
  <si>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</si>
  <si>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</si>
  <si>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</si>
  <si>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</si>
  <si>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</si>
  <si>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</si>
  <si>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</si>
  <si>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</si>
  <si>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</si>
  <si>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</si>
  <si>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</si>
  <si>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</si>
  <si>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</si>
  <si>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</si>
  <si>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</si>
  <si>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</si>
  <si>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</si>
  <si>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</si>
  <si>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</si>
  <si>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</si>
  <si>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</si>
  <si>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</si>
  <si>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</si>
  <si>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</si>
  <si>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</si>
  <si>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</si>
  <si>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</si>
  <si>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</si>
  <si>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</si>
  <si>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</si>
  <si>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</si>
  <si>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</si>
  <si>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</si>
  <si>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</si>
  <si>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</si>
  <si>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</si>
  <si>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</si>
  <si>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</si>
  <si>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</si>
  <si>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</si>
  <si>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</si>
  <si>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</si>
  <si>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</si>
  <si>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</si>
  <si>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</si>
  <si>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</si>
  <si>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</si>
  <si>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</si>
  <si>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</si>
  <si>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</si>
  <si>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</si>
  <si>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</si>
  <si>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</si>
  <si>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</si>
  <si>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</si>
  <si>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</si>
  <si>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</si>
  <si>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</si>
  <si>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</si>
  <si>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</si>
  <si>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</si>
  <si>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</si>
  <si>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</si>
  <si>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</si>
  <si>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</si>
  <si>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</si>
  <si>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</si>
  <si>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</si>
  <si>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</si>
  <si>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</si>
  <si>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</si>
  <si>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</si>
  <si>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</si>
  <si>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</si>
  <si>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</si>
  <si>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</si>
  <si>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</si>
  <si>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</si>
  <si>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</si>
  <si>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</si>
  <si>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</si>
  <si>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</si>
  <si>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</si>
  <si>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</si>
  <si>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</si>
  <si>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</si>
  <si>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</si>
  <si>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</si>
  <si>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</si>
  <si>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</si>
  <si>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</si>
  <si>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</si>
  <si>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</si>
  <si>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</si>
  <si>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</si>
  <si>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</si>
  <si>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</si>
  <si>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</si>
  <si>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</si>
  <si>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</si>
  <si>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</si>
  <si>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</si>
  <si>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</si>
  <si>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</si>
  <si>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</si>
  <si>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</si>
  <si>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</si>
  <si>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</si>
  <si>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</si>
  <si>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</si>
  <si>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</si>
  <si>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</si>
  <si>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</si>
  <si>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</si>
  <si>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</si>
  <si>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</si>
  <si>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</si>
  <si>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</si>
  <si>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</si>
  <si>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</si>
  <si>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</si>
  <si>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</si>
  <si>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</si>
  <si>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</si>
  <si>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</si>
  <si>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</si>
  <si>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</si>
  <si>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</si>
  <si>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</si>
  <si>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</si>
  <si>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</si>
  <si>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</si>
  <si>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</si>
  <si>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</si>
  <si>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</si>
  <si>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</si>
  <si>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</si>
  <si>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</si>
  <si>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</si>
  <si>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</si>
  <si>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</si>
  <si>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</si>
  <si>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</si>
  <si>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</si>
  <si>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</si>
  <si>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</si>
  <si>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</si>
  <si>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</si>
  <si>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</si>
  <si>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</si>
  <si>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</si>
  <si>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</si>
  <si>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</si>
  <si>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</si>
  <si>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</si>
  <si>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</si>
  <si>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</si>
  <si>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</si>
  <si>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</si>
  <si>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</si>
  <si>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</si>
  <si>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</si>
  <si>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</si>
  <si>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</si>
  <si>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</si>
  <si>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</si>
  <si>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</si>
  <si>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</si>
  <si>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</si>
  <si>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</si>
  <si>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</si>
  <si>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</si>
  <si>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</si>
  <si>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</si>
  <si>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</si>
  <si>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</si>
  <si>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</si>
  <si>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</si>
  <si>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</si>
  <si>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</si>
  <si>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</si>
  <si>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</si>
  <si>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</si>
  <si>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</si>
  <si>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</si>
  <si>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</si>
  <si>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</si>
  <si>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</si>
  <si>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</si>
  <si>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</si>
  <si>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</si>
  <si>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</si>
  <si>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</si>
  <si>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</si>
  <si>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</si>
  <si>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</si>
  <si>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</si>
  <si>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</si>
  <si>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</si>
  <si>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</si>
  <si>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</si>
  <si>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</si>
  <si>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</si>
  <si>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</si>
  <si>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</si>
  <si>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</si>
  <si>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</si>
  <si>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</si>
  <si>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</si>
  <si>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</si>
  <si>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</si>
  <si>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</si>
  <si>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</si>
  <si>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</si>
  <si>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</si>
  <si>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</si>
  <si>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</si>
  <si>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</si>
  <si>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</si>
  <si>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</si>
  <si>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</si>
  <si>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</si>
  <si>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</si>
  <si>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</si>
  <si>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</si>
  <si>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</si>
  <si>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</si>
  <si>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</si>
  <si>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</si>
  <si>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</si>
  <si>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</si>
  <si>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</si>
  <si>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</si>
  <si>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</si>
  <si>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</si>
  <si>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</si>
  <si>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</si>
  <si>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</si>
  <si>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</si>
  <si>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</si>
  <si>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</si>
  <si>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</si>
  <si>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</si>
  <si>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</si>
  <si>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</si>
  <si>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</si>
  <si>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</si>
  <si>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</si>
  <si>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</si>
  <si>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</si>
  <si>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</si>
  <si>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</si>
  <si>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</si>
  <si>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</si>
  <si>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</si>
  <si>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</si>
  <si>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</si>
  <si>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</si>
  <si>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</si>
  <si>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</si>
  <si>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</si>
  <si>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</si>
  <si>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</si>
  <si>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</si>
  <si>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</si>
  <si>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</si>
  <si>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</si>
  <si>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</si>
  <si>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</si>
  <si>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</si>
  <si>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</si>
  <si>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</si>
  <si>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</si>
  <si>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</si>
  <si>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</si>
  <si>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</si>
  <si>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</si>
  <si>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</si>
  <si>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</si>
  <si>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</si>
  <si>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</si>
  <si>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</si>
  <si>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</si>
  <si>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</si>
  <si>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</si>
  <si>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</si>
  <si>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</si>
  <si>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</si>
  <si>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</si>
  <si>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</si>
  <si>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</si>
  <si>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</si>
  <si>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</si>
  <si>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</si>
  <si>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</si>
  <si>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</si>
  <si>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</si>
  <si>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</si>
  <si>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</si>
  <si>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</si>
  <si>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</si>
  <si>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</si>
  <si>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</si>
  <si>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</si>
  <si>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</si>
  <si>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</si>
  <si>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</si>
  <si>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</si>
  <si>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</si>
  <si>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</si>
  <si>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</si>
  <si>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</si>
  <si>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</si>
  <si>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</si>
  <si>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</si>
  <si>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</si>
  <si>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</si>
  <si>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</si>
  <si>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</si>
  <si>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</si>
  <si>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</si>
  <si>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</si>
  <si>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</si>
  <si>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</si>
  <si>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</si>
  <si>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</si>
  <si>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</si>
  <si>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</si>
  <si>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</si>
  <si>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</si>
  <si>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</si>
  <si>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</si>
  <si>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</si>
  <si>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</si>
  <si>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</si>
  <si>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</si>
  <si>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</si>
  <si>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</si>
  <si>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</si>
  <si>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</si>
  <si>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</si>
  <si>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</si>
  <si>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</si>
  <si>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</si>
  <si>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</si>
  <si>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</si>
  <si>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</si>
  <si>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</si>
  <si>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</si>
  <si>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</si>
  <si>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</si>
  <si>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</si>
  <si>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</si>
  <si>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</si>
  <si>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</si>
  <si>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</si>
  <si>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</si>
  <si>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</si>
  <si>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</si>
  <si>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</si>
  <si>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</si>
  <si>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</si>
  <si>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</si>
  <si>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</si>
  <si>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</si>
  <si>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</si>
  <si>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</si>
  <si>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</si>
  <si>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</si>
  <si>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</si>
  <si>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</si>
  <si>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</si>
  <si>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</si>
  <si>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</si>
  <si>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</si>
  <si>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</si>
  <si>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</si>
  <si>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</si>
  <si>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</si>
  <si>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</si>
  <si>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</si>
  <si>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</si>
  <si>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</si>
  <si>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</si>
  <si>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</si>
  <si>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</si>
  <si>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</si>
  <si>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</si>
  <si>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</si>
  <si>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</si>
  <si>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</si>
  <si>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</si>
  <si>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</si>
  <si>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</si>
  <si>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</si>
  <si>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</si>
  <si>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</si>
  <si>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</si>
  <si>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</si>
  <si>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</si>
  <si>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</si>
  <si>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</si>
  <si>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</si>
  <si>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</si>
  <si>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</si>
  <si>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</si>
  <si>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</si>
  <si>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</si>
  <si>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</si>
  <si>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</si>
  <si>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</si>
  <si>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</si>
  <si>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</si>
  <si>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</si>
  <si>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</si>
  <si>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</si>
  <si>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</si>
  <si>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</si>
  <si>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</si>
  <si>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</si>
  <si>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</si>
  <si>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</si>
  <si>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</si>
  <si>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</si>
  <si>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</si>
  <si>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</si>
  <si>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</si>
  <si>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</si>
  <si>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</si>
  <si>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</si>
  <si>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</si>
  <si>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</si>
  <si>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</si>
  <si>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</si>
  <si>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</si>
  <si>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</si>
  <si>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</si>
  <si>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</si>
  <si>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</si>
  <si>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</si>
  <si>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</si>
  <si>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</si>
  <si>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</si>
  <si>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</si>
  <si>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</si>
  <si>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</si>
  <si>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</si>
  <si>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</si>
  <si>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</si>
  <si>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</si>
  <si>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</si>
  <si>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</si>
  <si>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</si>
  <si>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</si>
  <si>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</si>
  <si>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</si>
  <si>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</si>
  <si>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</si>
  <si>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</si>
  <si>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</si>
  <si>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</si>
  <si>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</si>
  <si>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</si>
  <si>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</si>
  <si>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</si>
  <si>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</si>
  <si>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</si>
  <si>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</si>
  <si>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</si>
  <si>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</si>
  <si>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</si>
  <si>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</si>
  <si>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</si>
  <si>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</si>
  <si>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</si>
  <si>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</si>
  <si>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</si>
  <si>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</si>
  <si>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</si>
  <si>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</si>
  <si>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</si>
  <si>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</si>
  <si>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</si>
  <si>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</si>
  <si>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</si>
  <si>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</si>
  <si>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</si>
  <si>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</si>
  <si>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</si>
  <si>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</si>
  <si>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</si>
  <si>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</si>
  <si>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</si>
  <si>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</si>
  <si>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</si>
  <si>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</si>
  <si>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</si>
  <si>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</si>
  <si>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</si>
  <si>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</si>
  <si>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</si>
  <si>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</si>
  <si>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</si>
  <si>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</si>
  <si>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</si>
  <si>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</si>
  <si>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</si>
  <si>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</si>
  <si>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</si>
  <si>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</si>
  <si>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</si>
  <si>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</si>
  <si>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</si>
  <si>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</si>
  <si>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</si>
  <si>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</si>
  <si>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</si>
  <si>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</si>
  <si>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</si>
  <si>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</si>
  <si>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</si>
  <si>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</si>
  <si>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</si>
  <si>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</si>
  <si>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</si>
  <si>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</si>
  <si>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</si>
  <si>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</si>
  <si>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</si>
  <si>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</si>
  <si>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</si>
  <si>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</si>
  <si>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</si>
  <si>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</si>
  <si>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</si>
  <si>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</si>
  <si>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</si>
  <si>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</si>
  <si>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</si>
  <si>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</si>
  <si>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</si>
  <si>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</si>
  <si>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</si>
  <si>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</si>
  <si>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</si>
  <si>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</si>
  <si>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</si>
  <si>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</si>
  <si>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</si>
  <si>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</si>
  <si>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</si>
  <si>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</si>
  <si>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</si>
  <si>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</si>
  <si>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</si>
  <si>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</si>
  <si>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</si>
  <si>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</si>
  <si>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</si>
  <si>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</si>
  <si>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</si>
  <si>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</si>
  <si>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</si>
  <si>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</si>
  <si>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</si>
  <si>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</si>
  <si>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</si>
  <si>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</si>
  <si>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</si>
  <si>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</si>
  <si>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</si>
  <si>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</si>
  <si>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</si>
  <si>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</si>
  <si>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</si>
  <si>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</si>
  <si>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</si>
  <si>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</si>
  <si>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</si>
  <si>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</si>
  <si>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</si>
  <si>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</si>
  <si>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</si>
  <si>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</si>
  <si>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</si>
  <si>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</si>
  <si>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</si>
  <si>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</si>
  <si>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</si>
  <si>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</si>
  <si>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</si>
  <si>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</si>
  <si>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</si>
  <si>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</si>
  <si>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</si>
  <si>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</si>
  <si>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</si>
  <si>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</si>
  <si>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</si>
  <si>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</si>
  <si>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</si>
  <si>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</si>
  <si>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</si>
  <si>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</si>
  <si>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</si>
  <si>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</si>
  <si>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</si>
  <si>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</si>
  <si>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</si>
  <si>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</si>
  <si>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</si>
  <si>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</si>
  <si>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</si>
  <si>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</si>
  <si>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</si>
  <si>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</si>
  <si>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</si>
  <si>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</si>
  <si>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</si>
  <si>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</si>
  <si>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</si>
  <si>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</si>
  <si>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</si>
  <si>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</si>
  <si>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</si>
  <si>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</si>
  <si>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</si>
  <si>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</si>
  <si>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</si>
  <si>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</si>
  <si>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</si>
  <si>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</si>
  <si>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</si>
  <si>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</si>
  <si>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</si>
  <si>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</si>
  <si>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</si>
  <si>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</si>
  <si>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</si>
  <si>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</si>
  <si>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</si>
  <si>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</si>
  <si>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</si>
  <si>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</si>
  <si>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</si>
  <si>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</si>
  <si>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</si>
  <si>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</si>
  <si>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</si>
  <si>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</si>
  <si>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</si>
  <si>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</si>
  <si>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</si>
  <si>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</si>
  <si>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</si>
  <si>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</si>
  <si>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</si>
  <si>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</si>
  <si>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</si>
  <si>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</si>
  <si>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</si>
  <si>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</si>
  <si>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</si>
  <si>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</si>
  <si>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</si>
  <si>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</si>
  <si>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</si>
  <si>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</si>
  <si>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</si>
  <si>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</si>
  <si>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</si>
  <si>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</si>
  <si>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</si>
  <si>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</si>
  <si>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</si>
  <si>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</si>
  <si>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</si>
  <si>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</si>
  <si>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</si>
  <si>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</si>
  <si>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</si>
  <si>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</si>
  <si>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</si>
  <si>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</si>
  <si>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</si>
  <si>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</si>
  <si>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</si>
  <si>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</si>
  <si>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</si>
  <si>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</si>
  <si>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</si>
  <si>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</si>
  <si>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</si>
  <si>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</si>
  <si>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</si>
  <si>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</si>
  <si>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</si>
  <si>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</si>
  <si>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</si>
  <si>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</si>
  <si>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</si>
  <si>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</si>
  <si>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</si>
  <si>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</si>
  <si>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</si>
  <si>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</si>
  <si>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</si>
  <si>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</si>
  <si>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</si>
  <si>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</si>
  <si>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</si>
  <si>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</si>
  <si>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</si>
  <si>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</si>
  <si>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</si>
  <si>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</si>
  <si>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</si>
  <si>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</si>
  <si>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</si>
  <si>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</si>
  <si>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</si>
  <si>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</si>
  <si>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</si>
  <si>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</si>
  <si>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</si>
  <si>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</si>
  <si>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</si>
  <si>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</si>
  <si>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</si>
  <si>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</si>
  <si>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</si>
  <si>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</si>
  <si>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</si>
  <si>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</si>
  <si>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</si>
  <si>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</si>
  <si>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</si>
  <si>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</si>
  <si>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</si>
  <si>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</si>
  <si>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</si>
  <si>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</si>
  <si>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</si>
  <si>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</si>
  <si>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</si>
  <si>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</si>
  <si>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</si>
  <si>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</si>
  <si>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</si>
  <si>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</si>
  <si>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</si>
  <si>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</si>
  <si>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</si>
  <si>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</si>
  <si>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</si>
  <si>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</si>
  <si>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</si>
  <si>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</si>
  <si>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</si>
  <si>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</si>
  <si>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</si>
  <si>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</si>
  <si>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</si>
  <si>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</si>
  <si>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</si>
  <si>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</si>
  <si>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</si>
  <si>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</si>
  <si>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</si>
  <si>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</si>
  <si>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</si>
  <si>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</si>
  <si>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</si>
  <si>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</si>
  <si>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</si>
  <si>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</si>
  <si>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</si>
  <si>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</si>
  <si>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</si>
  <si>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</si>
  <si>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</si>
  <si>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</si>
  <si>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</si>
  <si>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</si>
  <si>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</si>
  <si>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</si>
  <si>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</si>
  <si>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</si>
  <si>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</si>
  <si>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</si>
  <si>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</si>
  <si>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</si>
  <si>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</si>
  <si>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</si>
  <si>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</si>
  <si>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</si>
  <si>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</si>
  <si>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</si>
  <si>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</si>
  <si>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</si>
  <si>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</si>
  <si>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</si>
  <si>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</si>
  <si>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</si>
  <si>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</si>
  <si>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</si>
  <si>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</si>
  <si>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</si>
  <si>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</si>
  <si>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</si>
  <si>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</si>
  <si>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</si>
  <si>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</si>
  <si>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</si>
  <si>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</si>
  <si>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</si>
  <si>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</si>
  <si>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</si>
  <si>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</si>
  <si>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</si>
  <si>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</si>
  <si>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</si>
  <si>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</si>
  <si>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</si>
  <si>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</si>
  <si>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</si>
  <si>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</si>
  <si>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</si>
  <si>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</si>
  <si>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</si>
  <si>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</si>
  <si>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</si>
  <si>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</si>
  <si>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</si>
  <si>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</si>
  <si>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</si>
  <si>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</si>
  <si>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</si>
  <si>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</si>
  <si>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</si>
  <si>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</si>
  <si>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</si>
  <si>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</si>
  <si>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</si>
  <si>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</si>
  <si>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</si>
  <si>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</si>
  <si>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</si>
  <si>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</si>
  <si>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</si>
  <si>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</si>
  <si>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</si>
  <si>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</si>
  <si>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</si>
  <si>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</si>
  <si>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</si>
  <si>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</si>
  <si>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</si>
  <si>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</si>
  <si>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</si>
  <si>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</si>
  <si>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</si>
  <si>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</si>
  <si>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</si>
  <si>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</si>
  <si>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</si>
  <si>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</si>
  <si>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</si>
  <si>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</si>
  <si>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</si>
  <si>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</si>
  <si>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</si>
  <si>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</si>
  <si>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</si>
  <si>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</si>
  <si>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</si>
  <si>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</si>
  <si>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</si>
  <si>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</si>
  <si>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</si>
  <si>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</si>
  <si>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</si>
  <si>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</si>
  <si>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</si>
  <si>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</si>
  <si>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</si>
  <si>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</si>
  <si>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</si>
  <si>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</si>
  <si>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</si>
  <si>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</si>
  <si>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</si>
  <si>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</si>
  <si>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</si>
  <si>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</si>
  <si>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</si>
  <si>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</si>
  <si>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</si>
  <si>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</si>
  <si>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</si>
  <si>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</si>
  <si>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</si>
  <si>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</si>
  <si>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</si>
  <si>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</si>
  <si>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</si>
  <si>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</si>
  <si>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</si>
  <si>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</si>
  <si>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</si>
  <si>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</si>
  <si>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</si>
  <si>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</si>
  <si>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</si>
  <si>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</si>
  <si>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</si>
  <si>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</si>
  <si>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</si>
  <si>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</si>
  <si>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</si>
  <si>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</si>
  <si>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</si>
  <si>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</si>
  <si>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</si>
  <si>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</si>
  <si>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</si>
  <si>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</si>
  <si>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</si>
  <si>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</si>
  <si>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</si>
  <si>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</si>
  <si>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</si>
  <si>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</si>
  <si>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</si>
  <si>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</si>
  <si>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</si>
  <si>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</si>
  <si>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</si>
  <si>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</si>
  <si>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</si>
  <si>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</si>
  <si>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</si>
  <si>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</si>
  <si>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</si>
  <si>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</si>
  <si>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</si>
  <si>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</si>
  <si>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</si>
  <si>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</si>
  <si>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</si>
  <si>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</si>
  <si>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</si>
  <si>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</si>
  <si>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</si>
  <si>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</si>
  <si>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</si>
  <si>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</si>
  <si>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</si>
  <si>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</si>
  <si>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</si>
  <si>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</si>
  <si>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</si>
  <si>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</si>
  <si>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</si>
  <si>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</si>
  <si>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</si>
  <si>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</si>
  <si>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</si>
  <si>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</si>
  <si>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</si>
  <si>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</si>
  <si>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</si>
  <si>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</si>
  <si>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</si>
  <si>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</si>
  <si>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</si>
  <si>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</si>
  <si>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</si>
  <si>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</si>
  <si>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</si>
  <si>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</si>
  <si>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</si>
  <si>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</si>
  <si>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</si>
  <si>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</si>
  <si>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</si>
  <si>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</si>
  <si>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</si>
  <si>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</si>
  <si>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</si>
  <si>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</si>
  <si>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</si>
  <si>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</si>
  <si>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</si>
  <si>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</si>
  <si>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</si>
  <si>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</si>
  <si>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</si>
  <si>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</si>
  <si>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</si>
  <si>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</si>
  <si>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</si>
  <si>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</si>
  <si>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</si>
  <si>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</si>
  <si>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</si>
  <si>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</si>
  <si>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</si>
  <si>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</si>
  <si>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</si>
  <si>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</si>
  <si>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</si>
  <si>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</si>
  <si>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</si>
  <si>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</si>
  <si>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</si>
  <si>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</si>
  <si>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</si>
  <si>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</si>
  <si>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</si>
  <si>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</si>
  <si>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</si>
  <si>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</si>
  <si>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</si>
  <si>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</si>
  <si>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</si>
  <si>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</si>
  <si>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</si>
  <si>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</si>
  <si>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</si>
  <si>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</si>
  <si>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</si>
  <si>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</si>
  <si>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</si>
  <si>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</si>
  <si>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</si>
  <si>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</si>
  <si>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</si>
  <si>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</si>
  <si>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</si>
  <si>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</si>
  <si>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</si>
  <si>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</si>
  <si>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</si>
  <si>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</si>
  <si>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</si>
  <si>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</si>
  <si>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</si>
  <si>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</si>
  <si>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</si>
  <si>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</si>
  <si>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</si>
  <si>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</si>
  <si>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</si>
  <si>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</si>
  <si>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</si>
  <si>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</si>
  <si>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</si>
  <si>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</si>
  <si>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</si>
  <si>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</si>
  <si>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</si>
  <si>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</si>
  <si>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</si>
  <si>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</si>
  <si>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</si>
  <si>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</si>
  <si>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</si>
  <si>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</si>
  <si>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</si>
  <si>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</si>
  <si>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</si>
  <si>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</si>
  <si>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</si>
  <si>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</si>
  <si>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</si>
  <si>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</si>
  <si>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</si>
  <si>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</si>
  <si>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</si>
  <si>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</si>
  <si>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</si>
  <si>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</si>
  <si>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</si>
  <si>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</si>
  <si>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</si>
  <si>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</si>
  <si>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</si>
  <si>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</si>
  <si>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</si>
  <si>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</si>
  <si>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</si>
  <si>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</si>
  <si>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</si>
  <si>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</si>
  <si>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</si>
  <si>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</si>
  <si>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</si>
  <si>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</si>
  <si>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</si>
  <si>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</si>
  <si>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</si>
  <si>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</si>
  <si>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</si>
  <si>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</si>
  <si>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</si>
  <si>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</si>
  <si>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</si>
  <si>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</si>
  <si>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</si>
  <si>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</si>
  <si>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</si>
  <si>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</si>
  <si>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</si>
  <si>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</si>
  <si>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</si>
  <si>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</si>
  <si>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</si>
  <si>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</si>
  <si>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</si>
  <si>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</si>
  <si>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</si>
  <si>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</si>
  <si>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</si>
  <si>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</si>
  <si>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</si>
  <si>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</si>
  <si>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</si>
  <si>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</si>
  <si>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</si>
  <si>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</si>
  <si>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</si>
  <si>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</si>
  <si>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</si>
  <si>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</si>
  <si>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</si>
  <si>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</si>
  <si>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</si>
  <si>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</si>
  <si>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</si>
  <si>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</si>
  <si>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</si>
  <si>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</si>
  <si>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</si>
  <si>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</si>
  <si>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</si>
  <si>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</si>
  <si>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</si>
  <si>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</si>
  <si>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</si>
  <si>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</si>
  <si>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</si>
  <si>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</si>
  <si>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</si>
  <si>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</si>
  <si>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</si>
  <si>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</si>
  <si>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</si>
  <si>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</si>
  <si>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</si>
  <si>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</si>
  <si>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</si>
  <si>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</si>
  <si>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</si>
  <si>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</si>
  <si>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</si>
  <si>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</si>
  <si>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</si>
  <si>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</si>
  <si>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</si>
  <si>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</si>
  <si>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</si>
  <si>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</si>
  <si>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</si>
  <si>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</si>
  <si>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</si>
  <si>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</si>
  <si>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</si>
  <si>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</si>
  <si>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</si>
  <si>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</si>
  <si>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</si>
  <si>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</si>
  <si>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</si>
  <si>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</si>
  <si>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</si>
  <si>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</si>
  <si>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</si>
  <si>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</si>
  <si>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</si>
  <si>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</si>
  <si>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</si>
  <si>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</si>
  <si>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</si>
  <si>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</si>
  <si>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</si>
  <si>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</si>
  <si>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</si>
  <si>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</si>
  <si>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</si>
  <si>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</si>
  <si>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</si>
  <si>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</si>
  <si>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</si>
  <si>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</si>
  <si>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</si>
  <si>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</si>
  <si>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</si>
  <si>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</si>
  <si>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</si>
  <si>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</si>
  <si>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</si>
  <si>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</si>
  <si>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</si>
  <si>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</si>
  <si>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</si>
  <si>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</si>
  <si>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</si>
  <si>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</si>
  <si>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</si>
  <si>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</si>
  <si>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</si>
  <si>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</si>
  <si>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</si>
  <si>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</si>
  <si>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</si>
  <si>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</si>
  <si>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</si>
  <si>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</si>
  <si>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</si>
  <si>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</si>
  <si>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</si>
  <si>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</si>
  <si>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</si>
  <si>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</si>
  <si>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</si>
  <si>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</si>
  <si>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</si>
  <si>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</si>
  <si>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</si>
  <si>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</si>
  <si>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</si>
  <si>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</si>
  <si>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</si>
  <si>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</si>
  <si>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</si>
  <si>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</si>
  <si>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</si>
  <si>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</si>
  <si>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</si>
  <si>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</si>
  <si>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</si>
  <si>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</si>
  <si>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</si>
  <si>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</si>
  <si>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</si>
  <si>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</si>
  <si>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</si>
  <si>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</si>
  <si>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</si>
  <si>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</si>
  <si>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</si>
  <si>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</si>
  <si>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</si>
  <si>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</si>
  <si>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</si>
  <si>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</si>
  <si>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</si>
  <si>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</si>
  <si>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</si>
  <si>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</si>
  <si>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</si>
  <si>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</si>
  <si>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</si>
  <si>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</si>
  <si>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</si>
  <si>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</si>
  <si>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</si>
  <si>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</si>
  <si>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</si>
  <si>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</si>
  <si>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</si>
  <si>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</si>
  <si>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</si>
  <si>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</si>
  <si>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</si>
  <si>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</si>
  <si>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</si>
  <si>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</si>
  <si>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</si>
  <si>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</si>
  <si>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</si>
  <si>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</si>
  <si>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</si>
  <si>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</si>
  <si>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</si>
  <si>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</si>
  <si>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</si>
  <si>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</si>
  <si>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</si>
  <si>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</si>
  <si>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</si>
  <si>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</si>
  <si>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</si>
  <si>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</si>
  <si>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</si>
  <si>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</si>
  <si>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</si>
  <si>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</si>
  <si>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</si>
  <si>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</si>
  <si>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</si>
  <si>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</si>
  <si>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</si>
  <si>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</si>
  <si>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</si>
  <si>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</si>
  <si>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</si>
  <si>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</si>
  <si>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</si>
  <si>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</si>
  <si>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</si>
  <si>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</si>
  <si>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</si>
  <si>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</si>
  <si>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</si>
  <si>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</si>
  <si>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</si>
  <si>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</si>
  <si>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</si>
  <si>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</si>
  <si>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</si>
  <si>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</si>
  <si>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</si>
  <si>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</si>
  <si>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</si>
  <si>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</si>
  <si>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</si>
  <si>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</si>
  <si>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</si>
  <si>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</si>
  <si>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</si>
  <si>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</si>
  <si>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</si>
  <si>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</si>
  <si>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</si>
  <si>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</si>
  <si>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</si>
  <si>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</si>
  <si>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</si>
  <si>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</si>
  <si>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</si>
  <si>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</si>
  <si>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</si>
  <si>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</si>
  <si>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</si>
  <si>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</si>
  <si>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</si>
  <si>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</si>
  <si>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</si>
  <si>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</si>
  <si>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</si>
  <si>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</si>
  <si>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</si>
  <si>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</si>
  <si>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</si>
  <si>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</si>
  <si>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</si>
  <si>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</si>
  <si>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</si>
  <si>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</si>
  <si>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</si>
  <si>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</si>
  <si>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</si>
  <si>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</si>
  <si>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</si>
  <si>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</si>
  <si>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</si>
  <si>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</si>
  <si>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</si>
  <si>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</si>
  <si>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</si>
  <si>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</si>
  <si>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</si>
  <si>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</si>
  <si>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</si>
  <si>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</si>
  <si>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</si>
  <si>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</si>
  <si>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</si>
  <si>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</si>
  <si>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</si>
  <si>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</si>
  <si>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</si>
  <si>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</si>
  <si>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</si>
  <si>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</si>
  <si>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</si>
  <si>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</si>
  <si>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</si>
  <si>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</si>
  <si>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</si>
  <si>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</si>
  <si>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</si>
  <si>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</si>
  <si>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</si>
  <si>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</si>
  <si>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</si>
  <si>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</si>
  <si>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</si>
  <si>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</si>
  <si>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</si>
  <si>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</si>
  <si>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</si>
  <si>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36201</t>
  </si>
  <si>
    <t>徳島市</t>
  </si>
  <si>
    <t>36201_令和4年度</t>
  </si>
  <si>
    <t>36201_令和6年度</t>
  </si>
  <si>
    <t>01345_令和6年度</t>
  </si>
  <si>
    <t>01345</t>
  </si>
  <si>
    <t>森町</t>
  </si>
  <si>
    <t>01345_令和4年度</t>
  </si>
  <si>
    <t>36405</t>
  </si>
  <si>
    <t>上板町</t>
  </si>
  <si>
    <t>36405_令和4年度</t>
  </si>
  <si>
    <t>36405_令和6年度</t>
  </si>
  <si>
    <t>36388</t>
  </si>
  <si>
    <t>海陽町</t>
  </si>
  <si>
    <t>36388_令和4年度</t>
  </si>
  <si>
    <t>36388_令和6年度</t>
  </si>
  <si>
    <t>川西町</t>
  </si>
  <si>
    <t>36341</t>
  </si>
  <si>
    <t>石井町</t>
  </si>
  <si>
    <t>36341_令和4年度</t>
  </si>
  <si>
    <t>36341_令和6年度</t>
  </si>
  <si>
    <t>36468</t>
  </si>
  <si>
    <t>つるぎ町</t>
  </si>
  <si>
    <t>36468_令和4年度</t>
  </si>
  <si>
    <t>36468_令和6年度</t>
  </si>
  <si>
    <t>36402</t>
  </si>
  <si>
    <t>北島町</t>
  </si>
  <si>
    <t>36402_令和4年度</t>
  </si>
  <si>
    <t>36402_令和6年度</t>
  </si>
  <si>
    <t>36205</t>
  </si>
  <si>
    <t>吉野川市</t>
  </si>
  <si>
    <t>36205_令和4年度</t>
  </si>
  <si>
    <t>36205_令和6年度</t>
  </si>
  <si>
    <t>36204</t>
  </si>
  <si>
    <t>阿南市</t>
  </si>
  <si>
    <t>36204_令和4年度</t>
  </si>
  <si>
    <t>36204_令和6年度</t>
  </si>
  <si>
    <t>36383</t>
  </si>
  <si>
    <t>牟岐町</t>
  </si>
  <si>
    <t>36383_令和4年度</t>
  </si>
  <si>
    <t>36383_令和6年度</t>
  </si>
  <si>
    <t>36207</t>
  </si>
  <si>
    <t>美馬市</t>
  </si>
  <si>
    <t>36207_令和4年度</t>
  </si>
  <si>
    <t>36207_令和6年度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</si>
  <si>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</si>
  <si>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</si>
  <si>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</si>
  <si>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</si>
  <si>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</si>
  <si>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</si>
  <si>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</si>
  <si>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</si>
  <si>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</si>
  <si>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</si>
  <si>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</si>
  <si>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</si>
  <si>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</si>
  <si>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</si>
  <si>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</si>
  <si>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</si>
  <si>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</si>
  <si>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</si>
  <si>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</si>
  <si>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</si>
  <si>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</si>
  <si>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</si>
  <si>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</si>
  <si>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</si>
  <si>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</si>
  <si>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</si>
  <si>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</si>
  <si>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</si>
  <si>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</si>
  <si>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</si>
  <si>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</si>
  <si>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</si>
  <si>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</si>
  <si>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</si>
  <si>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</si>
  <si>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</si>
  <si>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</si>
  <si>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</si>
  <si>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</si>
  <si>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</si>
  <si>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</si>
  <si>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</si>
  <si>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</si>
  <si>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</si>
  <si>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</si>
  <si>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</si>
  <si>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</si>
  <si>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</si>
  <si>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</si>
  <si>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</si>
  <si>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</si>
  <si>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</si>
  <si>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</si>
  <si>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</si>
  <si>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</si>
  <si>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</si>
  <si>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</si>
  <si>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</si>
  <si>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</si>
  <si>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</si>
  <si>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</si>
  <si>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</si>
  <si>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</si>
  <si>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</si>
  <si>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</si>
  <si>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</si>
  <si>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</si>
  <si>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</si>
  <si>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</si>
  <si>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</si>
  <si>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</si>
  <si>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</si>
  <si>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</si>
  <si>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</si>
  <si>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</si>
  <si>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</si>
  <si>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</si>
  <si>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</si>
  <si>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</si>
  <si>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</si>
  <si>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</si>
  <si>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</si>
  <si>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</si>
  <si>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</si>
  <si>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</si>
  <si>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</si>
  <si>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</si>
  <si>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</si>
  <si>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</si>
  <si>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</si>
  <si>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</si>
  <si>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</si>
  <si>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</si>
  <si>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</si>
  <si>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</si>
  <si>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</si>
  <si>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</si>
  <si>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</si>
  <si>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</si>
  <si>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</si>
  <si>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</si>
  <si>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</si>
  <si>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</si>
  <si>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</si>
  <si>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</si>
  <si>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</si>
  <si>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</si>
  <si>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</si>
  <si>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</si>
  <si>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</si>
  <si>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</si>
  <si>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</si>
  <si>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</si>
  <si>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</si>
  <si>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</si>
  <si>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</si>
  <si>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</si>
  <si>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</si>
  <si>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</si>
  <si>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</si>
  <si>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</si>
  <si>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</si>
  <si>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</si>
  <si>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</si>
  <si>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</si>
  <si>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</si>
  <si>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</si>
  <si>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</si>
  <si>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</si>
  <si>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</si>
  <si>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</si>
  <si>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</si>
  <si>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</si>
  <si>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</si>
  <si>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</si>
  <si>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</si>
  <si>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</si>
  <si>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</si>
  <si>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</si>
  <si>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</si>
  <si>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</si>
  <si>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</si>
  <si>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</si>
  <si>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</si>
  <si>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</si>
  <si>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</si>
  <si>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</si>
  <si>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</si>
  <si>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</si>
  <si>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</si>
  <si>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</si>
  <si>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</si>
  <si>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</si>
  <si>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</si>
  <si>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</si>
  <si>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</si>
  <si>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</si>
  <si>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</si>
  <si>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</si>
  <si>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</si>
  <si>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</si>
  <si>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</si>
  <si>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</si>
  <si>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</si>
  <si>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</si>
  <si>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</si>
  <si>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</si>
  <si>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</si>
  <si>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</si>
  <si>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</si>
  <si>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</si>
  <si>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</si>
  <si>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</si>
  <si>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</si>
  <si>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</si>
  <si>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</si>
  <si>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</si>
  <si>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</si>
  <si>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</si>
  <si>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</si>
  <si>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</si>
  <si>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</si>
  <si>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</si>
  <si>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</si>
  <si>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</si>
  <si>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</si>
  <si>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</si>
  <si>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</si>
  <si>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</si>
  <si>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</si>
  <si>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</si>
  <si>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</si>
  <si>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</si>
  <si>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</si>
  <si>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</si>
  <si>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</si>
  <si>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</si>
  <si>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</si>
  <si>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</si>
  <si>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</si>
  <si>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</si>
  <si>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</si>
  <si>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</si>
  <si>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</si>
  <si>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</si>
  <si>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</si>
  <si>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</si>
  <si>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</si>
  <si>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</si>
  <si>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</si>
  <si>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</si>
  <si>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</si>
  <si>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</si>
  <si>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</si>
  <si>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</si>
  <si>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</si>
  <si>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</si>
  <si>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</si>
  <si>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</si>
  <si>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</si>
  <si>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</si>
  <si>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</si>
  <si>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</si>
  <si>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</si>
  <si>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</si>
  <si>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</si>
  <si>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</si>
  <si>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</si>
  <si>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</si>
  <si>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</si>
  <si>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</si>
  <si>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</si>
  <si>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</si>
  <si>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</si>
  <si>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</si>
  <si>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</si>
  <si>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</si>
  <si>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</si>
  <si>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</si>
  <si>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</si>
  <si>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</si>
  <si>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</si>
  <si>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</si>
  <si>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</si>
  <si>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</si>
  <si>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</si>
  <si>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</si>
  <si>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</si>
  <si>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</si>
  <si>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</si>
  <si>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</si>
  <si>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</si>
  <si>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</si>
  <si>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</si>
  <si>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</si>
  <si>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</si>
  <si>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</si>
  <si>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</si>
  <si>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</si>
  <si>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</si>
  <si>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</si>
  <si>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</si>
  <si>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</si>
  <si>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</si>
  <si>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</si>
  <si>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</si>
  <si>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</si>
  <si>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</si>
  <si>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</si>
  <si>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</si>
  <si>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</si>
  <si>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</si>
  <si>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</si>
  <si>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</si>
  <si>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</si>
  <si>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</si>
  <si>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</si>
  <si>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</si>
  <si>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</si>
  <si>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</si>
  <si>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</si>
  <si>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</si>
  <si>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</si>
  <si>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</si>
  <si>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</si>
  <si>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</si>
  <si>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</si>
  <si>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</si>
  <si>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</si>
  <si>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</si>
  <si>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</si>
  <si>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</si>
  <si>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</si>
  <si>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</si>
  <si>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</si>
  <si>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</si>
  <si>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</si>
  <si>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</si>
  <si>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</si>
  <si>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</si>
  <si>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</si>
  <si>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</si>
  <si>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</si>
  <si>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</si>
  <si>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</si>
  <si>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</si>
  <si>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</si>
  <si>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</si>
  <si>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</si>
  <si>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</si>
  <si>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</si>
  <si>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</si>
  <si>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</si>
  <si>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</si>
  <si>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</si>
  <si>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</si>
  <si>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</si>
  <si>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</si>
  <si>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</si>
  <si>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</si>
  <si>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</si>
  <si>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</si>
  <si>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</si>
  <si>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</si>
  <si>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</si>
  <si>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</si>
  <si>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</si>
  <si>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</si>
  <si>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</si>
  <si>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</si>
  <si>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</si>
  <si>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</si>
  <si>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</si>
  <si>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</si>
  <si>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</si>
  <si>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</si>
  <si>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</si>
  <si>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</si>
  <si>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</si>
  <si>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</si>
  <si>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</si>
  <si>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</si>
  <si>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</si>
  <si>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</si>
  <si>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</si>
  <si>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</si>
  <si>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</si>
  <si>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</si>
  <si>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</si>
  <si>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</si>
  <si>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</si>
  <si>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</si>
  <si>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</si>
  <si>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</si>
  <si>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</si>
  <si>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</si>
  <si>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</si>
  <si>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</si>
  <si>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</si>
  <si>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</si>
  <si>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</si>
  <si>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</si>
  <si>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</si>
  <si>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</si>
  <si>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</si>
  <si>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</si>
  <si>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</si>
  <si>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</si>
  <si>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</si>
  <si>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</si>
  <si>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</si>
  <si>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</si>
  <si>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</si>
  <si>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</si>
  <si>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</si>
  <si>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</si>
  <si>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</si>
  <si>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</si>
  <si>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</si>
  <si>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</si>
  <si>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</si>
  <si>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</si>
  <si>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</si>
  <si>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</si>
  <si>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</si>
  <si>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</si>
  <si>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</si>
  <si>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</si>
  <si>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</si>
  <si>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</si>
  <si>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</si>
  <si>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</si>
  <si>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</si>
  <si>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</si>
  <si>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</si>
  <si>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</si>
  <si>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</si>
  <si>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</si>
  <si>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</si>
  <si>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</si>
  <si>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</si>
  <si>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</si>
  <si>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</si>
  <si>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</si>
  <si>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</si>
  <si>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</si>
  <si>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</si>
  <si>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</si>
  <si>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</si>
  <si>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</si>
  <si>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</si>
  <si>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</si>
  <si>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</si>
  <si>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</si>
  <si>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</si>
  <si>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</si>
  <si>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</si>
  <si>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</si>
  <si>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</si>
  <si>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</si>
  <si>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</si>
  <si>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</si>
  <si>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</si>
  <si>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</si>
  <si>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</si>
  <si>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</si>
  <si>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</si>
  <si>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</si>
  <si>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</si>
  <si>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</si>
  <si>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</si>
  <si>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</si>
  <si>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</si>
  <si>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</si>
  <si>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</si>
  <si>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</si>
  <si>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</si>
  <si>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</si>
  <si>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</si>
  <si>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</si>
  <si>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</si>
  <si>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</si>
  <si>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</si>
  <si>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</si>
  <si>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</si>
  <si>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</si>
  <si>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</si>
  <si>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</si>
  <si>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</si>
  <si>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</si>
  <si>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</si>
  <si>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</si>
  <si>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</si>
  <si>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</si>
  <si>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</si>
  <si>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</si>
  <si>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</si>
  <si>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</si>
  <si>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</si>
  <si>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</si>
  <si>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</si>
  <si>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</si>
  <si>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</si>
  <si>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</si>
  <si>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</si>
  <si>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</si>
  <si>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</si>
  <si>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</si>
  <si>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</si>
  <si>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</si>
  <si>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</si>
  <si>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</si>
  <si>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</si>
  <si>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</si>
  <si>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</si>
  <si>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</si>
  <si>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</si>
  <si>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</si>
  <si>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</si>
  <si>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</si>
  <si>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</si>
  <si>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</si>
  <si>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</si>
  <si>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</si>
  <si>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</si>
  <si>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</si>
  <si>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</si>
  <si>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</si>
  <si>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</si>
  <si>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</si>
  <si>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</si>
  <si>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</si>
  <si>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</si>
  <si>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</si>
  <si>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</si>
  <si>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</si>
  <si>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</si>
  <si>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</si>
  <si>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</si>
  <si>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</si>
  <si>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</si>
  <si>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</si>
  <si>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</si>
  <si>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</si>
  <si>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</si>
  <si>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</si>
  <si>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</si>
  <si>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</si>
  <si>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</si>
  <si>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</si>
  <si>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</si>
  <si>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</si>
  <si>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</si>
  <si>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</si>
  <si>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</si>
  <si>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</si>
  <si>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</si>
  <si>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</si>
  <si>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</si>
  <si>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</si>
  <si>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</si>
  <si>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</si>
  <si>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</si>
  <si>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</si>
  <si>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</si>
  <si>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</si>
  <si>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</si>
  <si>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</si>
  <si>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</si>
  <si>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</si>
  <si>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</si>
  <si>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</si>
  <si>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</si>
  <si>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</si>
  <si>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</si>
  <si>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</si>
  <si>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</si>
  <si>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</si>
  <si>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</si>
  <si>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</si>
  <si>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</si>
  <si>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</si>
  <si>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</si>
  <si>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</si>
  <si>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</si>
  <si>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</si>
  <si>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</si>
  <si>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</si>
  <si>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</si>
  <si>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</si>
  <si>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</si>
  <si>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</si>
  <si>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</si>
  <si>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</si>
  <si>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</si>
  <si>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</si>
  <si>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</si>
  <si>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</si>
  <si>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</si>
  <si>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</si>
  <si>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</si>
  <si>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</si>
  <si>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</si>
  <si>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</si>
  <si>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</si>
  <si>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</si>
  <si>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</si>
  <si>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</si>
  <si>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</si>
  <si>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</si>
  <si>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</si>
  <si>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</si>
  <si>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</si>
  <si>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</si>
  <si>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</si>
  <si>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</si>
  <si>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</si>
  <si>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</si>
  <si>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</si>
  <si>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</si>
  <si>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</si>
  <si>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</si>
  <si>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</si>
  <si>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</si>
  <si>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</si>
  <si>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</si>
  <si>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</si>
  <si>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</si>
  <si>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</si>
  <si>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</si>
  <si>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</si>
  <si>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</si>
  <si>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</si>
  <si>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</si>
  <si>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</si>
  <si>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</si>
  <si>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</si>
  <si>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</si>
  <si>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</si>
  <si>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</si>
  <si>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</si>
  <si>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</si>
  <si>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</si>
  <si>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</si>
  <si>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</si>
  <si>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</si>
  <si>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</si>
  <si>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</si>
  <si>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</si>
  <si>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</si>
  <si>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</si>
  <si>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</si>
  <si>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</si>
  <si>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</si>
  <si>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</si>
  <si>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</si>
  <si>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</si>
  <si>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</si>
  <si>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</si>
  <si>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</si>
  <si>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</si>
  <si>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</si>
  <si>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</si>
  <si>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</si>
  <si>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</si>
  <si>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</si>
  <si>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</si>
  <si>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</si>
  <si>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</si>
  <si>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</si>
  <si>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</si>
  <si>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</si>
  <si>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</si>
  <si>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</si>
  <si>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</si>
  <si>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</si>
  <si>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</si>
  <si>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</si>
  <si>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</si>
  <si>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</si>
  <si>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</si>
  <si>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</si>
  <si>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</si>
  <si>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</si>
  <si>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</si>
  <si>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</si>
  <si>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</si>
  <si>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</si>
  <si>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</si>
  <si>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</si>
  <si>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</si>
  <si>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</si>
  <si>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</si>
  <si>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</si>
  <si>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</si>
  <si>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</si>
  <si>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</si>
  <si>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</si>
  <si>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</si>
  <si>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</si>
  <si>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</si>
  <si>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</si>
  <si>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36401</t>
  </si>
  <si>
    <t>松茂町</t>
  </si>
  <si>
    <t>36401_令和4年度</t>
  </si>
  <si>
    <t>36401_令和6年度</t>
  </si>
  <si>
    <t>36342</t>
  </si>
  <si>
    <t>神山町</t>
  </si>
  <si>
    <t>36342_令和4年度</t>
  </si>
  <si>
    <t>36342_令和6年度</t>
  </si>
  <si>
    <t>36301</t>
  </si>
  <si>
    <t>勝浦町</t>
  </si>
  <si>
    <t>36301_令和4年度</t>
  </si>
  <si>
    <t>36301_令和6年度</t>
  </si>
  <si>
    <t>36321</t>
  </si>
  <si>
    <t>佐那河内村</t>
  </si>
  <si>
    <t>36321_令和4年度</t>
  </si>
  <si>
    <t>36321_令和6年度</t>
  </si>
  <si>
    <t>36368</t>
  </si>
  <si>
    <t>那賀町</t>
  </si>
  <si>
    <t>36368_令和4年度</t>
  </si>
  <si>
    <t>36368_令和6年度</t>
  </si>
  <si>
    <t>36387</t>
  </si>
  <si>
    <t>美波町</t>
  </si>
  <si>
    <t>36387_令和4年度</t>
  </si>
  <si>
    <t>36387_令和6年度</t>
  </si>
  <si>
    <t>36302</t>
  </si>
  <si>
    <t>上勝町</t>
  </si>
  <si>
    <t>36302_令和4年度</t>
  </si>
  <si>
    <t>36302_令和6年度</t>
  </si>
  <si>
    <t>36208</t>
  </si>
  <si>
    <t>三好市</t>
  </si>
  <si>
    <t>36208_令和4年度</t>
  </si>
  <si>
    <t>36208_令和6年度</t>
  </si>
  <si>
    <t>36202</t>
  </si>
  <si>
    <t>鳴門市</t>
  </si>
  <si>
    <t>36202_令和4年度</t>
  </si>
  <si>
    <t>36202_令和6年度</t>
  </si>
  <si>
    <t>36404</t>
  </si>
  <si>
    <t>板野町</t>
  </si>
  <si>
    <t>36404_令和4年度</t>
  </si>
  <si>
    <t>36404_令和6年度</t>
  </si>
  <si>
    <t>36403</t>
  </si>
  <si>
    <t>藍住町</t>
  </si>
  <si>
    <t>36403_令和4年度</t>
  </si>
  <si>
    <t>36403_令和6年度</t>
  </si>
  <si>
    <t>36203</t>
  </si>
  <si>
    <t>小松島市</t>
  </si>
  <si>
    <t>36203_令和4年度</t>
  </si>
  <si>
    <t>36203_令和6年度</t>
  </si>
  <si>
    <t>36206</t>
  </si>
  <si>
    <t>阿波市</t>
  </si>
  <si>
    <t>36206_令和4年度</t>
  </si>
  <si>
    <t>36206_令和6年度</t>
  </si>
  <si>
    <t>36_平成2年度</t>
  </si>
  <si>
    <t>36</t>
  </si>
  <si>
    <t>徳島県</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</si>
  <si>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</si>
  <si>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</si>
  <si>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</si>
  <si>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</si>
  <si>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</si>
  <si>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</si>
  <si>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</si>
  <si>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</si>
  <si>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</si>
  <si>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</si>
  <si>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</si>
  <si>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</si>
  <si>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</si>
  <si>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</si>
  <si>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</si>
  <si>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</si>
  <si>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</si>
  <si>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</si>
  <si>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36_令和5年度</t>
  </si>
  <si>
    <t>36_令和6年度</t>
  </si>
  <si>
    <t>36489_令和7年度</t>
  </si>
  <si>
    <t>36489_令和8年度</t>
  </si>
  <si>
    <t>36489_令和9年度</t>
  </si>
  <si>
    <t>36489_令和10年度</t>
  </si>
  <si>
    <t>36489_令和11年度</t>
  </si>
  <si>
    <t>36489_令和12年度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</si>
</sst>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1.893121810501047</c:v>
                </c:pt>
                <c:pt idx="1">
                  <c:v>2.0689128408951118</c:v>
                </c:pt>
                <c:pt idx="2">
                  <c:v>1.9089823987862149</c:v>
                </c:pt>
                <c:pt idx="3">
                  <c:v>1.8133932891493101</c:v>
                </c:pt>
                <c:pt idx="4">
                  <c:v>2.1523379376849658</c:v>
                </c:pt>
                <c:pt idx="5">
                  <c:v>2.6516385450814028</c:v>
                </c:pt>
                <c:pt idx="6">
                  <c:v>1.5914710922290041</c:v>
                </c:pt>
                <c:pt idx="7">
                  <c:v>1.6092320401955371</c:v>
                </c:pt>
                <c:pt idx="8">
                  <c:v>2.3856819860461149</c:v>
                </c:pt>
                <c:pt idx="9">
                  <c:v>2.2968649910645786</c:v>
                </c:pt>
                <c:pt idx="10">
                  <c:v>0</c:v>
                </c:pt>
                <c:pt idx="11">
                  <c:v>1.5876341172738431</c:v>
                </c:pt>
                <c:pt idx="12">
                  <c:v>1.8334197900551681</c:v>
                </c:pt>
                <c:pt idx="13">
                  <c:v>1.813750724713165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37.063166350823501</c:v>
                </c:pt>
                <c:pt idx="1">
                  <c:v>37.435410969552358</c:v>
                </c:pt>
                <c:pt idx="2">
                  <c:v>36.590267726000803</c:v>
                </c:pt>
                <c:pt idx="3">
                  <c:v>36.528482749858107</c:v>
                </c:pt>
                <c:pt idx="4">
                  <c:v>35.932375897269566</c:v>
                </c:pt>
                <c:pt idx="5">
                  <c:v>35.071299671717966</c:v>
                </c:pt>
                <c:pt idx="6">
                  <c:v>34.800004647494418</c:v>
                </c:pt>
                <c:pt idx="7">
                  <c:v>33.95628953980404</c:v>
                </c:pt>
                <c:pt idx="8">
                  <c:v>33.379603530422806</c:v>
                </c:pt>
                <c:pt idx="9">
                  <c:v>32.638193956558993</c:v>
                </c:pt>
                <c:pt idx="10">
                  <c:v>31.959517062691994</c:v>
                </c:pt>
                <c:pt idx="11">
                  <c:v>29.149515207360373</c:v>
                </c:pt>
                <c:pt idx="12">
                  <c:v>29.001879928620408</c:v>
                </c:pt>
                <c:pt idx="13">
                  <c:v>29.163996757567045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20.69592109807316</c:v>
                </c:pt>
                <c:pt idx="1">
                  <c:v>17.397087449853579</c:v>
                </c:pt>
                <c:pt idx="2">
                  <c:v>26.389253847902911</c:v>
                </c:pt>
                <c:pt idx="3">
                  <c:v>31.987299355363518</c:v>
                </c:pt>
                <c:pt idx="4">
                  <c:v>32.278840939084823</c:v>
                </c:pt>
                <c:pt idx="5">
                  <c:v>28.864472454024579</c:v>
                </c:pt>
                <c:pt idx="6">
                  <c:v>25.631415662241469</c:v>
                </c:pt>
                <c:pt idx="7">
                  <c:v>21.475111930606772</c:v>
                </c:pt>
                <c:pt idx="8">
                  <c:v>21.403908000280346</c:v>
                </c:pt>
                <c:pt idx="9">
                  <c:v>20.693139464175015</c:v>
                </c:pt>
                <c:pt idx="10">
                  <c:v>16.359242595167508</c:v>
                </c:pt>
                <c:pt idx="11">
                  <c:v>23.813710447751028</c:v>
                </c:pt>
                <c:pt idx="12">
                  <c:v>21.294488839206029</c:v>
                </c:pt>
                <c:pt idx="13">
                  <c:v>17.596042251673857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15.635112041095161</c:v>
                </c:pt>
                <c:pt idx="1">
                  <c:v>14.60664059365214</c:v>
                </c:pt>
                <c:pt idx="2">
                  <c:v>19.96733352532916</c:v>
                </c:pt>
                <c:pt idx="3">
                  <c:v>23.217656548999258</c:v>
                </c:pt>
                <c:pt idx="4">
                  <c:v>21.73997932394143</c:v>
                </c:pt>
                <c:pt idx="5">
                  <c:v>22.302958309278988</c:v>
                </c:pt>
                <c:pt idx="6">
                  <c:v>20.306524042588819</c:v>
                </c:pt>
                <c:pt idx="7">
                  <c:v>14.456718648490764</c:v>
                </c:pt>
                <c:pt idx="8">
                  <c:v>14.62419934708495</c:v>
                </c:pt>
                <c:pt idx="9">
                  <c:v>14.46702604202375</c:v>
                </c:pt>
                <c:pt idx="10">
                  <c:v>12.217558167813214</c:v>
                </c:pt>
                <c:pt idx="11">
                  <c:v>14.821774185326893</c:v>
                </c:pt>
                <c:pt idx="12">
                  <c:v>15.816323965048017</c:v>
                </c:pt>
                <c:pt idx="13">
                  <c:v>13.284787549225449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7.2202043205371833</c:v>
                </c:pt>
                <c:pt idx="1">
                  <c:v>6.3960678253410022</c:v>
                </c:pt>
                <c:pt idx="2">
                  <c:v>10.780521962333822</c:v>
                </c:pt>
                <c:pt idx="3">
                  <c:v>9.2177670720839</c:v>
                </c:pt>
                <c:pt idx="4">
                  <c:v>9.0663771274235181</c:v>
                </c:pt>
                <c:pt idx="5">
                  <c:v>10.866355787269917</c:v>
                </c:pt>
                <c:pt idx="6">
                  <c:v>12.172352838795028</c:v>
                </c:pt>
                <c:pt idx="7">
                  <c:v>9.2357127879038465</c:v>
                </c:pt>
                <c:pt idx="8">
                  <c:v>9.1457864255450723</c:v>
                </c:pt>
                <c:pt idx="9">
                  <c:v>8.5840590386625291</c:v>
                </c:pt>
                <c:pt idx="10">
                  <c:v>7.8769557070786487</c:v>
                </c:pt>
                <c:pt idx="11">
                  <c:v>11.446935899815536</c:v>
                </c:pt>
                <c:pt idx="12">
                  <c:v>10.122688793721506</c:v>
                </c:pt>
                <c:pt idx="13">
                  <c:v>7.1876602623115398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8467</c:v>
                </c:pt>
                <c:pt idx="1">
                  <c:v>8586</c:v>
                </c:pt>
                <c:pt idx="2">
                  <c:v>8721</c:v>
                </c:pt>
                <c:pt idx="3">
                  <c:v>8817</c:v>
                </c:pt>
                <c:pt idx="4">
                  <c:v>8943</c:v>
                </c:pt>
                <c:pt idx="5">
                  <c:v>9026</c:v>
                </c:pt>
                <c:pt idx="6">
                  <c:v>9077</c:v>
                </c:pt>
                <c:pt idx="7">
                  <c:v>9098</c:v>
                </c:pt>
                <c:pt idx="8">
                  <c:v>9114</c:v>
                </c:pt>
                <c:pt idx="9">
                  <c:v>9083</c:v>
                </c:pt>
                <c:pt idx="10">
                  <c:v>9091</c:v>
                </c:pt>
                <c:pt idx="11">
                  <c:v>9070</c:v>
                </c:pt>
                <c:pt idx="12">
                  <c:v>9050</c:v>
                </c:pt>
                <c:pt idx="13">
                  <c:v>8977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3904</c:v>
                </c:pt>
                <c:pt idx="1">
                  <c:v>3842</c:v>
                </c:pt>
                <c:pt idx="2">
                  <c:v>3778</c:v>
                </c:pt>
                <c:pt idx="3">
                  <c:v>3716</c:v>
                </c:pt>
                <c:pt idx="4">
                  <c:v>3679</c:v>
                </c:pt>
                <c:pt idx="5">
                  <c:v>3637</c:v>
                </c:pt>
                <c:pt idx="6">
                  <c:v>3600</c:v>
                </c:pt>
                <c:pt idx="7">
                  <c:v>3590</c:v>
                </c:pt>
                <c:pt idx="8">
                  <c:v>3550</c:v>
                </c:pt>
                <c:pt idx="9">
                  <c:v>3518</c:v>
                </c:pt>
                <c:pt idx="10">
                  <c:v>3438</c:v>
                </c:pt>
                <c:pt idx="11">
                  <c:v>3449</c:v>
                </c:pt>
                <c:pt idx="12">
                  <c:v>3420</c:v>
                </c:pt>
                <c:pt idx="13">
                  <c:v>3391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6029</c:v>
                </c:pt>
                <c:pt idx="1">
                  <c:v>6093</c:v>
                </c:pt>
                <c:pt idx="2">
                  <c:v>6128</c:v>
                </c:pt>
                <c:pt idx="3">
                  <c:v>6204</c:v>
                </c:pt>
                <c:pt idx="4">
                  <c:v>6219</c:v>
                </c:pt>
                <c:pt idx="5">
                  <c:v>6239</c:v>
                </c:pt>
                <c:pt idx="6">
                  <c:v>6237</c:v>
                </c:pt>
                <c:pt idx="7">
                  <c:v>6255</c:v>
                </c:pt>
                <c:pt idx="8">
                  <c:v>6254</c:v>
                </c:pt>
                <c:pt idx="9">
                  <c:v>6294</c:v>
                </c:pt>
                <c:pt idx="10">
                  <c:v>6327</c:v>
                </c:pt>
                <c:pt idx="11">
                  <c:v>6299</c:v>
                </c:pt>
                <c:pt idx="12">
                  <c:v>6276</c:v>
                </c:pt>
                <c:pt idx="13">
                  <c:v>6267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c:v>
                </c:pt>
                <c:pt idx="1">
                  <c:v>22</c:v>
                </c:pt>
                <c:pt idx="2">
                  <c:v>22</c:v>
                </c:pt>
                <c:pt idx="3">
                  <c:v>22</c:v>
                </c:pt>
                <c:pt idx="4">
                  <c:v>22</c:v>
                </c:pt>
                <c:pt idx="5">
                  <c:v>50</c:v>
                </c:pt>
                <c:pt idx="6">
                  <c:v>50</c:v>
                </c:pt>
                <c:pt idx="7">
                  <c:v>50</c:v>
                </c:pt>
                <c:pt idx="8">
                  <c:v>50</c:v>
                </c:pt>
                <c:pt idx="9">
                  <c:v>50</c:v>
                </c:pt>
                <c:pt idx="10">
                  <c:v>50</c:v>
                </c:pt>
                <c:pt idx="11">
                  <c:v>56</c:v>
                </c:pt>
                <c:pt idx="12">
                  <c:v>56</c:v>
                </c:pt>
                <c:pt idx="13">
                  <c:v>56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583</c:v>
                </c:pt>
                <c:pt idx="1">
                  <c:v>583</c:v>
                </c:pt>
                <c:pt idx="2">
                  <c:v>583</c:v>
                </c:pt>
                <c:pt idx="3">
                  <c:v>583</c:v>
                </c:pt>
                <c:pt idx="4">
                  <c:v>583</c:v>
                </c:pt>
                <c:pt idx="5">
                  <c:v>452</c:v>
                </c:pt>
                <c:pt idx="6">
                  <c:v>452</c:v>
                </c:pt>
                <c:pt idx="7">
                  <c:v>452</c:v>
                </c:pt>
                <c:pt idx="8">
                  <c:v>452</c:v>
                </c:pt>
                <c:pt idx="9">
                  <c:v>452</c:v>
                </c:pt>
                <c:pt idx="10">
                  <c:v>452</c:v>
                </c:pt>
                <c:pt idx="11">
                  <c:v>402</c:v>
                </c:pt>
                <c:pt idx="12">
                  <c:v>402</c:v>
                </c:pt>
                <c:pt idx="13">
                  <c:v>402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44.656199999999998</c:v>
                </c:pt>
                <c:pt idx="1">
                  <c:v>45.273499999999999</c:v>
                </c:pt>
                <c:pt idx="2">
                  <c:v>64.1999</c:v>
                </c:pt>
                <c:pt idx="3">
                  <c:v>47.196199999999997</c:v>
                </c:pt>
                <c:pt idx="4">
                  <c:v>48.459499999999998</c:v>
                </c:pt>
                <c:pt idx="5">
                  <c:v>54.506300000000003</c:v>
                </c:pt>
                <c:pt idx="6">
                  <c:v>67.553899999999999</c:v>
                </c:pt>
                <c:pt idx="7">
                  <c:v>52.3904</c:v>
                </c:pt>
                <c:pt idx="8">
                  <c:v>52.771599999999999</c:v>
                </c:pt>
                <c:pt idx="9">
                  <c:v>53.675400000000003</c:v>
                </c:pt>
                <c:pt idx="10">
                  <c:v>59.330199999999998</c:v>
                </c:pt>
                <c:pt idx="11">
                  <c:v>77.134799999999998</c:v>
                </c:pt>
                <c:pt idx="12">
                  <c:v>75.3001</c:v>
                </c:pt>
                <c:pt idx="13">
                  <c:v>64.291499999999999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19.96733352532916</c:v>
                </c:pt>
                <c:pt idx="1">
                  <c:v>23.217656548999258</c:v>
                </c:pt>
                <c:pt idx="2">
                  <c:v>21.73997932394143</c:v>
                </c:pt>
                <c:pt idx="3">
                  <c:v>22.302958309278988</c:v>
                </c:pt>
                <c:pt idx="4">
                  <c:v>20.306524042588819</c:v>
                </c:pt>
                <c:pt idx="5">
                  <c:v>14.456718648490764</c:v>
                </c:pt>
                <c:pt idx="6">
                  <c:v>14.62419934708495</c:v>
                </c:pt>
                <c:pt idx="7">
                  <c:v>14.46702604202375</c:v>
                </c:pt>
                <c:pt idx="8">
                  <c:v>12.217558167813214</c:v>
                </c:pt>
                <c:pt idx="9">
                  <c:v>14.821774185326893</c:v>
                </c:pt>
                <c:pt idx="10">
                  <c:v>15.816323965048017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10.780521962333822</c:v>
                </c:pt>
                <c:pt idx="1">
                  <c:v>9.2177670720839</c:v>
                </c:pt>
                <c:pt idx="2">
                  <c:v>9.0663771274235181</c:v>
                </c:pt>
                <c:pt idx="3">
                  <c:v>10.866355787269917</c:v>
                </c:pt>
                <c:pt idx="4">
                  <c:v>12.172352838795028</c:v>
                </c:pt>
                <c:pt idx="5">
                  <c:v>9.2357127879038465</c:v>
                </c:pt>
                <c:pt idx="6">
                  <c:v>9.1457864255450723</c:v>
                </c:pt>
                <c:pt idx="7">
                  <c:v>8.5840590386625291</c:v>
                </c:pt>
                <c:pt idx="8">
                  <c:v>7.8769557070786487</c:v>
                </c:pt>
                <c:pt idx="9">
                  <c:v>11.446935899815536</c:v>
                </c:pt>
                <c:pt idx="10">
                  <c:v>10.122688793721506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9.0131594254009464</c:v>
                </c:pt>
                <c:pt idx="2">
                  <c:v>1.8782927154144029</c:v>
                </c:pt>
                <c:pt idx="3">
                  <c:v>1.9282491776286901</c:v>
                </c:pt>
                <c:pt idx="4">
                  <c:v>13.23210640992288</c:v>
                </c:pt>
                <c:pt idx="5">
                  <c:v>20.974947623458501</c:v>
                </c:pt>
                <c:pt idx="7">
                  <c:v>38.86235734869279</c:v>
                </c:pt>
                <c:pt idx="8">
                  <c:v>0.96360256787844001</c:v>
                </c:pt>
                <c:pt idx="9">
                  <c:v>0</c:v>
                </c:pt>
                <c:pt idx="10">
                  <c:v>1.8448643838280481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12.819701318444039</c:v>
                </c:pt>
                <c:pt idx="4" formatCode="#,##0">
                  <c:v>13.23210640992288</c:v>
                </c:pt>
                <c:pt idx="5" formatCode="#,##0">
                  <c:v>20.974947623458501</c:v>
                </c:pt>
                <c:pt idx="6" formatCode="#,##0">
                  <c:v>39.825959916571229</c:v>
                </c:pt>
                <c:pt idx="10" formatCode="#,##0">
                  <c:v>1.8448643838280481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東みよし町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東みよし町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東みよし町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東みよし町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13,428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2419.7730000000001</c:v>
                </c:pt>
                <c:pt idx="1">
                  <c:v>11007.800000000003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17,465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2904.0179727599998</c:v>
                </c:pt>
                <c:pt idx="1">
                  <c:v>14560.677528000002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東みよし町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8.920340460000002</c:v>
                </c:pt>
                <c:pt idx="1">
                  <c:v>7.0072485840000001</c:v>
                </c:pt>
                <c:pt idx="2">
                  <c:v>0.44491546800000009</c:v>
                </c:pt>
                <c:pt idx="3">
                  <c:v>0</c:v>
                </c:pt>
                <c:pt idx="4">
                  <c:v>1.7987549</c:v>
                </c:pt>
                <c:pt idx="5">
                  <c:v>10.061630660000001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275,465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東みよし町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195037</c:v>
                </c:pt>
                <c:pt idx="1">
                  <c:v>78200</c:v>
                </c:pt>
                <c:pt idx="2">
                  <c:v>2228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5413.3</c:v>
                </c:pt>
                <c:pt idx="1">
                  <c:v>5932.1</c:v>
                </c:pt>
                <c:pt idx="2">
                  <c:v>7289.3</c:v>
                </c:pt>
                <c:pt idx="3">
                  <c:v>7998</c:v>
                </c:pt>
                <c:pt idx="4">
                  <c:v>8801.5</c:v>
                </c:pt>
                <c:pt idx="5">
                  <c:v>9877.6000000000022</c:v>
                </c:pt>
                <c:pt idx="6">
                  <c:v>10466.5</c:v>
                </c:pt>
                <c:pt idx="7">
                  <c:v>11008.2</c:v>
                </c:pt>
                <c:pt idx="8">
                  <c:v>11007.800000000003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1503.857</c:v>
                </c:pt>
                <c:pt idx="1">
                  <c:v>1607.1469999999999</c:v>
                </c:pt>
                <c:pt idx="2">
                  <c:v>1680.1469999999999</c:v>
                </c:pt>
                <c:pt idx="3">
                  <c:v>1761.4469999999997</c:v>
                </c:pt>
                <c:pt idx="4">
                  <c:v>1881.5350000000001</c:v>
                </c:pt>
                <c:pt idx="5">
                  <c:v>1966.434999999999</c:v>
                </c:pt>
                <c:pt idx="6">
                  <c:v>2063.7869999999989</c:v>
                </c:pt>
                <c:pt idx="7">
                  <c:v>2214.7129999999988</c:v>
                </c:pt>
                <c:pt idx="8">
                  <c:v>2419.7730000000001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0.13292319925868654</c:v>
                </c:pt>
                <c:pt idx="1">
                  <c:v>0.14614630885645141</c:v>
                </c:pt>
                <c:pt idx="2">
                  <c:v>0.17681804881811475</c:v>
                </c:pt>
                <c:pt idx="3">
                  <c:v>0.1998341502692782</c:v>
                </c:pt>
                <c:pt idx="4">
                  <c:v>0.22113475392560195</c:v>
                </c:pt>
                <c:pt idx="5">
                  <c:v>0.21702860752415379</c:v>
                </c:pt>
                <c:pt idx="6">
                  <c:v>0.23018100605444067</c:v>
                </c:pt>
                <c:pt idx="7">
                  <c:v>0.24773860243696291</c:v>
                </c:pt>
                <c:pt idx="8">
                  <c:v>0.25127168204792372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6.7855385700502726</c:v>
                </c:pt>
                <c:pt idx="2">
                  <c:v>1.396760215491734</c:v>
                </c:pt>
                <c:pt idx="3">
                  <c:v>0.88407834188151146</c:v>
                </c:pt>
                <c:pt idx="4">
                  <c:v>21.73997932394143</c:v>
                </c:pt>
                <c:pt idx="5">
                  <c:v>32.278840939084823</c:v>
                </c:pt>
                <c:pt idx="7">
                  <c:v>34.745829181302028</c:v>
                </c:pt>
                <c:pt idx="8">
                  <c:v>1.18654671596754</c:v>
                </c:pt>
                <c:pt idx="9">
                  <c:v>0</c:v>
                </c:pt>
                <c:pt idx="10">
                  <c:v>2.1523379376849658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9.0663771274235181</c:v>
                </c:pt>
                <c:pt idx="4" formatCode="#,##0">
                  <c:v>21.73997932394143</c:v>
                </c:pt>
                <c:pt idx="5" formatCode="#,##0">
                  <c:v>32.278840939084823</c:v>
                </c:pt>
                <c:pt idx="6" formatCode="#,##0">
                  <c:v>35.932375897269566</c:v>
                </c:pt>
                <c:pt idx="10" formatCode="#,##0">
                  <c:v>2.1523379376849658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326</c:v>
                </c:pt>
                <c:pt idx="1">
                  <c:v>343</c:v>
                </c:pt>
                <c:pt idx="2">
                  <c:v>356</c:v>
                </c:pt>
                <c:pt idx="3">
                  <c:v>370</c:v>
                </c:pt>
                <c:pt idx="4">
                  <c:v>390</c:v>
                </c:pt>
                <c:pt idx="5">
                  <c:v>403</c:v>
                </c:pt>
                <c:pt idx="6">
                  <c:v>418</c:v>
                </c:pt>
                <c:pt idx="7">
                  <c:v>440</c:v>
                </c:pt>
                <c:pt idx="8">
                  <c:v>470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69505.227801312896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17464.695500760001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454791.79200000002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247787.23500000004</c:v>
                </c:pt>
                <c:pt idx="1">
                  <c:v>194645.79399999999</c:v>
                </c:pt>
                <c:pt idx="2">
                  <c:v>12358.763000000003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17464.695500760001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4.5849355158485414</c:v>
                </c:pt>
                <c:pt idx="2">
                  <c:v>0.83173399236736723</c:v>
                </c:pt>
                <c:pt idx="3">
                  <c:v>1.7709907540956304</c:v>
                </c:pt>
                <c:pt idx="4">
                  <c:v>13.284787549225449</c:v>
                </c:pt>
                <c:pt idx="5">
                  <c:v>17.596042251673857</c:v>
                </c:pt>
                <c:pt idx="7">
                  <c:v>28.3617185438805</c:v>
                </c:pt>
                <c:pt idx="8">
                  <c:v>0.80227821368654439</c:v>
                </c:pt>
                <c:pt idx="9">
                  <c:v>0</c:v>
                </c:pt>
                <c:pt idx="10">
                  <c:v>1.813750724713165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7.1876602623115398</c:v>
                </c:pt>
                <c:pt idx="4">
                  <c:v>13.284787549225449</c:v>
                </c:pt>
                <c:pt idx="5">
                  <c:v>17.596042251673857</c:v>
                </c:pt>
                <c:pt idx="6">
                  <c:v>29.163996757567045</c:v>
                </c:pt>
                <c:pt idx="10">
                  <c:v>1.813750724713165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-23677.909749703336</c:v>
                </c:pt>
                <c:pt idx="11">
                  <c:v>0</c:v>
                </c:pt>
                <c:pt idx="12">
                  <c:v>0</c:v>
                </c:pt>
                <c:pt idx="13">
                  <c:v>0</c:v>
                </c:pt>
                <c:pt idx="14">
                  <c:v>-202334.95692098793</c:v>
                </c:pt>
                <c:pt idx="15">
                  <c:v>0</c:v>
                </c:pt>
                <c:pt idx="16">
                  <c:v>0</c:v>
                </c:pt>
                <c:pt idx="17">
                  <c:v>0</c:v>
                </c:pt>
                <c:pt idx="18">
                  <c:v>-89059.391881801799</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再エネ比較シート!$BM$72:$BM$161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0</c:v>
                </c:pt>
                <c:pt idx="11">
                  <c:v>384566.60479949357</c:v>
                </c:pt>
                <c:pt idx="12">
                  <c:v>271654.33275817405</c:v>
                </c:pt>
                <c:pt idx="13">
                  <c:v>243225.69453885412</c:v>
                </c:pt>
                <c:pt idx="14">
                  <c:v>0</c:v>
                </c:pt>
                <c:pt idx="15">
                  <c:v>733154.09591179225</c:v>
                </c:pt>
                <c:pt idx="16">
                  <c:v>428392.90486082528</c:v>
                </c:pt>
                <c:pt idx="17">
                  <c:v>385286.56419868709</c:v>
                </c:pt>
                <c:pt idx="18">
                  <c:v>0</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再エネ比較シート!$BK$72:$BK$161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-23677.909749703336</c:v>
                </c:pt>
                <c:pt idx="11">
                  <c:v>384566.60479949357</c:v>
                </c:pt>
                <c:pt idx="12">
                  <c:v>271654.33275817405</c:v>
                </c:pt>
                <c:pt idx="13">
                  <c:v>243225.69453885412</c:v>
                </c:pt>
                <c:pt idx="14">
                  <c:v>-202334.95692098793</c:v>
                </c:pt>
                <c:pt idx="15">
                  <c:v>733154.09591179225</c:v>
                </c:pt>
                <c:pt idx="16">
                  <c:v>428392.90486082528</c:v>
                </c:pt>
                <c:pt idx="17">
                  <c:v>385286.56419868709</c:v>
                </c:pt>
                <c:pt idx="18">
                  <c:v>-89059.391881801799</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再エネ比較シート!$BE$72:$BE$161</c:f>
              <c:numCache>
                <c:formatCode>#,##0_);[Red]\(#,##0\)</c:formatCode>
                <c:ptCount val="90"/>
                <c:pt idx="0">
                  <c:v>243031.31400000001</c:v>
                </c:pt>
                <c:pt idx="1">
                  <c:v>2071914.2380000001</c:v>
                </c:pt>
                <c:pt idx="2">
                  <c:v>1361357.2</c:v>
                </c:pt>
                <c:pt idx="3">
                  <c:v>309024.22899999993</c:v>
                </c:pt>
                <c:pt idx="4">
                  <c:v>202389.446</c:v>
                </c:pt>
                <c:pt idx="5">
                  <c:v>262495.24799999996</c:v>
                </c:pt>
                <c:pt idx="6">
                  <c:v>149421.72899999999</c:v>
                </c:pt>
                <c:pt idx="7">
                  <c:v>269738.07499999995</c:v>
                </c:pt>
                <c:pt idx="8">
                  <c:v>54363.259999999995</c:v>
                </c:pt>
                <c:pt idx="9">
                  <c:v>159788.29700000002</c:v>
                </c:pt>
                <c:pt idx="10">
                  <c:v>136892.144</c:v>
                </c:pt>
                <c:pt idx="11">
                  <c:v>629311.65300000005</c:v>
                </c:pt>
                <c:pt idx="12">
                  <c:v>100115.65000000001</c:v>
                </c:pt>
                <c:pt idx="13">
                  <c:v>190327.03300000002</c:v>
                </c:pt>
                <c:pt idx="14">
                  <c:v>1709693.3219999999</c:v>
                </c:pt>
                <c:pt idx="15">
                  <c:v>246687.20199999999</c:v>
                </c:pt>
                <c:pt idx="16">
                  <c:v>697810.16599999997</c:v>
                </c:pt>
                <c:pt idx="17">
                  <c:v>247787.23500000004</c:v>
                </c:pt>
                <c:pt idx="18">
                  <c:v>130352.81099999999</c:v>
                </c:pt>
                <c:pt idx="19">
                  <c:v>161721.61800000002</c:v>
                </c:pt>
                <c:pt idx="20">
                  <c:v>627105.01799999992</c:v>
                </c:pt>
                <c:pt idx="21">
                  <c:v>456088.92200000002</c:v>
                </c:pt>
                <c:pt idx="22">
                  <c:v>84510.861000000004</c:v>
                </c:pt>
                <c:pt idx="23">
                  <c:v>567946.63099999994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再エネ比較シート!$BF$72:$BF$161</c:f>
              <c:numCache>
                <c:formatCode>#,##0_);[Red]\(#,##0\)</c:formatCode>
                <c:ptCount val="90"/>
                <c:pt idx="0">
                  <c:v>0</c:v>
                </c:pt>
                <c:pt idx="1">
                  <c:v>306099.815</c:v>
                </c:pt>
                <c:pt idx="2">
                  <c:v>210820.03</c:v>
                </c:pt>
                <c:pt idx="3">
                  <c:v>571.58100000000002</c:v>
                </c:pt>
                <c:pt idx="4">
                  <c:v>46694.00299999999</c:v>
                </c:pt>
                <c:pt idx="5">
                  <c:v>98423.288</c:v>
                </c:pt>
                <c:pt idx="6">
                  <c:v>225743.889</c:v>
                </c:pt>
                <c:pt idx="7">
                  <c:v>30869.18</c:v>
                </c:pt>
                <c:pt idx="8">
                  <c:v>339102.98300000001</c:v>
                </c:pt>
                <c:pt idx="9">
                  <c:v>174048.51800000001</c:v>
                </c:pt>
                <c:pt idx="10">
                  <c:v>0</c:v>
                </c:pt>
                <c:pt idx="11">
                  <c:v>7378.2389999999996</c:v>
                </c:pt>
                <c:pt idx="12">
                  <c:v>175779.08600000001</c:v>
                </c:pt>
                <c:pt idx="13">
                  <c:v>87058.517999999982</c:v>
                </c:pt>
                <c:pt idx="14">
                  <c:v>37445.099000000002</c:v>
                </c:pt>
                <c:pt idx="15">
                  <c:v>515233.19799999997</c:v>
                </c:pt>
                <c:pt idx="16">
                  <c:v>210225.245</c:v>
                </c:pt>
                <c:pt idx="17">
                  <c:v>194645.79399999999</c:v>
                </c:pt>
                <c:pt idx="18">
                  <c:v>0</c:v>
                </c:pt>
                <c:pt idx="19">
                  <c:v>104497.30100000001</c:v>
                </c:pt>
                <c:pt idx="20">
                  <c:v>206434.652</c:v>
                </c:pt>
                <c:pt idx="21">
                  <c:v>704701.97199999995</c:v>
                </c:pt>
                <c:pt idx="22">
                  <c:v>20751.579000000005</c:v>
                </c:pt>
                <c:pt idx="23">
                  <c:v>187849.522</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再エネ比較シート!$BG$72:$BG$161</c:f>
              <c:numCache>
                <c:formatCode>#,##0_);[Red]\(#,##0\)</c:formatCode>
                <c:ptCount val="90"/>
                <c:pt idx="0">
                  <c:v>0</c:v>
                </c:pt>
                <c:pt idx="1">
                  <c:v>791.09699999999987</c:v>
                </c:pt>
                <c:pt idx="2">
                  <c:v>0</c:v>
                </c:pt>
                <c:pt idx="3">
                  <c:v>0</c:v>
                </c:pt>
                <c:pt idx="4">
                  <c:v>0</c:v>
                </c:pt>
                <c:pt idx="5">
                  <c:v>4129.5450000000001</c:v>
                </c:pt>
                <c:pt idx="6">
                  <c:v>4806.6639999999998</c:v>
                </c:pt>
                <c:pt idx="7">
                  <c:v>0</c:v>
                </c:pt>
                <c:pt idx="8">
                  <c:v>29156.255000000001</c:v>
                </c:pt>
                <c:pt idx="9">
                  <c:v>29475.519</c:v>
                </c:pt>
                <c:pt idx="10">
                  <c:v>0</c:v>
                </c:pt>
                <c:pt idx="11">
                  <c:v>0</c:v>
                </c:pt>
                <c:pt idx="12">
                  <c:v>5108.1670000000013</c:v>
                </c:pt>
                <c:pt idx="13">
                  <c:v>39948.165000000001</c:v>
                </c:pt>
                <c:pt idx="14">
                  <c:v>196.768</c:v>
                </c:pt>
                <c:pt idx="15">
                  <c:v>80874.929000000018</c:v>
                </c:pt>
                <c:pt idx="16">
                  <c:v>0</c:v>
                </c:pt>
                <c:pt idx="17">
                  <c:v>12358.763000000003</c:v>
                </c:pt>
                <c:pt idx="18">
                  <c:v>0</c:v>
                </c:pt>
                <c:pt idx="19">
                  <c:v>303.625</c:v>
                </c:pt>
                <c:pt idx="20">
                  <c:v>68232.066000000006</c:v>
                </c:pt>
                <c:pt idx="21">
                  <c:v>197017.03599999999</c:v>
                </c:pt>
                <c:pt idx="22">
                  <c:v>471.50799999999998</c:v>
                </c:pt>
                <c:pt idx="23">
                  <c:v>15498.328</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再エネ比較シート!$BI$72:$BI$161</c:f>
              <c:numCache>
                <c:formatCode>#,##0_);[Red]\(#,##0\)</c:formatCode>
                <c:ptCount val="90"/>
                <c:pt idx="0">
                  <c:v>243031.31400000001</c:v>
                </c:pt>
                <c:pt idx="1">
                  <c:v>2378805.1500000004</c:v>
                </c:pt>
                <c:pt idx="2">
                  <c:v>1572177.23</c:v>
                </c:pt>
                <c:pt idx="3">
                  <c:v>309595.80999999994</c:v>
                </c:pt>
                <c:pt idx="4">
                  <c:v>249083.44899999999</c:v>
                </c:pt>
                <c:pt idx="5">
                  <c:v>365048.08099999995</c:v>
                </c:pt>
                <c:pt idx="6">
                  <c:v>379972.28200000001</c:v>
                </c:pt>
                <c:pt idx="7">
                  <c:v>300607.25499999995</c:v>
                </c:pt>
                <c:pt idx="8">
                  <c:v>422622.49800000002</c:v>
                </c:pt>
                <c:pt idx="9">
                  <c:v>363312.33400000003</c:v>
                </c:pt>
                <c:pt idx="10">
                  <c:v>136892.144</c:v>
                </c:pt>
                <c:pt idx="11">
                  <c:v>636689.89199999999</c:v>
                </c:pt>
                <c:pt idx="12">
                  <c:v>281002.90300000005</c:v>
                </c:pt>
                <c:pt idx="13">
                  <c:v>317333.71599999996</c:v>
                </c:pt>
                <c:pt idx="14">
                  <c:v>1747335.1889999998</c:v>
                </c:pt>
                <c:pt idx="15">
                  <c:v>842795.32899999991</c:v>
                </c:pt>
                <c:pt idx="16">
                  <c:v>908035.41099999996</c:v>
                </c:pt>
                <c:pt idx="17">
                  <c:v>454791.79200000002</c:v>
                </c:pt>
                <c:pt idx="18">
                  <c:v>130352.81099999999</c:v>
                </c:pt>
                <c:pt idx="19">
                  <c:v>266522.54399999999</c:v>
                </c:pt>
                <c:pt idx="20">
                  <c:v>901771.73599999992</c:v>
                </c:pt>
                <c:pt idx="21">
                  <c:v>1357807.93</c:v>
                </c:pt>
                <c:pt idx="22">
                  <c:v>105733.948</c:v>
                </c:pt>
                <c:pt idx="23">
                  <c:v>771294.48099999991</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東みよし町</c:v>
                </c:pt>
              </c:strCache>
            </c:strRef>
          </c:cat>
          <c:val>
            <c:numRef>
              <c:f>①CO2排出量の現状把握!$AX$43:$AX$45</c:f>
              <c:numCache>
                <c:formatCode>0%</c:formatCode>
                <c:ptCount val="3"/>
                <c:pt idx="0">
                  <c:v>0.42072759503743129</c:v>
                </c:pt>
                <c:pt idx="1">
                  <c:v>0.33788192828606189</c:v>
                </c:pt>
                <c:pt idx="2">
                  <c:v>0.10409923144003258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東みよし町</c:v>
                </c:pt>
              </c:strCache>
            </c:strRef>
          </c:cat>
          <c:val>
            <c:numRef>
              <c:f>①CO2排出量の現状把握!$AY$43:$AY$45</c:f>
              <c:numCache>
                <c:formatCode>0%</c:formatCode>
                <c:ptCount val="3"/>
                <c:pt idx="0">
                  <c:v>0.19118662390594171</c:v>
                </c:pt>
                <c:pt idx="1">
                  <c:v>0.18091382287120639</c:v>
                </c:pt>
                <c:pt idx="2">
                  <c:v>0.1924042210188901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東みよし町</c:v>
                </c:pt>
              </c:strCache>
            </c:strRef>
          </c:cat>
          <c:val>
            <c:numRef>
              <c:f>①CO2排出量の現状把握!$AZ$43:$AZ$45</c:f>
              <c:numCache>
                <c:formatCode>0%</c:formatCode>
                <c:ptCount val="3"/>
                <c:pt idx="0">
                  <c:v>0.18034974026133399</c:v>
                </c:pt>
                <c:pt idx="1">
                  <c:v>0.18495686488146204</c:v>
                </c:pt>
                <c:pt idx="2">
                  <c:v>0.2548443315261128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東みよし町</c:v>
                </c:pt>
              </c:strCache>
            </c:strRef>
          </c:cat>
          <c:val>
            <c:numRef>
              <c:f>①CO2排出量の現状把握!$BA$43:$BA$45</c:f>
              <c:numCache>
                <c:formatCode>0%</c:formatCode>
                <c:ptCount val="3"/>
                <c:pt idx="0">
                  <c:v>0.19226168778726088</c:v>
                </c:pt>
                <c:pt idx="1">
                  <c:v>0.28251968633966296</c:v>
                </c:pt>
                <c:pt idx="2">
                  <c:v>0.42238357648890529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東みよし町</c:v>
                </c:pt>
              </c:strCache>
            </c:strRef>
          </c:cat>
          <c:val>
            <c:numRef>
              <c:f>①CO2排出量の現状把握!$BB$43:$BB$45</c:f>
              <c:numCache>
                <c:formatCode>0%</c:formatCode>
                <c:ptCount val="3"/>
                <c:pt idx="0">
                  <c:v>1.5474353008032191E-2</c:v>
                </c:pt>
                <c:pt idx="1">
                  <c:v>1.3727697621606649E-2</c:v>
                </c:pt>
                <c:pt idx="2">
                  <c:v>2.6268639526059286E-2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3732</c:v>
                </c:pt>
                <c:pt idx="1">
                  <c:v>3732</c:v>
                </c:pt>
                <c:pt idx="2">
                  <c:v>3732</c:v>
                </c:pt>
                <c:pt idx="3">
                  <c:v>3732</c:v>
                </c:pt>
                <c:pt idx="4">
                  <c:v>3732</c:v>
                </c:pt>
                <c:pt idx="5">
                  <c:v>3571</c:v>
                </c:pt>
                <c:pt idx="6">
                  <c:v>3571</c:v>
                </c:pt>
                <c:pt idx="7">
                  <c:v>3571</c:v>
                </c:pt>
                <c:pt idx="8">
                  <c:v>3571</c:v>
                </c:pt>
                <c:pt idx="9">
                  <c:v>3571</c:v>
                </c:pt>
                <c:pt idx="10">
                  <c:v>3571</c:v>
                </c:pt>
                <c:pt idx="11">
                  <c:v>3729</c:v>
                </c:pt>
                <c:pt idx="12">
                  <c:v>3729</c:v>
                </c:pt>
                <c:pt idx="13">
                  <c:v>3729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1.893121810501047</c:v>
                </c:pt>
                <c:pt idx="1">
                  <c:v>2.0689128408951118</c:v>
                </c:pt>
                <c:pt idx="2">
                  <c:v>1.9089823987862149</c:v>
                </c:pt>
                <c:pt idx="3">
                  <c:v>1.8133932891493101</c:v>
                </c:pt>
                <c:pt idx="4">
                  <c:v>2.1523379376849658</c:v>
                </c:pt>
                <c:pt idx="5">
                  <c:v>2.6516385450814028</c:v>
                </c:pt>
                <c:pt idx="6">
                  <c:v>1.5914710922290041</c:v>
                </c:pt>
                <c:pt idx="7">
                  <c:v>1.6092320401955369</c:v>
                </c:pt>
                <c:pt idx="8">
                  <c:v>2.3856819860461149</c:v>
                </c:pt>
                <c:pt idx="9">
                  <c:v>2.2968649910645791</c:v>
                </c:pt>
                <c:pt idx="10">
                  <c:v>0</c:v>
                </c:pt>
                <c:pt idx="11">
                  <c:v>1.5876341172738431</c:v>
                </c:pt>
                <c:pt idx="12">
                  <c:v>1.8334197900551681</c:v>
                </c:pt>
                <c:pt idx="13">
                  <c:v>1.813750724713165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15736</c:v>
                </c:pt>
                <c:pt idx="1">
                  <c:v>15646</c:v>
                </c:pt>
                <c:pt idx="2">
                  <c:v>15511</c:v>
                </c:pt>
                <c:pt idx="3">
                  <c:v>15445</c:v>
                </c:pt>
                <c:pt idx="4">
                  <c:v>15339</c:v>
                </c:pt>
                <c:pt idx="5">
                  <c:v>15141</c:v>
                </c:pt>
                <c:pt idx="6">
                  <c:v>14943</c:v>
                </c:pt>
                <c:pt idx="7">
                  <c:v>14784</c:v>
                </c:pt>
                <c:pt idx="8">
                  <c:v>14594</c:v>
                </c:pt>
                <c:pt idx="9">
                  <c:v>14456</c:v>
                </c:pt>
                <c:pt idx="10">
                  <c:v>14285</c:v>
                </c:pt>
                <c:pt idx="11">
                  <c:v>14066</c:v>
                </c:pt>
                <c:pt idx="12">
                  <c:v>13878</c:v>
                </c:pt>
                <c:pt idx="13">
                  <c:v>13628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東みよし町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1673</v>
      </c>
      <c r="B9" s="70">
        <v>307</v>
      </c>
      <c r="C9" s="70">
        <v>1</v>
      </c>
      <c r="D9" s="70">
        <v>19</v>
      </c>
      <c r="E9" s="70">
        <v>1990</v>
      </c>
      <c r="F9" s="70" t="s">
        <v>787</v>
      </c>
      <c r="G9" s="70" t="s">
        <v>1674</v>
      </c>
      <c r="H9" s="70" t="s">
        <v>1675</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1676</v>
      </c>
      <c r="B10" s="70">
        <v>308</v>
      </c>
      <c r="C10" s="70">
        <v>2</v>
      </c>
      <c r="D10" s="70">
        <v>19</v>
      </c>
      <c r="E10" s="70">
        <v>2005</v>
      </c>
      <c r="F10" s="70" t="s">
        <v>789</v>
      </c>
      <c r="G10" s="70" t="s">
        <v>1674</v>
      </c>
      <c r="H10" s="70" t="s">
        <v>1675</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1677</v>
      </c>
      <c r="B11" s="70">
        <v>309</v>
      </c>
      <c r="C11" s="70">
        <v>3</v>
      </c>
      <c r="D11" s="70">
        <v>19</v>
      </c>
      <c r="E11" s="70">
        <v>2006</v>
      </c>
      <c r="F11" s="70" t="s">
        <v>790</v>
      </c>
      <c r="G11" s="70" t="s">
        <v>1674</v>
      </c>
      <c r="H11" s="70" t="s">
        <v>1675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1678</v>
      </c>
      <c r="B12" s="70">
        <v>310</v>
      </c>
      <c r="C12" s="70">
        <v>4</v>
      </c>
      <c r="D12" s="70">
        <v>19</v>
      </c>
      <c r="E12" s="70">
        <v>2007</v>
      </c>
      <c r="F12" s="70" t="s">
        <v>791</v>
      </c>
      <c r="G12" s="70" t="s">
        <v>1674</v>
      </c>
      <c r="H12" s="70" t="s">
        <v>1675</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1679</v>
      </c>
      <c r="B13" s="70">
        <v>311</v>
      </c>
      <c r="C13" s="70">
        <v>5</v>
      </c>
      <c r="D13" s="70">
        <v>19</v>
      </c>
      <c r="E13" s="70">
        <v>2008</v>
      </c>
      <c r="F13" s="70" t="s">
        <v>792</v>
      </c>
      <c r="G13" s="70" t="s">
        <v>1674</v>
      </c>
      <c r="H13" s="70" t="s">
        <v>1675</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1680</v>
      </c>
      <c r="B14" s="70">
        <v>312</v>
      </c>
      <c r="C14" s="70">
        <v>6</v>
      </c>
      <c r="D14" s="70">
        <v>19</v>
      </c>
      <c r="E14" s="70">
        <v>2009</v>
      </c>
      <c r="F14" s="70" t="s">
        <v>176</v>
      </c>
      <c r="G14" s="70" t="s">
        <v>1674</v>
      </c>
      <c r="H14" s="70" t="s">
        <v>1675</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1681</v>
      </c>
      <c r="B15" s="70">
        <v>313</v>
      </c>
      <c r="C15" s="70">
        <v>7</v>
      </c>
      <c r="D15" s="70">
        <v>19</v>
      </c>
      <c r="E15" s="70">
        <v>2010</v>
      </c>
      <c r="F15" s="70" t="s">
        <v>177</v>
      </c>
      <c r="G15" s="70" t="s">
        <v>1674</v>
      </c>
      <c r="H15" s="70" t="s">
        <v>1675</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1682</v>
      </c>
      <c r="B16" s="70">
        <v>314</v>
      </c>
      <c r="C16" s="70">
        <v>8</v>
      </c>
      <c r="D16" s="70">
        <v>19</v>
      </c>
      <c r="E16" s="70">
        <v>2011</v>
      </c>
      <c r="F16" s="70" t="s">
        <v>178</v>
      </c>
      <c r="G16" s="70" t="s">
        <v>1674</v>
      </c>
      <c r="H16" s="70" t="s">
        <v>1675</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1683</v>
      </c>
      <c r="B17" s="70">
        <v>315</v>
      </c>
      <c r="C17" s="70">
        <v>9</v>
      </c>
      <c r="D17" s="70">
        <v>19</v>
      </c>
      <c r="E17" s="70">
        <v>2012</v>
      </c>
      <c r="F17" s="70" t="s">
        <v>179</v>
      </c>
      <c r="G17" s="70" t="s">
        <v>1674</v>
      </c>
      <c r="H17" s="70" t="s">
        <v>1675</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1684</v>
      </c>
      <c r="B18" s="70">
        <v>316</v>
      </c>
      <c r="C18" s="70">
        <v>10</v>
      </c>
      <c r="D18" s="70">
        <v>19</v>
      </c>
      <c r="E18" s="70">
        <v>2013</v>
      </c>
      <c r="F18" s="70" t="s">
        <v>180</v>
      </c>
      <c r="G18" s="70" t="s">
        <v>1674</v>
      </c>
      <c r="H18" s="70" t="s">
        <v>1675</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1685</v>
      </c>
      <c r="B19" s="70">
        <v>317</v>
      </c>
      <c r="C19" s="70">
        <v>11</v>
      </c>
      <c r="D19" s="70">
        <v>19</v>
      </c>
      <c r="E19" s="70">
        <v>2014</v>
      </c>
      <c r="F19" s="70" t="s">
        <v>181</v>
      </c>
      <c r="G19" s="70" t="s">
        <v>1674</v>
      </c>
      <c r="H19" s="70" t="s">
        <v>1675</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1686</v>
      </c>
      <c r="B20" s="70">
        <v>318</v>
      </c>
      <c r="C20" s="70">
        <v>12</v>
      </c>
      <c r="D20" s="70">
        <v>19</v>
      </c>
      <c r="E20" s="70">
        <v>2015</v>
      </c>
      <c r="F20" s="70" t="s">
        <v>182</v>
      </c>
      <c r="G20" s="70" t="s">
        <v>1674</v>
      </c>
      <c r="H20" s="70" t="s">
        <v>1675</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1687</v>
      </c>
      <c r="B21" s="70">
        <v>319</v>
      </c>
      <c r="C21" s="70">
        <v>13</v>
      </c>
      <c r="D21" s="70">
        <v>19</v>
      </c>
      <c r="E21" s="70">
        <v>2016</v>
      </c>
      <c r="F21" s="70" t="s">
        <v>155</v>
      </c>
      <c r="G21" s="70" t="s">
        <v>1674</v>
      </c>
      <c r="H21" s="70" t="s">
        <v>1675</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1688</v>
      </c>
      <c r="B22" s="70">
        <v>320</v>
      </c>
      <c r="C22" s="70">
        <v>14</v>
      </c>
      <c r="D22" s="70">
        <v>19</v>
      </c>
      <c r="E22" s="70">
        <v>2017</v>
      </c>
      <c r="F22" s="70" t="s">
        <v>156</v>
      </c>
      <c r="G22" s="70" t="s">
        <v>1674</v>
      </c>
      <c r="H22" s="70" t="s">
        <v>1675</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1689</v>
      </c>
      <c r="B23" s="70">
        <v>321</v>
      </c>
      <c r="C23" s="70">
        <v>15</v>
      </c>
      <c r="D23" s="70">
        <v>19</v>
      </c>
      <c r="E23" s="70">
        <v>2018</v>
      </c>
      <c r="F23" s="70" t="s">
        <v>183</v>
      </c>
      <c r="G23" s="70" t="s">
        <v>1674</v>
      </c>
      <c r="H23" s="70" t="s">
        <v>1675</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1690</v>
      </c>
      <c r="B24" s="70">
        <v>322</v>
      </c>
      <c r="C24" s="70">
        <v>16</v>
      </c>
      <c r="D24" s="70">
        <v>19</v>
      </c>
      <c r="E24" s="70">
        <v>2019</v>
      </c>
      <c r="F24" s="70" t="s">
        <v>158</v>
      </c>
      <c r="G24" s="70" t="s">
        <v>1674</v>
      </c>
      <c r="H24" s="70" t="s">
        <v>1675</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1691</v>
      </c>
      <c r="B25" s="70">
        <v>323</v>
      </c>
      <c r="C25" s="70">
        <v>17</v>
      </c>
      <c r="D25" s="70">
        <v>19</v>
      </c>
      <c r="E25" s="70">
        <v>2020</v>
      </c>
      <c r="F25" s="70" t="s">
        <v>159</v>
      </c>
      <c r="G25" s="70" t="s">
        <v>1674</v>
      </c>
      <c r="H25" s="70" t="s">
        <v>1675</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1692</v>
      </c>
      <c r="B26" s="70">
        <v>323</v>
      </c>
      <c r="C26" s="70">
        <v>18</v>
      </c>
      <c r="D26" s="70">
        <v>19</v>
      </c>
      <c r="E26" s="70">
        <v>2021</v>
      </c>
      <c r="F26" s="70" t="s">
        <v>160</v>
      </c>
      <c r="G26" s="1064" t="s">
        <v>1674</v>
      </c>
      <c r="H26" s="70" t="s">
        <v>1675</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1693</v>
      </c>
      <c r="B27" s="70">
        <v>323</v>
      </c>
      <c r="C27" s="70">
        <v>19</v>
      </c>
      <c r="D27" s="70">
        <v>19</v>
      </c>
      <c r="E27" s="70">
        <v>2022</v>
      </c>
      <c r="F27" s="70" t="s">
        <v>161</v>
      </c>
      <c r="G27" s="1064" t="s">
        <v>1674</v>
      </c>
      <c r="H27" s="70" t="s">
        <v>1675</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1694</v>
      </c>
      <c r="B28" s="70">
        <v>323</v>
      </c>
      <c r="C28" s="70">
        <v>20</v>
      </c>
      <c r="D28" s="70">
        <v>19</v>
      </c>
      <c r="E28" s="70">
        <v>2023</v>
      </c>
      <c r="F28" s="70" t="s">
        <v>1539</v>
      </c>
      <c r="G28" s="70" t="s">
        <v>1674</v>
      </c>
      <c r="H28" s="70" t="s">
        <v>1675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1695</v>
      </c>
      <c r="B29" s="70">
        <v>323</v>
      </c>
      <c r="C29" s="70">
        <v>21</v>
      </c>
      <c r="D29" s="70">
        <v>19</v>
      </c>
      <c r="E29" s="70">
        <v>2024</v>
      </c>
      <c r="F29" s="70" t="s">
        <v>1554</v>
      </c>
      <c r="G29" s="70" t="s">
        <v>1674</v>
      </c>
      <c r="H29" s="70" t="s">
        <v>1675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1696</v>
      </c>
      <c r="B30" s="70">
        <v>86</v>
      </c>
      <c r="C30" s="70">
        <v>1</v>
      </c>
      <c r="D30" s="70">
        <v>6</v>
      </c>
      <c r="E30" s="70">
        <v>1990</v>
      </c>
      <c r="F30" s="70" t="s">
        <v>787</v>
      </c>
      <c r="G30" s="70" t="s">
        <v>1697</v>
      </c>
      <c r="H30" s="70" t="s">
        <v>1698</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1699</v>
      </c>
      <c r="B31" s="70">
        <v>87</v>
      </c>
      <c r="C31" s="70">
        <v>2</v>
      </c>
      <c r="D31" s="70">
        <v>6</v>
      </c>
      <c r="E31" s="70">
        <v>2005</v>
      </c>
      <c r="F31" s="70" t="s">
        <v>789</v>
      </c>
      <c r="G31" s="70" t="s">
        <v>1697</v>
      </c>
      <c r="H31" s="70" t="s">
        <v>1698</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1700</v>
      </c>
      <c r="B32" s="70">
        <v>88</v>
      </c>
      <c r="C32" s="70">
        <v>3</v>
      </c>
      <c r="D32" s="70">
        <v>6</v>
      </c>
      <c r="E32" s="70">
        <v>2006</v>
      </c>
      <c r="F32" s="70" t="s">
        <v>790</v>
      </c>
      <c r="G32" s="70" t="s">
        <v>1697</v>
      </c>
      <c r="H32" s="70" t="s">
        <v>1698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1701</v>
      </c>
      <c r="B33" s="70">
        <v>89</v>
      </c>
      <c r="C33" s="70">
        <v>4</v>
      </c>
      <c r="D33" s="70">
        <v>6</v>
      </c>
      <c r="E33" s="70">
        <v>2007</v>
      </c>
      <c r="F33" s="70" t="s">
        <v>791</v>
      </c>
      <c r="G33" s="70" t="s">
        <v>1697</v>
      </c>
      <c r="H33" s="70" t="s">
        <v>1698</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1702</v>
      </c>
      <c r="B34" s="70">
        <v>90</v>
      </c>
      <c r="C34" s="70">
        <v>5</v>
      </c>
      <c r="D34" s="70">
        <v>6</v>
      </c>
      <c r="E34" s="70">
        <v>2008</v>
      </c>
      <c r="F34" s="70" t="s">
        <v>792</v>
      </c>
      <c r="G34" s="70" t="s">
        <v>1697</v>
      </c>
      <c r="H34" s="70" t="s">
        <v>1698</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1703</v>
      </c>
      <c r="B35" s="70">
        <v>91</v>
      </c>
      <c r="C35" s="70">
        <v>6</v>
      </c>
      <c r="D35" s="70">
        <v>6</v>
      </c>
      <c r="E35" s="70">
        <v>2009</v>
      </c>
      <c r="F35" s="70" t="s">
        <v>176</v>
      </c>
      <c r="G35" s="70" t="s">
        <v>1697</v>
      </c>
      <c r="H35" s="70" t="s">
        <v>1698</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1704</v>
      </c>
      <c r="B36" s="70">
        <v>92</v>
      </c>
      <c r="C36" s="70">
        <v>7</v>
      </c>
      <c r="D36" s="70">
        <v>6</v>
      </c>
      <c r="E36" s="70">
        <v>2010</v>
      </c>
      <c r="F36" s="70" t="s">
        <v>177</v>
      </c>
      <c r="G36" s="70" t="s">
        <v>1697</v>
      </c>
      <c r="H36" s="70" t="s">
        <v>1698</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1705</v>
      </c>
      <c r="B37" s="70">
        <v>93</v>
      </c>
      <c r="C37" s="70">
        <v>8</v>
      </c>
      <c r="D37" s="70">
        <v>6</v>
      </c>
      <c r="E37" s="70">
        <v>2011</v>
      </c>
      <c r="F37" s="70" t="s">
        <v>178</v>
      </c>
      <c r="G37" s="70" t="s">
        <v>1697</v>
      </c>
      <c r="H37" s="70" t="s">
        <v>1698</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1706</v>
      </c>
      <c r="B38" s="70">
        <v>94</v>
      </c>
      <c r="C38" s="70">
        <v>9</v>
      </c>
      <c r="D38" s="70">
        <v>6</v>
      </c>
      <c r="E38" s="70">
        <v>2012</v>
      </c>
      <c r="F38" s="70" t="s">
        <v>179</v>
      </c>
      <c r="G38" s="70" t="s">
        <v>1697</v>
      </c>
      <c r="H38" s="70" t="s">
        <v>1698</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1707</v>
      </c>
      <c r="B39" s="70">
        <v>95</v>
      </c>
      <c r="C39" s="70">
        <v>10</v>
      </c>
      <c r="D39" s="70">
        <v>6</v>
      </c>
      <c r="E39" s="70">
        <v>2013</v>
      </c>
      <c r="F39" s="70" t="s">
        <v>180</v>
      </c>
      <c r="G39" s="70" t="s">
        <v>1697</v>
      </c>
      <c r="H39" s="70" t="s">
        <v>1698</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1708</v>
      </c>
      <c r="B40" s="70">
        <v>96</v>
      </c>
      <c r="C40" s="70">
        <v>11</v>
      </c>
      <c r="D40" s="70">
        <v>6</v>
      </c>
      <c r="E40" s="70">
        <v>2014</v>
      </c>
      <c r="F40" s="70" t="s">
        <v>181</v>
      </c>
      <c r="G40" s="70" t="s">
        <v>1697</v>
      </c>
      <c r="H40" s="70" t="s">
        <v>1698</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1709</v>
      </c>
      <c r="B41" s="70">
        <v>97</v>
      </c>
      <c r="C41" s="70">
        <v>12</v>
      </c>
      <c r="D41" s="70">
        <v>6</v>
      </c>
      <c r="E41" s="70">
        <v>2015</v>
      </c>
      <c r="F41" s="70" t="s">
        <v>182</v>
      </c>
      <c r="G41" s="70" t="s">
        <v>1697</v>
      </c>
      <c r="H41" s="70" t="s">
        <v>1698</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1710</v>
      </c>
      <c r="B42" s="70">
        <v>98</v>
      </c>
      <c r="C42" s="70">
        <v>13</v>
      </c>
      <c r="D42" s="70">
        <v>6</v>
      </c>
      <c r="E42" s="70">
        <v>2016</v>
      </c>
      <c r="F42" s="70" t="s">
        <v>155</v>
      </c>
      <c r="G42" s="70" t="s">
        <v>1697</v>
      </c>
      <c r="H42" s="70" t="s">
        <v>1698</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1711</v>
      </c>
      <c r="B43" s="70">
        <v>99</v>
      </c>
      <c r="C43" s="70">
        <v>14</v>
      </c>
      <c r="D43" s="70">
        <v>6</v>
      </c>
      <c r="E43" s="70">
        <v>2017</v>
      </c>
      <c r="F43" s="70" t="s">
        <v>156</v>
      </c>
      <c r="G43" s="70" t="s">
        <v>1697</v>
      </c>
      <c r="H43" s="70" t="s">
        <v>1698</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1712</v>
      </c>
      <c r="B44" s="70">
        <v>100</v>
      </c>
      <c r="C44" s="70">
        <v>15</v>
      </c>
      <c r="D44" s="70">
        <v>6</v>
      </c>
      <c r="E44" s="70">
        <v>2018</v>
      </c>
      <c r="F44" s="70" t="s">
        <v>183</v>
      </c>
      <c r="G44" s="70" t="s">
        <v>1697</v>
      </c>
      <c r="H44" s="70" t="s">
        <v>1698</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1713</v>
      </c>
      <c r="B45" s="70">
        <v>101</v>
      </c>
      <c r="C45" s="70">
        <v>16</v>
      </c>
      <c r="D45" s="70">
        <v>6</v>
      </c>
      <c r="E45" s="70">
        <v>2019</v>
      </c>
      <c r="F45" s="70" t="s">
        <v>158</v>
      </c>
      <c r="G45" s="1064" t="s">
        <v>1697</v>
      </c>
      <c r="H45" s="70" t="s">
        <v>1698</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1714</v>
      </c>
      <c r="B46" s="70">
        <v>102</v>
      </c>
      <c r="C46" s="70">
        <v>17</v>
      </c>
      <c r="D46" s="70">
        <v>6</v>
      </c>
      <c r="E46" s="70">
        <v>2020</v>
      </c>
      <c r="F46" s="70" t="s">
        <v>159</v>
      </c>
      <c r="G46" s="1064" t="s">
        <v>1697</v>
      </c>
      <c r="H46" s="70" t="s">
        <v>1698</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1715</v>
      </c>
      <c r="B47" s="70">
        <v>102</v>
      </c>
      <c r="C47" s="70">
        <v>18</v>
      </c>
      <c r="D47" s="70">
        <v>6</v>
      </c>
      <c r="E47" s="70">
        <v>2021</v>
      </c>
      <c r="F47" s="70" t="s">
        <v>160</v>
      </c>
      <c r="G47" s="70" t="s">
        <v>1697</v>
      </c>
      <c r="H47" s="70" t="s">
        <v>1698</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1716</v>
      </c>
      <c r="B48" s="70">
        <v>102</v>
      </c>
      <c r="C48" s="70">
        <v>19</v>
      </c>
      <c r="D48" s="70">
        <v>6</v>
      </c>
      <c r="E48" s="70">
        <v>2022</v>
      </c>
      <c r="F48" s="70" t="s">
        <v>161</v>
      </c>
      <c r="G48" s="70" t="s">
        <v>1697</v>
      </c>
      <c r="H48" s="70" t="s">
        <v>1698</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1717</v>
      </c>
      <c r="B49" s="70">
        <v>102</v>
      </c>
      <c r="C49" s="70">
        <v>20</v>
      </c>
      <c r="D49" s="70">
        <v>6</v>
      </c>
      <c r="E49" s="70">
        <v>2023</v>
      </c>
      <c r="F49" s="70" t="s">
        <v>1539</v>
      </c>
      <c r="G49" s="70" t="s">
        <v>1697</v>
      </c>
      <c r="H49" s="70" t="s">
        <v>1698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1718</v>
      </c>
      <c r="B50" s="70">
        <v>102</v>
      </c>
      <c r="C50" s="70">
        <v>21</v>
      </c>
      <c r="D50" s="70">
        <v>6</v>
      </c>
      <c r="E50" s="70">
        <v>2024</v>
      </c>
      <c r="F50" s="70" t="s">
        <v>1554</v>
      </c>
      <c r="G50" s="70" t="s">
        <v>1697</v>
      </c>
      <c r="H50" s="70" t="s">
        <v>1698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1719</v>
      </c>
      <c r="B51" s="70">
        <v>290</v>
      </c>
      <c r="C51" s="70">
        <v>1</v>
      </c>
      <c r="D51" s="70">
        <v>18</v>
      </c>
      <c r="E51" s="70">
        <v>1990</v>
      </c>
      <c r="F51" s="70" t="s">
        <v>787</v>
      </c>
      <c r="G51" s="70" t="s">
        <v>1720</v>
      </c>
      <c r="H51" s="70" t="s">
        <v>1721</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1722</v>
      </c>
      <c r="B52" s="70">
        <v>291</v>
      </c>
      <c r="C52" s="70">
        <v>2</v>
      </c>
      <c r="D52" s="70">
        <v>18</v>
      </c>
      <c r="E52" s="70">
        <v>2005</v>
      </c>
      <c r="F52" s="70" t="s">
        <v>789</v>
      </c>
      <c r="G52" s="70" t="s">
        <v>1720</v>
      </c>
      <c r="H52" s="70" t="s">
        <v>1721</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1723</v>
      </c>
      <c r="B53" s="70">
        <v>292</v>
      </c>
      <c r="C53" s="70">
        <v>3</v>
      </c>
      <c r="D53" s="70">
        <v>18</v>
      </c>
      <c r="E53" s="70">
        <v>2006</v>
      </c>
      <c r="F53" s="70" t="s">
        <v>790</v>
      </c>
      <c r="G53" s="70" t="s">
        <v>1720</v>
      </c>
      <c r="H53" s="70" t="s">
        <v>1721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1724</v>
      </c>
      <c r="B54" s="70">
        <v>293</v>
      </c>
      <c r="C54" s="70">
        <v>4</v>
      </c>
      <c r="D54" s="70">
        <v>18</v>
      </c>
      <c r="E54" s="70">
        <v>2007</v>
      </c>
      <c r="F54" s="70" t="s">
        <v>791</v>
      </c>
      <c r="G54" s="70" t="s">
        <v>1720</v>
      </c>
      <c r="H54" s="70" t="s">
        <v>1721</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1725</v>
      </c>
      <c r="B55" s="70">
        <v>294</v>
      </c>
      <c r="C55" s="70">
        <v>5</v>
      </c>
      <c r="D55" s="70">
        <v>18</v>
      </c>
      <c r="E55" s="70">
        <v>2008</v>
      </c>
      <c r="F55" s="70" t="s">
        <v>792</v>
      </c>
      <c r="G55" s="70" t="s">
        <v>1720</v>
      </c>
      <c r="H55" s="70" t="s">
        <v>1721</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1726</v>
      </c>
      <c r="B56" s="70">
        <v>295</v>
      </c>
      <c r="C56" s="70">
        <v>6</v>
      </c>
      <c r="D56" s="70">
        <v>18</v>
      </c>
      <c r="E56" s="70">
        <v>2009</v>
      </c>
      <c r="F56" s="70" t="s">
        <v>176</v>
      </c>
      <c r="G56" s="70" t="s">
        <v>1720</v>
      </c>
      <c r="H56" s="70" t="s">
        <v>1721</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1727</v>
      </c>
      <c r="B57" s="70">
        <v>296</v>
      </c>
      <c r="C57" s="70">
        <v>7</v>
      </c>
      <c r="D57" s="70">
        <v>18</v>
      </c>
      <c r="E57" s="70">
        <v>2010</v>
      </c>
      <c r="F57" s="70" t="s">
        <v>177</v>
      </c>
      <c r="G57" s="70" t="s">
        <v>1720</v>
      </c>
      <c r="H57" s="70" t="s">
        <v>1721</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1728</v>
      </c>
      <c r="B58" s="70">
        <v>297</v>
      </c>
      <c r="C58" s="70">
        <v>8</v>
      </c>
      <c r="D58" s="70">
        <v>18</v>
      </c>
      <c r="E58" s="70">
        <v>2011</v>
      </c>
      <c r="F58" s="70" t="s">
        <v>178</v>
      </c>
      <c r="G58" s="70" t="s">
        <v>1720</v>
      </c>
      <c r="H58" s="70" t="s">
        <v>1721</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1729</v>
      </c>
      <c r="B59" s="70">
        <v>298</v>
      </c>
      <c r="C59" s="70">
        <v>9</v>
      </c>
      <c r="D59" s="70">
        <v>18</v>
      </c>
      <c r="E59" s="70">
        <v>2012</v>
      </c>
      <c r="F59" s="70" t="s">
        <v>179</v>
      </c>
      <c r="G59" s="70" t="s">
        <v>1720</v>
      </c>
      <c r="H59" s="70" t="s">
        <v>1721</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1730</v>
      </c>
      <c r="B60" s="70">
        <v>299</v>
      </c>
      <c r="C60" s="70">
        <v>10</v>
      </c>
      <c r="D60" s="70">
        <v>18</v>
      </c>
      <c r="E60" s="70">
        <v>2013</v>
      </c>
      <c r="F60" s="70" t="s">
        <v>180</v>
      </c>
      <c r="G60" s="70" t="s">
        <v>1720</v>
      </c>
      <c r="H60" s="70" t="s">
        <v>1721</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1731</v>
      </c>
      <c r="B61" s="70">
        <v>300</v>
      </c>
      <c r="C61" s="70">
        <v>11</v>
      </c>
      <c r="D61" s="70">
        <v>18</v>
      </c>
      <c r="E61" s="70">
        <v>2014</v>
      </c>
      <c r="F61" s="70" t="s">
        <v>181</v>
      </c>
      <c r="G61" s="70" t="s">
        <v>1720</v>
      </c>
      <c r="H61" s="70" t="s">
        <v>1721</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1732</v>
      </c>
      <c r="B62" s="70">
        <v>301</v>
      </c>
      <c r="C62" s="70">
        <v>12</v>
      </c>
      <c r="D62" s="70">
        <v>18</v>
      </c>
      <c r="E62" s="70">
        <v>2015</v>
      </c>
      <c r="F62" s="70" t="s">
        <v>182</v>
      </c>
      <c r="G62" s="70" t="s">
        <v>1720</v>
      </c>
      <c r="H62" s="70" t="s">
        <v>1721</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1733</v>
      </c>
      <c r="B63" s="70">
        <v>302</v>
      </c>
      <c r="C63" s="70">
        <v>13</v>
      </c>
      <c r="D63" s="70">
        <v>18</v>
      </c>
      <c r="E63" s="70">
        <v>2016</v>
      </c>
      <c r="F63" s="70" t="s">
        <v>155</v>
      </c>
      <c r="G63" s="70" t="s">
        <v>1720</v>
      </c>
      <c r="H63" s="70" t="s">
        <v>1721</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1734</v>
      </c>
      <c r="B64" s="70">
        <v>303</v>
      </c>
      <c r="C64" s="70">
        <v>14</v>
      </c>
      <c r="D64" s="70">
        <v>18</v>
      </c>
      <c r="E64" s="70">
        <v>2017</v>
      </c>
      <c r="F64" s="70" t="s">
        <v>156</v>
      </c>
      <c r="G64" s="1064" t="s">
        <v>1720</v>
      </c>
      <c r="H64" s="70" t="s">
        <v>1721</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1735</v>
      </c>
      <c r="B65" s="70">
        <v>304</v>
      </c>
      <c r="C65" s="70">
        <v>15</v>
      </c>
      <c r="D65" s="70">
        <v>18</v>
      </c>
      <c r="E65" s="70">
        <v>2018</v>
      </c>
      <c r="F65" s="70" t="s">
        <v>183</v>
      </c>
      <c r="G65" s="1064" t="s">
        <v>1720</v>
      </c>
      <c r="H65" s="70" t="s">
        <v>1721</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1736</v>
      </c>
      <c r="B66" s="70">
        <v>305</v>
      </c>
      <c r="C66" s="70">
        <v>16</v>
      </c>
      <c r="D66" s="70">
        <v>18</v>
      </c>
      <c r="E66" s="70">
        <v>2019</v>
      </c>
      <c r="F66" s="70" t="s">
        <v>158</v>
      </c>
      <c r="G66" s="70" t="s">
        <v>1720</v>
      </c>
      <c r="H66" s="70" t="s">
        <v>1721</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1737</v>
      </c>
      <c r="B67" s="70">
        <v>306</v>
      </c>
      <c r="C67" s="70">
        <v>17</v>
      </c>
      <c r="D67" s="70">
        <v>18</v>
      </c>
      <c r="E67" s="70">
        <v>2020</v>
      </c>
      <c r="F67" s="70" t="s">
        <v>159</v>
      </c>
      <c r="G67" s="70" t="s">
        <v>1720</v>
      </c>
      <c r="H67" s="70" t="s">
        <v>1721</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1738</v>
      </c>
      <c r="B68" s="70">
        <v>306</v>
      </c>
      <c r="C68" s="70">
        <v>18</v>
      </c>
      <c r="D68" s="70">
        <v>18</v>
      </c>
      <c r="E68" s="70">
        <v>2021</v>
      </c>
      <c r="F68" s="70" t="s">
        <v>160</v>
      </c>
      <c r="G68" s="70" t="s">
        <v>1720</v>
      </c>
      <c r="H68" s="70" t="s">
        <v>1721</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1739</v>
      </c>
      <c r="B69" s="70">
        <v>306</v>
      </c>
      <c r="C69" s="70">
        <v>19</v>
      </c>
      <c r="D69" s="70">
        <v>18</v>
      </c>
      <c r="E69" s="70">
        <v>2022</v>
      </c>
      <c r="F69" s="70" t="s">
        <v>161</v>
      </c>
      <c r="G69" s="70" t="s">
        <v>1720</v>
      </c>
      <c r="H69" s="70" t="s">
        <v>1721</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1740</v>
      </c>
      <c r="B70" s="70">
        <v>306</v>
      </c>
      <c r="C70" s="70">
        <v>20</v>
      </c>
      <c r="D70" s="70">
        <v>18</v>
      </c>
      <c r="E70" s="70">
        <v>2023</v>
      </c>
      <c r="F70" s="70" t="s">
        <v>1539</v>
      </c>
      <c r="G70" s="70" t="s">
        <v>1720</v>
      </c>
      <c r="H70" s="70" t="s">
        <v>1721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1741</v>
      </c>
      <c r="B71" s="70">
        <v>306</v>
      </c>
      <c r="C71" s="70">
        <v>21</v>
      </c>
      <c r="D71" s="70">
        <v>18</v>
      </c>
      <c r="E71" s="70">
        <v>2024</v>
      </c>
      <c r="F71" s="70" t="s">
        <v>1554</v>
      </c>
      <c r="G71" s="70" t="s">
        <v>1720</v>
      </c>
      <c r="H71" s="70" t="s">
        <v>1721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1742</v>
      </c>
      <c r="B72" s="70">
        <v>86</v>
      </c>
      <c r="C72" s="70">
        <v>1</v>
      </c>
      <c r="D72" s="70">
        <v>6</v>
      </c>
      <c r="E72" s="70">
        <v>1990</v>
      </c>
      <c r="F72" s="70" t="s">
        <v>787</v>
      </c>
      <c r="G72" s="70" t="s">
        <v>1743</v>
      </c>
      <c r="H72" s="70" t="s">
        <v>1744</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1745</v>
      </c>
      <c r="B73" s="70">
        <v>87</v>
      </c>
      <c r="C73" s="70">
        <v>2</v>
      </c>
      <c r="D73" s="70">
        <v>6</v>
      </c>
      <c r="E73" s="70">
        <v>2005</v>
      </c>
      <c r="F73" s="70" t="s">
        <v>789</v>
      </c>
      <c r="G73" s="70" t="s">
        <v>1743</v>
      </c>
      <c r="H73" s="70" t="s">
        <v>1744</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1746</v>
      </c>
      <c r="B74" s="70">
        <v>88</v>
      </c>
      <c r="C74" s="70">
        <v>3</v>
      </c>
      <c r="D74" s="70">
        <v>6</v>
      </c>
      <c r="E74" s="70">
        <v>2006</v>
      </c>
      <c r="F74" s="70" t="s">
        <v>790</v>
      </c>
      <c r="G74" s="70" t="s">
        <v>1743</v>
      </c>
      <c r="H74" s="70" t="s">
        <v>1744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1747</v>
      </c>
      <c r="B75" s="70">
        <v>89</v>
      </c>
      <c r="C75" s="70">
        <v>4</v>
      </c>
      <c r="D75" s="70">
        <v>6</v>
      </c>
      <c r="E75" s="70">
        <v>2007</v>
      </c>
      <c r="F75" s="70" t="s">
        <v>791</v>
      </c>
      <c r="G75" s="70" t="s">
        <v>1743</v>
      </c>
      <c r="H75" s="70" t="s">
        <v>1744</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1748</v>
      </c>
      <c r="B76" s="70">
        <v>90</v>
      </c>
      <c r="C76" s="70">
        <v>5</v>
      </c>
      <c r="D76" s="70">
        <v>6</v>
      </c>
      <c r="E76" s="70">
        <v>2008</v>
      </c>
      <c r="F76" s="70" t="s">
        <v>792</v>
      </c>
      <c r="G76" s="70" t="s">
        <v>1743</v>
      </c>
      <c r="H76" s="70" t="s">
        <v>1744</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1749</v>
      </c>
      <c r="B77" s="70">
        <v>91</v>
      </c>
      <c r="C77" s="70">
        <v>6</v>
      </c>
      <c r="D77" s="70">
        <v>6</v>
      </c>
      <c r="E77" s="70">
        <v>2009</v>
      </c>
      <c r="F77" s="70" t="s">
        <v>176</v>
      </c>
      <c r="G77" s="70" t="s">
        <v>1743</v>
      </c>
      <c r="H77" s="70" t="s">
        <v>1744</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1750</v>
      </c>
      <c r="B78" s="70">
        <v>92</v>
      </c>
      <c r="C78" s="70">
        <v>7</v>
      </c>
      <c r="D78" s="70">
        <v>6</v>
      </c>
      <c r="E78" s="70">
        <v>2010</v>
      </c>
      <c r="F78" s="70" t="s">
        <v>177</v>
      </c>
      <c r="G78" s="70" t="s">
        <v>1743</v>
      </c>
      <c r="H78" s="70" t="s">
        <v>1744</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1751</v>
      </c>
      <c r="B79" s="70">
        <v>93</v>
      </c>
      <c r="C79" s="70">
        <v>8</v>
      </c>
      <c r="D79" s="70">
        <v>6</v>
      </c>
      <c r="E79" s="70">
        <v>2011</v>
      </c>
      <c r="F79" s="70" t="s">
        <v>178</v>
      </c>
      <c r="G79" s="70" t="s">
        <v>1743</v>
      </c>
      <c r="H79" s="70" t="s">
        <v>1744</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1752</v>
      </c>
      <c r="B80" s="70">
        <v>94</v>
      </c>
      <c r="C80" s="70">
        <v>9</v>
      </c>
      <c r="D80" s="70">
        <v>6</v>
      </c>
      <c r="E80" s="70">
        <v>2012</v>
      </c>
      <c r="F80" s="70" t="s">
        <v>179</v>
      </c>
      <c r="G80" s="70" t="s">
        <v>1743</v>
      </c>
      <c r="H80" s="70" t="s">
        <v>1744</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1753</v>
      </c>
      <c r="B81" s="70">
        <v>95</v>
      </c>
      <c r="C81" s="70">
        <v>10</v>
      </c>
      <c r="D81" s="70">
        <v>6</v>
      </c>
      <c r="E81" s="70">
        <v>2013</v>
      </c>
      <c r="F81" s="70" t="s">
        <v>180</v>
      </c>
      <c r="G81" s="70" t="s">
        <v>1743</v>
      </c>
      <c r="H81" s="70" t="s">
        <v>1744</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1754</v>
      </c>
      <c r="B82" s="70">
        <v>96</v>
      </c>
      <c r="C82" s="70">
        <v>11</v>
      </c>
      <c r="D82" s="70">
        <v>6</v>
      </c>
      <c r="E82" s="70">
        <v>2014</v>
      </c>
      <c r="F82" s="70" t="s">
        <v>181</v>
      </c>
      <c r="G82" s="70" t="s">
        <v>1743</v>
      </c>
      <c r="H82" s="70" t="s">
        <v>1744</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1755</v>
      </c>
      <c r="B83" s="70">
        <v>97</v>
      </c>
      <c r="C83" s="70">
        <v>12</v>
      </c>
      <c r="D83" s="70">
        <v>6</v>
      </c>
      <c r="E83" s="70">
        <v>2015</v>
      </c>
      <c r="F83" s="70" t="s">
        <v>182</v>
      </c>
      <c r="G83" s="1064" t="s">
        <v>1743</v>
      </c>
      <c r="H83" s="70" t="s">
        <v>1744</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1756</v>
      </c>
      <c r="B84" s="70">
        <v>98</v>
      </c>
      <c r="C84" s="70">
        <v>13</v>
      </c>
      <c r="D84" s="70">
        <v>6</v>
      </c>
      <c r="E84" s="70">
        <v>2016</v>
      </c>
      <c r="F84" s="70" t="s">
        <v>155</v>
      </c>
      <c r="G84" s="1064" t="s">
        <v>1743</v>
      </c>
      <c r="H84" s="70" t="s">
        <v>1744</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1757</v>
      </c>
      <c r="B85" s="70">
        <v>99</v>
      </c>
      <c r="C85" s="70">
        <v>14</v>
      </c>
      <c r="D85" s="70">
        <v>6</v>
      </c>
      <c r="E85" s="70">
        <v>2017</v>
      </c>
      <c r="F85" s="70" t="s">
        <v>156</v>
      </c>
      <c r="G85" s="70" t="s">
        <v>1743</v>
      </c>
      <c r="H85" s="70" t="s">
        <v>1744</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1758</v>
      </c>
      <c r="B86" s="70">
        <v>100</v>
      </c>
      <c r="C86" s="70">
        <v>15</v>
      </c>
      <c r="D86" s="70">
        <v>6</v>
      </c>
      <c r="E86" s="70">
        <v>2018</v>
      </c>
      <c r="F86" s="70" t="s">
        <v>183</v>
      </c>
      <c r="G86" s="70" t="s">
        <v>1743</v>
      </c>
      <c r="H86" s="70" t="s">
        <v>1744</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1759</v>
      </c>
      <c r="B87" s="70">
        <v>101</v>
      </c>
      <c r="C87" s="70">
        <v>16</v>
      </c>
      <c r="D87" s="70">
        <v>6</v>
      </c>
      <c r="E87" s="70">
        <v>2019</v>
      </c>
      <c r="F87" s="70" t="s">
        <v>158</v>
      </c>
      <c r="G87" s="70" t="s">
        <v>1743</v>
      </c>
      <c r="H87" s="70" t="s">
        <v>1744</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1760</v>
      </c>
      <c r="B88" s="70">
        <v>102</v>
      </c>
      <c r="C88" s="70">
        <v>17</v>
      </c>
      <c r="D88" s="70">
        <v>6</v>
      </c>
      <c r="E88" s="70">
        <v>2020</v>
      </c>
      <c r="F88" s="70" t="s">
        <v>159</v>
      </c>
      <c r="G88" s="70" t="s">
        <v>1743</v>
      </c>
      <c r="H88" s="70" t="s">
        <v>1744</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1761</v>
      </c>
      <c r="B89" s="70">
        <v>102</v>
      </c>
      <c r="C89" s="70">
        <v>18</v>
      </c>
      <c r="D89" s="70">
        <v>6</v>
      </c>
      <c r="E89" s="70">
        <v>2021</v>
      </c>
      <c r="F89" s="70" t="s">
        <v>160</v>
      </c>
      <c r="G89" s="70" t="s">
        <v>1743</v>
      </c>
      <c r="H89" s="70" t="s">
        <v>1744</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1762</v>
      </c>
      <c r="B90" s="70">
        <v>102</v>
      </c>
      <c r="C90" s="70">
        <v>19</v>
      </c>
      <c r="D90" s="70">
        <v>6</v>
      </c>
      <c r="E90" s="70">
        <v>2022</v>
      </c>
      <c r="F90" s="70" t="s">
        <v>161</v>
      </c>
      <c r="G90" s="70" t="s">
        <v>1743</v>
      </c>
      <c r="H90" s="70" t="s">
        <v>1744</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1763</v>
      </c>
      <c r="B91" s="70">
        <v>102</v>
      </c>
      <c r="C91" s="70">
        <v>20</v>
      </c>
      <c r="D91" s="70">
        <v>6</v>
      </c>
      <c r="E91" s="70">
        <v>2023</v>
      </c>
      <c r="F91" s="70" t="s">
        <v>1539</v>
      </c>
      <c r="G91" s="70" t="s">
        <v>1743</v>
      </c>
      <c r="H91" s="70" t="s">
        <v>1744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1764</v>
      </c>
      <c r="B92" s="70">
        <v>102</v>
      </c>
      <c r="C92" s="70">
        <v>21</v>
      </c>
      <c r="D92" s="70">
        <v>6</v>
      </c>
      <c r="E92" s="70">
        <v>2024</v>
      </c>
      <c r="F92" s="70" t="s">
        <v>1554</v>
      </c>
      <c r="G92" s="70" t="s">
        <v>1743</v>
      </c>
      <c r="H92" s="70" t="s">
        <v>1744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1765</v>
      </c>
      <c r="B93" s="70">
        <v>239</v>
      </c>
      <c r="C93" s="70">
        <v>1</v>
      </c>
      <c r="D93" s="70">
        <v>15</v>
      </c>
      <c r="E93" s="70">
        <v>1990</v>
      </c>
      <c r="F93" s="70" t="s">
        <v>787</v>
      </c>
      <c r="G93" s="70" t="s">
        <v>1766</v>
      </c>
      <c r="H93" s="70" t="s">
        <v>1767</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1768</v>
      </c>
      <c r="B94" s="70">
        <v>240</v>
      </c>
      <c r="C94" s="70">
        <v>2</v>
      </c>
      <c r="D94" s="70">
        <v>15</v>
      </c>
      <c r="E94" s="70">
        <v>2005</v>
      </c>
      <c r="F94" s="70" t="s">
        <v>789</v>
      </c>
      <c r="G94" s="70" t="s">
        <v>1766</v>
      </c>
      <c r="H94" s="70" t="s">
        <v>1767</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1769</v>
      </c>
      <c r="B95" s="70">
        <v>241</v>
      </c>
      <c r="C95" s="70">
        <v>3</v>
      </c>
      <c r="D95" s="70">
        <v>15</v>
      </c>
      <c r="E95" s="70">
        <v>2006</v>
      </c>
      <c r="F95" s="70" t="s">
        <v>790</v>
      </c>
      <c r="G95" s="70" t="s">
        <v>1766</v>
      </c>
      <c r="H95" s="70" t="s">
        <v>1767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1770</v>
      </c>
      <c r="B96" s="70">
        <v>242</v>
      </c>
      <c r="C96" s="70">
        <v>4</v>
      </c>
      <c r="D96" s="70">
        <v>15</v>
      </c>
      <c r="E96" s="70">
        <v>2007</v>
      </c>
      <c r="F96" s="70" t="s">
        <v>791</v>
      </c>
      <c r="G96" s="70" t="s">
        <v>1766</v>
      </c>
      <c r="H96" s="70" t="s">
        <v>1767</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1771</v>
      </c>
      <c r="B97" s="70">
        <v>243</v>
      </c>
      <c r="C97" s="70">
        <v>5</v>
      </c>
      <c r="D97" s="70">
        <v>15</v>
      </c>
      <c r="E97" s="70">
        <v>2008</v>
      </c>
      <c r="F97" s="70" t="s">
        <v>792</v>
      </c>
      <c r="G97" s="70" t="s">
        <v>1766</v>
      </c>
      <c r="H97" s="70" t="s">
        <v>1767</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1772</v>
      </c>
      <c r="B98" s="70">
        <v>244</v>
      </c>
      <c r="C98" s="70">
        <v>6</v>
      </c>
      <c r="D98" s="70">
        <v>15</v>
      </c>
      <c r="E98" s="70">
        <v>2009</v>
      </c>
      <c r="F98" s="70" t="s">
        <v>176</v>
      </c>
      <c r="G98" s="70" t="s">
        <v>1766</v>
      </c>
      <c r="H98" s="70" t="s">
        <v>1767</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1773</v>
      </c>
      <c r="B99" s="70">
        <v>245</v>
      </c>
      <c r="C99" s="70">
        <v>7</v>
      </c>
      <c r="D99" s="70">
        <v>15</v>
      </c>
      <c r="E99" s="70">
        <v>2010</v>
      </c>
      <c r="F99" s="70" t="s">
        <v>177</v>
      </c>
      <c r="G99" s="70" t="s">
        <v>1766</v>
      </c>
      <c r="H99" s="70" t="s">
        <v>1767</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1774</v>
      </c>
      <c r="B100" s="70">
        <v>246</v>
      </c>
      <c r="C100" s="70">
        <v>8</v>
      </c>
      <c r="D100" s="70">
        <v>15</v>
      </c>
      <c r="E100" s="70">
        <v>2011</v>
      </c>
      <c r="F100" s="70" t="s">
        <v>178</v>
      </c>
      <c r="G100" s="70" t="s">
        <v>1766</v>
      </c>
      <c r="H100" s="70" t="s">
        <v>1767</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1775</v>
      </c>
      <c r="B101" s="70">
        <v>247</v>
      </c>
      <c r="C101" s="70">
        <v>9</v>
      </c>
      <c r="D101" s="70">
        <v>15</v>
      </c>
      <c r="E101" s="70">
        <v>2012</v>
      </c>
      <c r="F101" s="70" t="s">
        <v>179</v>
      </c>
      <c r="G101" s="70" t="s">
        <v>1766</v>
      </c>
      <c r="H101" s="70" t="s">
        <v>1767</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1776</v>
      </c>
      <c r="B102" s="70">
        <v>248</v>
      </c>
      <c r="C102" s="70">
        <v>10</v>
      </c>
      <c r="D102" s="70">
        <v>15</v>
      </c>
      <c r="E102" s="70">
        <v>2013</v>
      </c>
      <c r="F102" s="70" t="s">
        <v>180</v>
      </c>
      <c r="G102" s="1064" t="s">
        <v>1766</v>
      </c>
      <c r="H102" s="70" t="s">
        <v>1767</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1777</v>
      </c>
      <c r="B103" s="70">
        <v>249</v>
      </c>
      <c r="C103" s="70">
        <v>11</v>
      </c>
      <c r="D103" s="70">
        <v>15</v>
      </c>
      <c r="E103" s="70">
        <v>2014</v>
      </c>
      <c r="F103" s="70" t="s">
        <v>181</v>
      </c>
      <c r="G103" s="1064" t="s">
        <v>1766</v>
      </c>
      <c r="H103" s="70" t="s">
        <v>1767</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1778</v>
      </c>
      <c r="B104" s="70">
        <v>250</v>
      </c>
      <c r="C104" s="70">
        <v>12</v>
      </c>
      <c r="D104" s="70">
        <v>15</v>
      </c>
      <c r="E104" s="70">
        <v>2015</v>
      </c>
      <c r="F104" s="70" t="s">
        <v>182</v>
      </c>
      <c r="G104" s="70" t="s">
        <v>1766</v>
      </c>
      <c r="H104" s="70" t="s">
        <v>1767</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1779</v>
      </c>
      <c r="B105" s="70">
        <v>251</v>
      </c>
      <c r="C105" s="70">
        <v>13</v>
      </c>
      <c r="D105" s="70">
        <v>15</v>
      </c>
      <c r="E105" s="70">
        <v>2016</v>
      </c>
      <c r="F105" s="70" t="s">
        <v>155</v>
      </c>
      <c r="G105" s="70" t="s">
        <v>1766</v>
      </c>
      <c r="H105" s="70" t="s">
        <v>1767</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1780</v>
      </c>
      <c r="B106" s="70">
        <v>252</v>
      </c>
      <c r="C106" s="70">
        <v>14</v>
      </c>
      <c r="D106" s="70">
        <v>15</v>
      </c>
      <c r="E106" s="70">
        <v>2017</v>
      </c>
      <c r="F106" s="70" t="s">
        <v>156</v>
      </c>
      <c r="G106" s="70" t="s">
        <v>1766</v>
      </c>
      <c r="H106" s="70" t="s">
        <v>1767</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1781</v>
      </c>
      <c r="B107" s="70">
        <v>253</v>
      </c>
      <c r="C107" s="70">
        <v>15</v>
      </c>
      <c r="D107" s="70">
        <v>15</v>
      </c>
      <c r="E107" s="70">
        <v>2018</v>
      </c>
      <c r="F107" s="70" t="s">
        <v>183</v>
      </c>
      <c r="G107" s="70" t="s">
        <v>1766</v>
      </c>
      <c r="H107" s="70" t="s">
        <v>1767</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1782</v>
      </c>
      <c r="B108" s="70">
        <v>254</v>
      </c>
      <c r="C108" s="70">
        <v>16</v>
      </c>
      <c r="D108" s="70">
        <v>15</v>
      </c>
      <c r="E108" s="70">
        <v>2019</v>
      </c>
      <c r="F108" s="70" t="s">
        <v>158</v>
      </c>
      <c r="G108" s="70" t="s">
        <v>1766</v>
      </c>
      <c r="H108" s="70" t="s">
        <v>1767</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1783</v>
      </c>
      <c r="B109" s="70">
        <v>255</v>
      </c>
      <c r="C109" s="70">
        <v>17</v>
      </c>
      <c r="D109" s="70">
        <v>15</v>
      </c>
      <c r="E109" s="70">
        <v>2020</v>
      </c>
      <c r="F109" s="70" t="s">
        <v>159</v>
      </c>
      <c r="G109" s="70" t="s">
        <v>1766</v>
      </c>
      <c r="H109" s="70" t="s">
        <v>1767</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1784</v>
      </c>
      <c r="B110" s="70">
        <v>255</v>
      </c>
      <c r="C110" s="70">
        <v>18</v>
      </c>
      <c r="D110" s="70">
        <v>15</v>
      </c>
      <c r="E110" s="70">
        <v>2021</v>
      </c>
      <c r="F110" s="70" t="s">
        <v>160</v>
      </c>
      <c r="G110" s="70" t="s">
        <v>1766</v>
      </c>
      <c r="H110" s="70" t="s">
        <v>1767</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1785</v>
      </c>
      <c r="B111" s="70">
        <v>255</v>
      </c>
      <c r="C111" s="70">
        <v>19</v>
      </c>
      <c r="D111" s="70">
        <v>15</v>
      </c>
      <c r="E111" s="70">
        <v>2022</v>
      </c>
      <c r="F111" s="70" t="s">
        <v>161</v>
      </c>
      <c r="G111" s="70" t="s">
        <v>1766</v>
      </c>
      <c r="H111" s="70" t="s">
        <v>1767</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1786</v>
      </c>
      <c r="B112" s="70">
        <v>255</v>
      </c>
      <c r="C112" s="70">
        <v>20</v>
      </c>
      <c r="D112" s="70">
        <v>15</v>
      </c>
      <c r="E112" s="70">
        <v>2023</v>
      </c>
      <c r="F112" s="70" t="s">
        <v>1539</v>
      </c>
      <c r="G112" s="70" t="s">
        <v>1766</v>
      </c>
      <c r="H112" s="70" t="s">
        <v>1767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1787</v>
      </c>
      <c r="B113" s="70">
        <v>255</v>
      </c>
      <c r="C113" s="70">
        <v>21</v>
      </c>
      <c r="D113" s="70">
        <v>15</v>
      </c>
      <c r="E113" s="70">
        <v>2024</v>
      </c>
      <c r="F113" s="70" t="s">
        <v>1554</v>
      </c>
      <c r="G113" s="70" t="s">
        <v>1766</v>
      </c>
      <c r="H113" s="70" t="s">
        <v>1767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1788</v>
      </c>
      <c r="B114" s="70">
        <v>358</v>
      </c>
      <c r="C114" s="70">
        <v>1</v>
      </c>
      <c r="D114" s="70">
        <v>22</v>
      </c>
      <c r="E114" s="70">
        <v>1990</v>
      </c>
      <c r="F114" s="70" t="s">
        <v>787</v>
      </c>
      <c r="G114" s="70" t="s">
        <v>1789</v>
      </c>
      <c r="H114" s="70" t="s">
        <v>1790</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1791</v>
      </c>
      <c r="B115" s="70">
        <v>359</v>
      </c>
      <c r="C115" s="70">
        <v>2</v>
      </c>
      <c r="D115" s="70">
        <v>22</v>
      </c>
      <c r="E115" s="70">
        <v>2005</v>
      </c>
      <c r="F115" s="70" t="s">
        <v>789</v>
      </c>
      <c r="G115" s="70" t="s">
        <v>1789</v>
      </c>
      <c r="H115" s="70" t="s">
        <v>1790</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1792</v>
      </c>
      <c r="B116" s="70">
        <v>360</v>
      </c>
      <c r="C116" s="70">
        <v>3</v>
      </c>
      <c r="D116" s="70">
        <v>22</v>
      </c>
      <c r="E116" s="70">
        <v>2006</v>
      </c>
      <c r="F116" s="70" t="s">
        <v>790</v>
      </c>
      <c r="G116" s="70" t="s">
        <v>1789</v>
      </c>
      <c r="H116" s="70" t="s">
        <v>1790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1793</v>
      </c>
      <c r="B117" s="70">
        <v>361</v>
      </c>
      <c r="C117" s="70">
        <v>4</v>
      </c>
      <c r="D117" s="70">
        <v>22</v>
      </c>
      <c r="E117" s="70">
        <v>2007</v>
      </c>
      <c r="F117" s="70" t="s">
        <v>791</v>
      </c>
      <c r="G117" s="70" t="s">
        <v>1789</v>
      </c>
      <c r="H117" s="70" t="s">
        <v>1790</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1794</v>
      </c>
      <c r="B118" s="70">
        <v>362</v>
      </c>
      <c r="C118" s="70">
        <v>5</v>
      </c>
      <c r="D118" s="70">
        <v>22</v>
      </c>
      <c r="E118" s="70">
        <v>2008</v>
      </c>
      <c r="F118" s="70" t="s">
        <v>792</v>
      </c>
      <c r="G118" s="70" t="s">
        <v>1789</v>
      </c>
      <c r="H118" s="70" t="s">
        <v>1790</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1795</v>
      </c>
      <c r="B119" s="70">
        <v>363</v>
      </c>
      <c r="C119" s="70">
        <v>6</v>
      </c>
      <c r="D119" s="70">
        <v>22</v>
      </c>
      <c r="E119" s="70">
        <v>2009</v>
      </c>
      <c r="F119" s="70" t="s">
        <v>176</v>
      </c>
      <c r="G119" s="70" t="s">
        <v>1789</v>
      </c>
      <c r="H119" s="70" t="s">
        <v>1790</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1796</v>
      </c>
      <c r="B120" s="70">
        <v>364</v>
      </c>
      <c r="C120" s="70">
        <v>7</v>
      </c>
      <c r="D120" s="70">
        <v>22</v>
      </c>
      <c r="E120" s="70">
        <v>2010</v>
      </c>
      <c r="F120" s="70" t="s">
        <v>177</v>
      </c>
      <c r="G120" s="70" t="s">
        <v>1789</v>
      </c>
      <c r="H120" s="70" t="s">
        <v>1790</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1797</v>
      </c>
      <c r="B121" s="70">
        <v>365</v>
      </c>
      <c r="C121" s="70">
        <v>8</v>
      </c>
      <c r="D121" s="70">
        <v>22</v>
      </c>
      <c r="E121" s="70">
        <v>2011</v>
      </c>
      <c r="F121" s="70" t="s">
        <v>178</v>
      </c>
      <c r="G121" s="1064" t="s">
        <v>1789</v>
      </c>
      <c r="H121" s="70" t="s">
        <v>1790</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1798</v>
      </c>
      <c r="B122" s="70">
        <v>366</v>
      </c>
      <c r="C122" s="70">
        <v>9</v>
      </c>
      <c r="D122" s="70">
        <v>22</v>
      </c>
      <c r="E122" s="70">
        <v>2012</v>
      </c>
      <c r="F122" s="70" t="s">
        <v>179</v>
      </c>
      <c r="G122" s="1064" t="s">
        <v>1789</v>
      </c>
      <c r="H122" s="70" t="s">
        <v>1790</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1799</v>
      </c>
      <c r="B123" s="70">
        <v>367</v>
      </c>
      <c r="C123" s="70">
        <v>10</v>
      </c>
      <c r="D123" s="70">
        <v>22</v>
      </c>
      <c r="E123" s="70">
        <v>2013</v>
      </c>
      <c r="F123" s="70" t="s">
        <v>180</v>
      </c>
      <c r="G123" s="70" t="s">
        <v>1789</v>
      </c>
      <c r="H123" s="70" t="s">
        <v>1790</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1800</v>
      </c>
      <c r="B124" s="70">
        <v>368</v>
      </c>
      <c r="C124" s="70">
        <v>11</v>
      </c>
      <c r="D124" s="70">
        <v>22</v>
      </c>
      <c r="E124" s="70">
        <v>2014</v>
      </c>
      <c r="F124" s="70" t="s">
        <v>181</v>
      </c>
      <c r="G124" s="70" t="s">
        <v>1789</v>
      </c>
      <c r="H124" s="70" t="s">
        <v>1790</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1801</v>
      </c>
      <c r="B125" s="70">
        <v>369</v>
      </c>
      <c r="C125" s="70">
        <v>12</v>
      </c>
      <c r="D125" s="70">
        <v>22</v>
      </c>
      <c r="E125" s="70">
        <v>2015</v>
      </c>
      <c r="F125" s="70" t="s">
        <v>182</v>
      </c>
      <c r="G125" s="70" t="s">
        <v>1789</v>
      </c>
      <c r="H125" s="70" t="s">
        <v>1790</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1802</v>
      </c>
      <c r="B126" s="70">
        <v>370</v>
      </c>
      <c r="C126" s="70">
        <v>13</v>
      </c>
      <c r="D126" s="70">
        <v>22</v>
      </c>
      <c r="E126" s="70">
        <v>2016</v>
      </c>
      <c r="F126" s="70" t="s">
        <v>155</v>
      </c>
      <c r="G126" s="70" t="s">
        <v>1789</v>
      </c>
      <c r="H126" s="70" t="s">
        <v>1790</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1803</v>
      </c>
      <c r="B127" s="70">
        <v>371</v>
      </c>
      <c r="C127" s="70">
        <v>14</v>
      </c>
      <c r="D127" s="70">
        <v>22</v>
      </c>
      <c r="E127" s="70">
        <v>2017</v>
      </c>
      <c r="F127" s="70" t="s">
        <v>156</v>
      </c>
      <c r="G127" s="70" t="s">
        <v>1789</v>
      </c>
      <c r="H127" s="70" t="s">
        <v>1790</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1804</v>
      </c>
      <c r="B128" s="70">
        <v>372</v>
      </c>
      <c r="C128" s="70">
        <v>15</v>
      </c>
      <c r="D128" s="70">
        <v>22</v>
      </c>
      <c r="E128" s="70">
        <v>2018</v>
      </c>
      <c r="F128" s="70" t="s">
        <v>183</v>
      </c>
      <c r="G128" s="70" t="s">
        <v>1789</v>
      </c>
      <c r="H128" s="70" t="s">
        <v>1790</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1805</v>
      </c>
      <c r="B129" s="70">
        <v>373</v>
      </c>
      <c r="C129" s="70">
        <v>16</v>
      </c>
      <c r="D129" s="70">
        <v>22</v>
      </c>
      <c r="E129" s="70">
        <v>2019</v>
      </c>
      <c r="F129" s="70" t="s">
        <v>158</v>
      </c>
      <c r="G129" s="70" t="s">
        <v>1789</v>
      </c>
      <c r="H129" s="70" t="s">
        <v>1790</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1806</v>
      </c>
      <c r="B130" s="70">
        <v>374</v>
      </c>
      <c r="C130" s="70">
        <v>17</v>
      </c>
      <c r="D130" s="70">
        <v>22</v>
      </c>
      <c r="E130" s="70">
        <v>2020</v>
      </c>
      <c r="F130" s="70" t="s">
        <v>159</v>
      </c>
      <c r="G130" s="70" t="s">
        <v>1789</v>
      </c>
      <c r="H130" s="70" t="s">
        <v>1790</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1807</v>
      </c>
      <c r="B131" s="70">
        <v>374</v>
      </c>
      <c r="C131" s="70">
        <v>18</v>
      </c>
      <c r="D131" s="70">
        <v>22</v>
      </c>
      <c r="E131" s="70">
        <v>2021</v>
      </c>
      <c r="F131" s="70" t="s">
        <v>160</v>
      </c>
      <c r="G131" s="70" t="s">
        <v>1789</v>
      </c>
      <c r="H131" s="70" t="s">
        <v>1790</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1808</v>
      </c>
      <c r="B132" s="70">
        <v>374</v>
      </c>
      <c r="C132" s="70">
        <v>19</v>
      </c>
      <c r="D132" s="70">
        <v>22</v>
      </c>
      <c r="E132" s="70">
        <v>2022</v>
      </c>
      <c r="F132" s="70" t="s">
        <v>161</v>
      </c>
      <c r="G132" s="70" t="s">
        <v>1789</v>
      </c>
      <c r="H132" s="70" t="s">
        <v>1790</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1809</v>
      </c>
      <c r="B133" s="70">
        <v>374</v>
      </c>
      <c r="C133" s="70">
        <v>20</v>
      </c>
      <c r="D133" s="70">
        <v>22</v>
      </c>
      <c r="E133" s="70">
        <v>2023</v>
      </c>
      <c r="F133" s="70" t="s">
        <v>1539</v>
      </c>
      <c r="G133" s="70" t="s">
        <v>1789</v>
      </c>
      <c r="H133" s="70" t="s">
        <v>1790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1810</v>
      </c>
      <c r="B134" s="70">
        <v>374</v>
      </c>
      <c r="C134" s="70">
        <v>21</v>
      </c>
      <c r="D134" s="70">
        <v>22</v>
      </c>
      <c r="E134" s="70">
        <v>2024</v>
      </c>
      <c r="F134" s="70" t="s">
        <v>1554</v>
      </c>
      <c r="G134" s="70" t="s">
        <v>1789</v>
      </c>
      <c r="H134" s="70" t="s">
        <v>1790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1811</v>
      </c>
      <c r="B135" s="70">
        <v>205</v>
      </c>
      <c r="C135" s="70">
        <v>1</v>
      </c>
      <c r="D135" s="70">
        <v>13</v>
      </c>
      <c r="E135" s="70">
        <v>1990</v>
      </c>
      <c r="F135" s="70" t="s">
        <v>787</v>
      </c>
      <c r="G135" s="70" t="s">
        <v>1633</v>
      </c>
      <c r="H135" s="70" t="s">
        <v>1634</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1812</v>
      </c>
      <c r="B136" s="70">
        <v>206</v>
      </c>
      <c r="C136" s="70">
        <v>2</v>
      </c>
      <c r="D136" s="70">
        <v>13</v>
      </c>
      <c r="E136" s="70">
        <v>2005</v>
      </c>
      <c r="F136" s="70" t="s">
        <v>789</v>
      </c>
      <c r="G136" s="70" t="s">
        <v>1633</v>
      </c>
      <c r="H136" s="70" t="s">
        <v>1634</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1813</v>
      </c>
      <c r="B137" s="70">
        <v>207</v>
      </c>
      <c r="C137" s="70">
        <v>3</v>
      </c>
      <c r="D137" s="70">
        <v>13</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1814</v>
      </c>
      <c r="B138" s="70">
        <v>208</v>
      </c>
      <c r="C138" s="70">
        <v>4</v>
      </c>
      <c r="D138" s="70">
        <v>13</v>
      </c>
      <c r="E138" s="70">
        <v>2007</v>
      </c>
      <c r="F138" s="70" t="s">
        <v>791</v>
      </c>
      <c r="G138" s="70" t="s">
        <v>1633</v>
      </c>
      <c r="H138" s="70" t="s">
        <v>1634</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1815</v>
      </c>
      <c r="B139" s="70">
        <v>209</v>
      </c>
      <c r="C139" s="70">
        <v>5</v>
      </c>
      <c r="D139" s="70">
        <v>13</v>
      </c>
      <c r="E139" s="70">
        <v>2008</v>
      </c>
      <c r="F139" s="70" t="s">
        <v>792</v>
      </c>
      <c r="G139" s="70" t="s">
        <v>1633</v>
      </c>
      <c r="H139" s="70" t="s">
        <v>1634</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1816</v>
      </c>
      <c r="B140" s="70">
        <v>210</v>
      </c>
      <c r="C140" s="70">
        <v>6</v>
      </c>
      <c r="D140" s="70">
        <v>13</v>
      </c>
      <c r="E140" s="70">
        <v>2009</v>
      </c>
      <c r="F140" s="70" t="s">
        <v>176</v>
      </c>
      <c r="G140" s="1064" t="s">
        <v>1633</v>
      </c>
      <c r="H140" s="70" t="s">
        <v>1634</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1817</v>
      </c>
      <c r="B141" s="70">
        <v>211</v>
      </c>
      <c r="C141" s="70">
        <v>7</v>
      </c>
      <c r="D141" s="70">
        <v>13</v>
      </c>
      <c r="E141" s="70">
        <v>2010</v>
      </c>
      <c r="F141" s="70" t="s">
        <v>177</v>
      </c>
      <c r="G141" s="1064" t="s">
        <v>1633</v>
      </c>
      <c r="H141" s="70" t="s">
        <v>1634</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1818</v>
      </c>
      <c r="B142" s="70">
        <v>212</v>
      </c>
      <c r="C142" s="70">
        <v>8</v>
      </c>
      <c r="D142" s="70">
        <v>13</v>
      </c>
      <c r="E142" s="70">
        <v>2011</v>
      </c>
      <c r="F142" s="70" t="s">
        <v>178</v>
      </c>
      <c r="G142" s="70" t="s">
        <v>1633</v>
      </c>
      <c r="H142" s="70" t="s">
        <v>1634</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1819</v>
      </c>
      <c r="B143" s="70">
        <v>213</v>
      </c>
      <c r="C143" s="70">
        <v>9</v>
      </c>
      <c r="D143" s="70">
        <v>13</v>
      </c>
      <c r="E143" s="70">
        <v>2012</v>
      </c>
      <c r="F143" s="70" t="s">
        <v>179</v>
      </c>
      <c r="G143" s="70" t="s">
        <v>1633</v>
      </c>
      <c r="H143" s="70" t="s">
        <v>1634</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1820</v>
      </c>
      <c r="B144" s="70">
        <v>214</v>
      </c>
      <c r="C144" s="70">
        <v>10</v>
      </c>
      <c r="D144" s="70">
        <v>13</v>
      </c>
      <c r="E144" s="70">
        <v>2013</v>
      </c>
      <c r="F144" s="70" t="s">
        <v>180</v>
      </c>
      <c r="G144" s="70" t="s">
        <v>1633</v>
      </c>
      <c r="H144" s="70" t="s">
        <v>1634</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1821</v>
      </c>
      <c r="B145" s="70">
        <v>215</v>
      </c>
      <c r="C145" s="70">
        <v>11</v>
      </c>
      <c r="D145" s="70">
        <v>13</v>
      </c>
      <c r="E145" s="70">
        <v>2014</v>
      </c>
      <c r="F145" s="70" t="s">
        <v>181</v>
      </c>
      <c r="G145" s="70" t="s">
        <v>1633</v>
      </c>
      <c r="H145" s="70" t="s">
        <v>1634</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1822</v>
      </c>
      <c r="B146" s="70">
        <v>216</v>
      </c>
      <c r="C146" s="70">
        <v>12</v>
      </c>
      <c r="D146" s="70">
        <v>13</v>
      </c>
      <c r="E146" s="70">
        <v>2015</v>
      </c>
      <c r="F146" s="70" t="s">
        <v>182</v>
      </c>
      <c r="G146" s="70" t="s">
        <v>1633</v>
      </c>
      <c r="H146" s="70" t="s">
        <v>1634</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1823</v>
      </c>
      <c r="B147" s="70">
        <v>217</v>
      </c>
      <c r="C147" s="70">
        <v>13</v>
      </c>
      <c r="D147" s="70">
        <v>13</v>
      </c>
      <c r="E147" s="70">
        <v>2016</v>
      </c>
      <c r="F147" s="70" t="s">
        <v>155</v>
      </c>
      <c r="G147" s="70" t="s">
        <v>1633</v>
      </c>
      <c r="H147" s="70" t="s">
        <v>1634</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1824</v>
      </c>
      <c r="B148" s="70">
        <v>218</v>
      </c>
      <c r="C148" s="70">
        <v>14</v>
      </c>
      <c r="D148" s="70">
        <v>13</v>
      </c>
      <c r="E148" s="70">
        <v>2017</v>
      </c>
      <c r="F148" s="70" t="s">
        <v>156</v>
      </c>
      <c r="G148" s="70" t="s">
        <v>1633</v>
      </c>
      <c r="H148" s="70" t="s">
        <v>1634</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1825</v>
      </c>
      <c r="B149" s="70">
        <v>219</v>
      </c>
      <c r="C149" s="70">
        <v>15</v>
      </c>
      <c r="D149" s="70">
        <v>13</v>
      </c>
      <c r="E149" s="70">
        <v>2018</v>
      </c>
      <c r="F149" s="70" t="s">
        <v>183</v>
      </c>
      <c r="G149" s="70" t="s">
        <v>1633</v>
      </c>
      <c r="H149" s="70" t="s">
        <v>1634</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1826</v>
      </c>
      <c r="B150" s="70">
        <v>220</v>
      </c>
      <c r="C150" s="70">
        <v>16</v>
      </c>
      <c r="D150" s="70">
        <v>13</v>
      </c>
      <c r="E150" s="70">
        <v>2019</v>
      </c>
      <c r="F150" s="70" t="s">
        <v>158</v>
      </c>
      <c r="G150" s="70" t="s">
        <v>1633</v>
      </c>
      <c r="H150" s="70" t="s">
        <v>1634</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1827</v>
      </c>
      <c r="B151" s="70">
        <v>221</v>
      </c>
      <c r="C151" s="70">
        <v>17</v>
      </c>
      <c r="D151" s="70">
        <v>13</v>
      </c>
      <c r="E151" s="70">
        <v>2020</v>
      </c>
      <c r="F151" s="70" t="s">
        <v>159</v>
      </c>
      <c r="G151" s="70" t="s">
        <v>1633</v>
      </c>
      <c r="H151" s="70" t="s">
        <v>1634</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1828</v>
      </c>
      <c r="B152" s="70">
        <v>221</v>
      </c>
      <c r="C152" s="70">
        <v>18</v>
      </c>
      <c r="D152" s="70">
        <v>13</v>
      </c>
      <c r="E152" s="70">
        <v>2021</v>
      </c>
      <c r="F152" s="70" t="s">
        <v>160</v>
      </c>
      <c r="G152" s="70" t="s">
        <v>1633</v>
      </c>
      <c r="H152" s="70" t="s">
        <v>1634</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1635</v>
      </c>
      <c r="B153" s="70">
        <v>221</v>
      </c>
      <c r="C153" s="70">
        <v>19</v>
      </c>
      <c r="D153" s="70">
        <v>13</v>
      </c>
      <c r="E153" s="70">
        <v>2022</v>
      </c>
      <c r="F153" s="70" t="s">
        <v>161</v>
      </c>
      <c r="G153" s="70" t="s">
        <v>1633</v>
      </c>
      <c r="H153" s="70" t="s">
        <v>1634</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1829</v>
      </c>
      <c r="B154" s="70">
        <v>221</v>
      </c>
      <c r="C154" s="70">
        <v>20</v>
      </c>
      <c r="D154" s="70">
        <v>13</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221</v>
      </c>
      <c r="C155" s="70">
        <v>21</v>
      </c>
      <c r="D155" s="70">
        <v>13</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1830</v>
      </c>
      <c r="B156" s="70">
        <v>222</v>
      </c>
      <c r="C156" s="70">
        <v>1</v>
      </c>
      <c r="D156" s="70">
        <v>14</v>
      </c>
      <c r="E156" s="70">
        <v>1990</v>
      </c>
      <c r="F156" s="70" t="s">
        <v>787</v>
      </c>
      <c r="G156" s="70" t="s">
        <v>1831</v>
      </c>
      <c r="H156" s="70" t="s">
        <v>1832</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1833</v>
      </c>
      <c r="B157" s="70">
        <v>223</v>
      </c>
      <c r="C157" s="70">
        <v>2</v>
      </c>
      <c r="D157" s="70">
        <v>14</v>
      </c>
      <c r="E157" s="70">
        <v>2005</v>
      </c>
      <c r="F157" s="70" t="s">
        <v>789</v>
      </c>
      <c r="G157" s="70" t="s">
        <v>1831</v>
      </c>
      <c r="H157" s="70" t="s">
        <v>1832</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1834</v>
      </c>
      <c r="B158" s="70">
        <v>224</v>
      </c>
      <c r="C158" s="70">
        <v>3</v>
      </c>
      <c r="D158" s="70">
        <v>14</v>
      </c>
      <c r="E158" s="70">
        <v>2006</v>
      </c>
      <c r="F158" s="70" t="s">
        <v>790</v>
      </c>
      <c r="G158" s="1064" t="s">
        <v>1831</v>
      </c>
      <c r="H158" s="70" t="s">
        <v>1832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1835</v>
      </c>
      <c r="B159" s="70">
        <v>225</v>
      </c>
      <c r="C159" s="70">
        <v>4</v>
      </c>
      <c r="D159" s="70">
        <v>14</v>
      </c>
      <c r="E159" s="70">
        <v>2007</v>
      </c>
      <c r="F159" s="70" t="s">
        <v>791</v>
      </c>
      <c r="G159" s="1064" t="s">
        <v>1831</v>
      </c>
      <c r="H159" s="70" t="s">
        <v>1832</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1836</v>
      </c>
      <c r="B160" s="70">
        <v>226</v>
      </c>
      <c r="C160" s="70">
        <v>5</v>
      </c>
      <c r="D160" s="70">
        <v>14</v>
      </c>
      <c r="E160" s="70">
        <v>2008</v>
      </c>
      <c r="F160" s="70" t="s">
        <v>792</v>
      </c>
      <c r="G160" s="70" t="s">
        <v>1831</v>
      </c>
      <c r="H160" s="70" t="s">
        <v>1832</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1837</v>
      </c>
      <c r="B161" s="70">
        <v>227</v>
      </c>
      <c r="C161" s="70">
        <v>6</v>
      </c>
      <c r="D161" s="70">
        <v>14</v>
      </c>
      <c r="E161" s="70">
        <v>2009</v>
      </c>
      <c r="F161" s="70" t="s">
        <v>176</v>
      </c>
      <c r="G161" s="70" t="s">
        <v>1831</v>
      </c>
      <c r="H161" s="70" t="s">
        <v>1832</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1838</v>
      </c>
      <c r="B162" s="70">
        <v>228</v>
      </c>
      <c r="C162" s="70">
        <v>7</v>
      </c>
      <c r="D162" s="70">
        <v>14</v>
      </c>
      <c r="E162" s="70">
        <v>2010</v>
      </c>
      <c r="F162" s="70" t="s">
        <v>177</v>
      </c>
      <c r="G162" s="70" t="s">
        <v>1831</v>
      </c>
      <c r="H162" s="70" t="s">
        <v>1832</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1839</v>
      </c>
      <c r="B163" s="70">
        <v>229</v>
      </c>
      <c r="C163" s="70">
        <v>8</v>
      </c>
      <c r="D163" s="70">
        <v>14</v>
      </c>
      <c r="E163" s="70">
        <v>2011</v>
      </c>
      <c r="F163" s="70" t="s">
        <v>178</v>
      </c>
      <c r="G163" s="70" t="s">
        <v>1831</v>
      </c>
      <c r="H163" s="70" t="s">
        <v>1832</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1840</v>
      </c>
      <c r="B164" s="70">
        <v>230</v>
      </c>
      <c r="C164" s="70">
        <v>9</v>
      </c>
      <c r="D164" s="70">
        <v>14</v>
      </c>
      <c r="E164" s="70">
        <v>2012</v>
      </c>
      <c r="F164" s="70" t="s">
        <v>179</v>
      </c>
      <c r="G164" s="70" t="s">
        <v>1831</v>
      </c>
      <c r="H164" s="70" t="s">
        <v>1832</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1841</v>
      </c>
      <c r="B165" s="70">
        <v>231</v>
      </c>
      <c r="C165" s="70">
        <v>10</v>
      </c>
      <c r="D165" s="70">
        <v>14</v>
      </c>
      <c r="E165" s="70">
        <v>2013</v>
      </c>
      <c r="F165" s="70" t="s">
        <v>180</v>
      </c>
      <c r="G165" s="70" t="s">
        <v>1831</v>
      </c>
      <c r="H165" s="70" t="s">
        <v>1832</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1842</v>
      </c>
      <c r="B166" s="70">
        <v>232</v>
      </c>
      <c r="C166" s="70">
        <v>11</v>
      </c>
      <c r="D166" s="70">
        <v>14</v>
      </c>
      <c r="E166" s="70">
        <v>2014</v>
      </c>
      <c r="F166" s="70" t="s">
        <v>181</v>
      </c>
      <c r="G166" s="70" t="s">
        <v>1831</v>
      </c>
      <c r="H166" s="70" t="s">
        <v>1832</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1843</v>
      </c>
      <c r="B167" s="70">
        <v>233</v>
      </c>
      <c r="C167" s="70">
        <v>12</v>
      </c>
      <c r="D167" s="70">
        <v>14</v>
      </c>
      <c r="E167" s="70">
        <v>2015</v>
      </c>
      <c r="F167" s="70" t="s">
        <v>182</v>
      </c>
      <c r="G167" s="70" t="s">
        <v>1831</v>
      </c>
      <c r="H167" s="70" t="s">
        <v>1832</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1844</v>
      </c>
      <c r="B168" s="70">
        <v>234</v>
      </c>
      <c r="C168" s="70">
        <v>13</v>
      </c>
      <c r="D168" s="70">
        <v>14</v>
      </c>
      <c r="E168" s="70">
        <v>2016</v>
      </c>
      <c r="F168" s="70" t="s">
        <v>155</v>
      </c>
      <c r="G168" s="70" t="s">
        <v>1831</v>
      </c>
      <c r="H168" s="70" t="s">
        <v>1832</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1845</v>
      </c>
      <c r="B169" s="70">
        <v>235</v>
      </c>
      <c r="C169" s="70">
        <v>14</v>
      </c>
      <c r="D169" s="70">
        <v>14</v>
      </c>
      <c r="E169" s="70">
        <v>2017</v>
      </c>
      <c r="F169" s="70" t="s">
        <v>156</v>
      </c>
      <c r="G169" s="70" t="s">
        <v>1831</v>
      </c>
      <c r="H169" s="70" t="s">
        <v>1832</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1846</v>
      </c>
      <c r="B170" s="70">
        <v>236</v>
      </c>
      <c r="C170" s="70">
        <v>15</v>
      </c>
      <c r="D170" s="70">
        <v>14</v>
      </c>
      <c r="E170" s="70">
        <v>2018</v>
      </c>
      <c r="F170" s="70" t="s">
        <v>183</v>
      </c>
      <c r="G170" s="70" t="s">
        <v>1831</v>
      </c>
      <c r="H170" s="70" t="s">
        <v>1832</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1847</v>
      </c>
      <c r="B171" s="70">
        <v>237</v>
      </c>
      <c r="C171" s="70">
        <v>16</v>
      </c>
      <c r="D171" s="70">
        <v>14</v>
      </c>
      <c r="E171" s="70">
        <v>2019</v>
      </c>
      <c r="F171" s="70" t="s">
        <v>158</v>
      </c>
      <c r="G171" s="70" t="s">
        <v>1831</v>
      </c>
      <c r="H171" s="70" t="s">
        <v>1832</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1848</v>
      </c>
      <c r="B172" s="70">
        <v>238</v>
      </c>
      <c r="C172" s="70">
        <v>17</v>
      </c>
      <c r="D172" s="70">
        <v>14</v>
      </c>
      <c r="E172" s="70">
        <v>2020</v>
      </c>
      <c r="F172" s="70" t="s">
        <v>159</v>
      </c>
      <c r="G172" s="70" t="s">
        <v>1831</v>
      </c>
      <c r="H172" s="70" t="s">
        <v>1832</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1849</v>
      </c>
      <c r="B173" s="70">
        <v>238</v>
      </c>
      <c r="C173" s="70">
        <v>18</v>
      </c>
      <c r="D173" s="70">
        <v>14</v>
      </c>
      <c r="E173" s="70">
        <v>2021</v>
      </c>
      <c r="F173" s="70" t="s">
        <v>160</v>
      </c>
      <c r="G173" s="70" t="s">
        <v>1831</v>
      </c>
      <c r="H173" s="70" t="s">
        <v>1832</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1850</v>
      </c>
      <c r="B174" s="70">
        <v>238</v>
      </c>
      <c r="C174" s="70">
        <v>19</v>
      </c>
      <c r="D174" s="70">
        <v>14</v>
      </c>
      <c r="E174" s="70">
        <v>2022</v>
      </c>
      <c r="F174" s="70" t="s">
        <v>161</v>
      </c>
      <c r="G174" s="70" t="s">
        <v>1831</v>
      </c>
      <c r="H174" s="70" t="s">
        <v>1832</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1851</v>
      </c>
      <c r="B175" s="70">
        <v>238</v>
      </c>
      <c r="C175" s="70">
        <v>20</v>
      </c>
      <c r="D175" s="70">
        <v>14</v>
      </c>
      <c r="E175" s="70">
        <v>2023</v>
      </c>
      <c r="F175" s="70" t="s">
        <v>1539</v>
      </c>
      <c r="G175" s="70" t="s">
        <v>1831</v>
      </c>
      <c r="H175" s="70" t="s">
        <v>1832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1852</v>
      </c>
      <c r="B176" s="70">
        <v>238</v>
      </c>
      <c r="C176" s="70">
        <v>21</v>
      </c>
      <c r="D176" s="70">
        <v>14</v>
      </c>
      <c r="E176" s="70">
        <v>2024</v>
      </c>
      <c r="F176" s="70" t="s">
        <v>1554</v>
      </c>
      <c r="G176" s="70" t="s">
        <v>1831</v>
      </c>
      <c r="H176" s="70" t="s">
        <v>1832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1853</v>
      </c>
      <c r="B177" s="70">
        <v>409</v>
      </c>
      <c r="C177" s="70">
        <v>1</v>
      </c>
      <c r="D177" s="70">
        <v>25</v>
      </c>
      <c r="E177" s="70">
        <v>1990</v>
      </c>
      <c r="F177" s="70" t="s">
        <v>787</v>
      </c>
      <c r="G177" s="70" t="s">
        <v>1854</v>
      </c>
      <c r="H177" s="70" t="s">
        <v>1855</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1856</v>
      </c>
      <c r="B178" s="70">
        <v>410</v>
      </c>
      <c r="C178" s="70">
        <v>2</v>
      </c>
      <c r="D178" s="70">
        <v>25</v>
      </c>
      <c r="E178" s="70">
        <v>2005</v>
      </c>
      <c r="F178" s="70" t="s">
        <v>789</v>
      </c>
      <c r="G178" s="1064" t="s">
        <v>1854</v>
      </c>
      <c r="H178" s="70" t="s">
        <v>1855</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1857</v>
      </c>
      <c r="B179" s="70">
        <v>411</v>
      </c>
      <c r="C179" s="70">
        <v>3</v>
      </c>
      <c r="D179" s="70">
        <v>25</v>
      </c>
      <c r="E179" s="70">
        <v>2006</v>
      </c>
      <c r="F179" s="70" t="s">
        <v>790</v>
      </c>
      <c r="G179" s="1064" t="s">
        <v>1854</v>
      </c>
      <c r="H179" s="70" t="s">
        <v>1855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1858</v>
      </c>
      <c r="B180" s="70">
        <v>412</v>
      </c>
      <c r="C180" s="70">
        <v>4</v>
      </c>
      <c r="D180" s="70">
        <v>25</v>
      </c>
      <c r="E180" s="70">
        <v>2007</v>
      </c>
      <c r="F180" s="70" t="s">
        <v>791</v>
      </c>
      <c r="G180" s="70" t="s">
        <v>1854</v>
      </c>
      <c r="H180" s="70" t="s">
        <v>1855</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1859</v>
      </c>
      <c r="B181" s="70">
        <v>413</v>
      </c>
      <c r="C181" s="70">
        <v>5</v>
      </c>
      <c r="D181" s="70">
        <v>25</v>
      </c>
      <c r="E181" s="70">
        <v>2008</v>
      </c>
      <c r="F181" s="70" t="s">
        <v>792</v>
      </c>
      <c r="G181" s="70" t="s">
        <v>1854</v>
      </c>
      <c r="H181" s="70" t="s">
        <v>1855</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1860</v>
      </c>
      <c r="B182" s="70">
        <v>414</v>
      </c>
      <c r="C182" s="70">
        <v>6</v>
      </c>
      <c r="D182" s="70">
        <v>25</v>
      </c>
      <c r="E182" s="70">
        <v>2009</v>
      </c>
      <c r="F182" s="70" t="s">
        <v>176</v>
      </c>
      <c r="G182" s="70" t="s">
        <v>1854</v>
      </c>
      <c r="H182" s="70" t="s">
        <v>1855</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1861</v>
      </c>
      <c r="B183" s="70">
        <v>415</v>
      </c>
      <c r="C183" s="70">
        <v>7</v>
      </c>
      <c r="D183" s="70">
        <v>25</v>
      </c>
      <c r="E183" s="70">
        <v>2010</v>
      </c>
      <c r="F183" s="70" t="s">
        <v>177</v>
      </c>
      <c r="G183" s="70" t="s">
        <v>1854</v>
      </c>
      <c r="H183" s="70" t="s">
        <v>1855</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1862</v>
      </c>
      <c r="B184" s="70">
        <v>416</v>
      </c>
      <c r="C184" s="70">
        <v>8</v>
      </c>
      <c r="D184" s="70">
        <v>25</v>
      </c>
      <c r="E184" s="70">
        <v>2011</v>
      </c>
      <c r="F184" s="70" t="s">
        <v>178</v>
      </c>
      <c r="G184" s="70" t="s">
        <v>1854</v>
      </c>
      <c r="H184" s="70" t="s">
        <v>1855</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1863</v>
      </c>
      <c r="B185" s="70">
        <v>417</v>
      </c>
      <c r="C185" s="70">
        <v>9</v>
      </c>
      <c r="D185" s="70">
        <v>25</v>
      </c>
      <c r="E185" s="70">
        <v>2012</v>
      </c>
      <c r="F185" s="70" t="s">
        <v>179</v>
      </c>
      <c r="G185" s="70" t="s">
        <v>1854</v>
      </c>
      <c r="H185" s="70" t="s">
        <v>1855</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1864</v>
      </c>
      <c r="B186" s="70">
        <v>418</v>
      </c>
      <c r="C186" s="70">
        <v>10</v>
      </c>
      <c r="D186" s="70">
        <v>25</v>
      </c>
      <c r="E186" s="70">
        <v>2013</v>
      </c>
      <c r="F186" s="70" t="s">
        <v>180</v>
      </c>
      <c r="G186" s="70" t="s">
        <v>1854</v>
      </c>
      <c r="H186" s="70" t="s">
        <v>1855</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1865</v>
      </c>
      <c r="B187" s="70">
        <v>419</v>
      </c>
      <c r="C187" s="70">
        <v>11</v>
      </c>
      <c r="D187" s="70">
        <v>25</v>
      </c>
      <c r="E187" s="70">
        <v>2014</v>
      </c>
      <c r="F187" s="70" t="s">
        <v>181</v>
      </c>
      <c r="G187" s="70" t="s">
        <v>1854</v>
      </c>
      <c r="H187" s="70" t="s">
        <v>1855</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1866</v>
      </c>
      <c r="B188" s="70">
        <v>420</v>
      </c>
      <c r="C188" s="70">
        <v>12</v>
      </c>
      <c r="D188" s="70">
        <v>25</v>
      </c>
      <c r="E188" s="70">
        <v>2015</v>
      </c>
      <c r="F188" s="70" t="s">
        <v>182</v>
      </c>
      <c r="G188" s="70" t="s">
        <v>1854</v>
      </c>
      <c r="H188" s="70" t="s">
        <v>1855</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1867</v>
      </c>
      <c r="B189" s="70">
        <v>421</v>
      </c>
      <c r="C189" s="70">
        <v>13</v>
      </c>
      <c r="D189" s="70">
        <v>25</v>
      </c>
      <c r="E189" s="70">
        <v>2016</v>
      </c>
      <c r="F189" s="70" t="s">
        <v>155</v>
      </c>
      <c r="G189" s="70" t="s">
        <v>1854</v>
      </c>
      <c r="H189" s="70" t="s">
        <v>1855</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1868</v>
      </c>
      <c r="B190" s="70">
        <v>422</v>
      </c>
      <c r="C190" s="70">
        <v>14</v>
      </c>
      <c r="D190" s="70">
        <v>25</v>
      </c>
      <c r="E190" s="70">
        <v>2017</v>
      </c>
      <c r="F190" s="70" t="s">
        <v>156</v>
      </c>
      <c r="G190" s="70" t="s">
        <v>1854</v>
      </c>
      <c r="H190" s="70" t="s">
        <v>1855</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1869</v>
      </c>
      <c r="B191" s="70">
        <v>423</v>
      </c>
      <c r="C191" s="70">
        <v>15</v>
      </c>
      <c r="D191" s="70">
        <v>25</v>
      </c>
      <c r="E191" s="70">
        <v>2018</v>
      </c>
      <c r="F191" s="70" t="s">
        <v>183</v>
      </c>
      <c r="G191" s="70" t="s">
        <v>1854</v>
      </c>
      <c r="H191" s="70" t="s">
        <v>1855</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1870</v>
      </c>
      <c r="B192" s="70">
        <v>424</v>
      </c>
      <c r="C192" s="70">
        <v>16</v>
      </c>
      <c r="D192" s="70">
        <v>25</v>
      </c>
      <c r="E192" s="70">
        <v>2019</v>
      </c>
      <c r="F192" s="70" t="s">
        <v>158</v>
      </c>
      <c r="G192" s="70" t="s">
        <v>1854</v>
      </c>
      <c r="H192" s="70" t="s">
        <v>1855</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1871</v>
      </c>
      <c r="B193" s="70">
        <v>425</v>
      </c>
      <c r="C193" s="70">
        <v>17</v>
      </c>
      <c r="D193" s="70">
        <v>25</v>
      </c>
      <c r="E193" s="70">
        <v>2020</v>
      </c>
      <c r="F193" s="70" t="s">
        <v>159</v>
      </c>
      <c r="G193" s="70" t="s">
        <v>1854</v>
      </c>
      <c r="H193" s="70" t="s">
        <v>1855</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1872</v>
      </c>
      <c r="B194" s="70">
        <v>425</v>
      </c>
      <c r="C194" s="70">
        <v>18</v>
      </c>
      <c r="D194" s="70">
        <v>25</v>
      </c>
      <c r="E194" s="70">
        <v>2021</v>
      </c>
      <c r="F194" s="70" t="s">
        <v>160</v>
      </c>
      <c r="G194" s="70" t="s">
        <v>1854</v>
      </c>
      <c r="H194" s="70" t="s">
        <v>1855</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1873</v>
      </c>
      <c r="B195" s="70">
        <v>425</v>
      </c>
      <c r="C195" s="70">
        <v>19</v>
      </c>
      <c r="D195" s="70">
        <v>25</v>
      </c>
      <c r="E195" s="70">
        <v>2022</v>
      </c>
      <c r="F195" s="70" t="s">
        <v>161</v>
      </c>
      <c r="G195" s="70" t="s">
        <v>1854</v>
      </c>
      <c r="H195" s="70" t="s">
        <v>1855</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1874</v>
      </c>
      <c r="B196" s="70">
        <v>425</v>
      </c>
      <c r="C196" s="70">
        <v>20</v>
      </c>
      <c r="D196" s="70">
        <v>25</v>
      </c>
      <c r="E196" s="70">
        <v>2023</v>
      </c>
      <c r="F196" s="70" t="s">
        <v>1539</v>
      </c>
      <c r="G196" s="70" t="s">
        <v>1854</v>
      </c>
      <c r="H196" s="70" t="s">
        <v>1855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1875</v>
      </c>
      <c r="B197" s="70">
        <v>425</v>
      </c>
      <c r="C197" s="70">
        <v>21</v>
      </c>
      <c r="D197" s="70">
        <v>25</v>
      </c>
      <c r="E197" s="70">
        <v>2024</v>
      </c>
      <c r="F197" s="70" t="s">
        <v>1554</v>
      </c>
      <c r="G197" s="1064" t="s">
        <v>1854</v>
      </c>
      <c r="H197" s="70" t="s">
        <v>1855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1876</v>
      </c>
      <c r="B198" s="70">
        <v>239</v>
      </c>
      <c r="C198" s="70">
        <v>1</v>
      </c>
      <c r="D198" s="70">
        <v>15</v>
      </c>
      <c r="E198" s="70">
        <v>1990</v>
      </c>
      <c r="F198" s="70" t="s">
        <v>787</v>
      </c>
      <c r="G198" s="1064" t="s">
        <v>1877</v>
      </c>
      <c r="H198" s="70" t="s">
        <v>1878</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1879</v>
      </c>
      <c r="B199" s="70">
        <v>240</v>
      </c>
      <c r="C199" s="70">
        <v>2</v>
      </c>
      <c r="D199" s="70">
        <v>15</v>
      </c>
      <c r="E199" s="70">
        <v>2005</v>
      </c>
      <c r="F199" s="70" t="s">
        <v>789</v>
      </c>
      <c r="G199" s="70" t="s">
        <v>1877</v>
      </c>
      <c r="H199" s="70" t="s">
        <v>1878</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1880</v>
      </c>
      <c r="B200" s="70">
        <v>241</v>
      </c>
      <c r="C200" s="70">
        <v>3</v>
      </c>
      <c r="D200" s="70">
        <v>15</v>
      </c>
      <c r="E200" s="70">
        <v>2006</v>
      </c>
      <c r="F200" s="70" t="s">
        <v>790</v>
      </c>
      <c r="G200" s="70" t="s">
        <v>1877</v>
      </c>
      <c r="H200" s="70" t="s">
        <v>1878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1881</v>
      </c>
      <c r="B201" s="70">
        <v>242</v>
      </c>
      <c r="C201" s="70">
        <v>4</v>
      </c>
      <c r="D201" s="70">
        <v>15</v>
      </c>
      <c r="E201" s="70">
        <v>2007</v>
      </c>
      <c r="F201" s="70" t="s">
        <v>791</v>
      </c>
      <c r="G201" s="70" t="s">
        <v>1877</v>
      </c>
      <c r="H201" s="70" t="s">
        <v>1878</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1882</v>
      </c>
      <c r="B202" s="70">
        <v>243</v>
      </c>
      <c r="C202" s="70">
        <v>5</v>
      </c>
      <c r="D202" s="70">
        <v>15</v>
      </c>
      <c r="E202" s="70">
        <v>2008</v>
      </c>
      <c r="F202" s="70" t="s">
        <v>792</v>
      </c>
      <c r="G202" s="70" t="s">
        <v>1877</v>
      </c>
      <c r="H202" s="70" t="s">
        <v>1878</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1883</v>
      </c>
      <c r="B203" s="70">
        <v>244</v>
      </c>
      <c r="C203" s="70">
        <v>6</v>
      </c>
      <c r="D203" s="70">
        <v>15</v>
      </c>
      <c r="E203" s="70">
        <v>2009</v>
      </c>
      <c r="F203" s="70" t="s">
        <v>176</v>
      </c>
      <c r="G203" s="70" t="s">
        <v>1877</v>
      </c>
      <c r="H203" s="70" t="s">
        <v>1878</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1884</v>
      </c>
      <c r="B204" s="70">
        <v>245</v>
      </c>
      <c r="C204" s="70">
        <v>7</v>
      </c>
      <c r="D204" s="70">
        <v>15</v>
      </c>
      <c r="E204" s="70">
        <v>2010</v>
      </c>
      <c r="F204" s="70" t="s">
        <v>177</v>
      </c>
      <c r="G204" s="70" t="s">
        <v>1877</v>
      </c>
      <c r="H204" s="70" t="s">
        <v>1878</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1885</v>
      </c>
      <c r="B205" s="70">
        <v>246</v>
      </c>
      <c r="C205" s="70">
        <v>8</v>
      </c>
      <c r="D205" s="70">
        <v>15</v>
      </c>
      <c r="E205" s="70">
        <v>2011</v>
      </c>
      <c r="F205" s="70" t="s">
        <v>178</v>
      </c>
      <c r="G205" s="70" t="s">
        <v>1877</v>
      </c>
      <c r="H205" s="70" t="s">
        <v>1878</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1886</v>
      </c>
      <c r="B206" s="70">
        <v>247</v>
      </c>
      <c r="C206" s="70">
        <v>9</v>
      </c>
      <c r="D206" s="70">
        <v>15</v>
      </c>
      <c r="E206" s="70">
        <v>2012</v>
      </c>
      <c r="F206" s="70" t="s">
        <v>179</v>
      </c>
      <c r="G206" s="70" t="s">
        <v>1877</v>
      </c>
      <c r="H206" s="70" t="s">
        <v>1878</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1887</v>
      </c>
      <c r="B207" s="70">
        <v>248</v>
      </c>
      <c r="C207" s="70">
        <v>10</v>
      </c>
      <c r="D207" s="70">
        <v>15</v>
      </c>
      <c r="E207" s="70">
        <v>2013</v>
      </c>
      <c r="F207" s="70" t="s">
        <v>180</v>
      </c>
      <c r="G207" s="70" t="s">
        <v>1877</v>
      </c>
      <c r="H207" s="70" t="s">
        <v>1878</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1888</v>
      </c>
      <c r="B208" s="70">
        <v>249</v>
      </c>
      <c r="C208" s="70">
        <v>11</v>
      </c>
      <c r="D208" s="70">
        <v>15</v>
      </c>
      <c r="E208" s="70">
        <v>2014</v>
      </c>
      <c r="F208" s="70" t="s">
        <v>181</v>
      </c>
      <c r="G208" s="70" t="s">
        <v>1877</v>
      </c>
      <c r="H208" s="70" t="s">
        <v>1878</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1889</v>
      </c>
      <c r="B209" s="70">
        <v>250</v>
      </c>
      <c r="C209" s="70">
        <v>12</v>
      </c>
      <c r="D209" s="70">
        <v>15</v>
      </c>
      <c r="E209" s="70">
        <v>2015</v>
      </c>
      <c r="F209" s="70" t="s">
        <v>182</v>
      </c>
      <c r="G209" s="70" t="s">
        <v>1877</v>
      </c>
      <c r="H209" s="70" t="s">
        <v>1878</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1890</v>
      </c>
      <c r="B210" s="70">
        <v>251</v>
      </c>
      <c r="C210" s="70">
        <v>13</v>
      </c>
      <c r="D210" s="70">
        <v>15</v>
      </c>
      <c r="E210" s="70">
        <v>2016</v>
      </c>
      <c r="F210" s="70" t="s">
        <v>155</v>
      </c>
      <c r="G210" s="70" t="s">
        <v>1877</v>
      </c>
      <c r="H210" s="70" t="s">
        <v>1878</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1891</v>
      </c>
      <c r="B211" s="70">
        <v>252</v>
      </c>
      <c r="C211" s="70">
        <v>14</v>
      </c>
      <c r="D211" s="70">
        <v>15</v>
      </c>
      <c r="E211" s="70">
        <v>2017</v>
      </c>
      <c r="F211" s="70" t="s">
        <v>156</v>
      </c>
      <c r="G211" s="70" t="s">
        <v>1877</v>
      </c>
      <c r="H211" s="70" t="s">
        <v>1878</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1892</v>
      </c>
      <c r="B212" s="70">
        <v>253</v>
      </c>
      <c r="C212" s="70">
        <v>15</v>
      </c>
      <c r="D212" s="70">
        <v>15</v>
      </c>
      <c r="E212" s="70">
        <v>2018</v>
      </c>
      <c r="F212" s="70" t="s">
        <v>183</v>
      </c>
      <c r="G212" s="70" t="s">
        <v>1877</v>
      </c>
      <c r="H212" s="70" t="s">
        <v>1878</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1893</v>
      </c>
      <c r="B213" s="70">
        <v>254</v>
      </c>
      <c r="C213" s="70">
        <v>16</v>
      </c>
      <c r="D213" s="70">
        <v>15</v>
      </c>
      <c r="E213" s="70">
        <v>2019</v>
      </c>
      <c r="F213" s="70" t="s">
        <v>158</v>
      </c>
      <c r="G213" s="70" t="s">
        <v>1877</v>
      </c>
      <c r="H213" s="70" t="s">
        <v>1878</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1894</v>
      </c>
      <c r="B214" s="70">
        <v>255</v>
      </c>
      <c r="C214" s="70">
        <v>17</v>
      </c>
      <c r="D214" s="70">
        <v>15</v>
      </c>
      <c r="E214" s="70">
        <v>2020</v>
      </c>
      <c r="F214" s="70" t="s">
        <v>159</v>
      </c>
      <c r="G214" s="70" t="s">
        <v>1877</v>
      </c>
      <c r="H214" s="70" t="s">
        <v>1878</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1895</v>
      </c>
      <c r="B215" s="70">
        <v>255</v>
      </c>
      <c r="C215" s="70">
        <v>18</v>
      </c>
      <c r="D215" s="70">
        <v>15</v>
      </c>
      <c r="E215" s="70">
        <v>2021</v>
      </c>
      <c r="F215" s="70" t="s">
        <v>160</v>
      </c>
      <c r="G215" s="70" t="s">
        <v>1877</v>
      </c>
      <c r="H215" s="70" t="s">
        <v>1878</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1896</v>
      </c>
      <c r="B216" s="70">
        <v>255</v>
      </c>
      <c r="C216" s="70">
        <v>19</v>
      </c>
      <c r="D216" s="70">
        <v>15</v>
      </c>
      <c r="E216" s="70">
        <v>2022</v>
      </c>
      <c r="F216" s="70" t="s">
        <v>161</v>
      </c>
      <c r="G216" s="1064" t="s">
        <v>1877</v>
      </c>
      <c r="H216" s="70" t="s">
        <v>1878</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1897</v>
      </c>
      <c r="B217" s="70">
        <v>255</v>
      </c>
      <c r="C217" s="70">
        <v>20</v>
      </c>
      <c r="D217" s="70">
        <v>15</v>
      </c>
      <c r="E217" s="70">
        <v>2023</v>
      </c>
      <c r="F217" s="70" t="s">
        <v>1539</v>
      </c>
      <c r="G217" s="1064" t="s">
        <v>1877</v>
      </c>
      <c r="H217" s="70" t="s">
        <v>1878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1898</v>
      </c>
      <c r="B218" s="70">
        <v>255</v>
      </c>
      <c r="C218" s="70">
        <v>21</v>
      </c>
      <c r="D218" s="70">
        <v>15</v>
      </c>
      <c r="E218" s="70">
        <v>2024</v>
      </c>
      <c r="F218" s="70" t="s">
        <v>1554</v>
      </c>
      <c r="G218" s="70" t="s">
        <v>1877</v>
      </c>
      <c r="H218" s="70" t="s">
        <v>1878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1899</v>
      </c>
      <c r="B219" s="70">
        <v>103</v>
      </c>
      <c r="C219" s="70">
        <v>1</v>
      </c>
      <c r="D219" s="70">
        <v>7</v>
      </c>
      <c r="E219" s="70">
        <v>1990</v>
      </c>
      <c r="F219" s="70" t="s">
        <v>787</v>
      </c>
      <c r="G219" s="70" t="s">
        <v>1900</v>
      </c>
      <c r="H219" s="70" t="s">
        <v>1901</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1902</v>
      </c>
      <c r="B220" s="70">
        <v>104</v>
      </c>
      <c r="C220" s="70">
        <v>2</v>
      </c>
      <c r="D220" s="70">
        <v>7</v>
      </c>
      <c r="E220" s="70">
        <v>2005</v>
      </c>
      <c r="F220" s="70" t="s">
        <v>789</v>
      </c>
      <c r="G220" s="70" t="s">
        <v>1900</v>
      </c>
      <c r="H220" s="70" t="s">
        <v>1901</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1903</v>
      </c>
      <c r="B221" s="70">
        <v>105</v>
      </c>
      <c r="C221" s="70">
        <v>3</v>
      </c>
      <c r="D221" s="70">
        <v>7</v>
      </c>
      <c r="E221" s="70">
        <v>2006</v>
      </c>
      <c r="F221" s="70" t="s">
        <v>790</v>
      </c>
      <c r="G221" s="70" t="s">
        <v>1900</v>
      </c>
      <c r="H221" s="70" t="s">
        <v>1901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1904</v>
      </c>
      <c r="B222" s="70">
        <v>106</v>
      </c>
      <c r="C222" s="70">
        <v>4</v>
      </c>
      <c r="D222" s="70">
        <v>7</v>
      </c>
      <c r="E222" s="70">
        <v>2007</v>
      </c>
      <c r="F222" s="70" t="s">
        <v>791</v>
      </c>
      <c r="G222" s="70" t="s">
        <v>1900</v>
      </c>
      <c r="H222" s="70" t="s">
        <v>1901</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1905</v>
      </c>
      <c r="B223" s="70">
        <v>107</v>
      </c>
      <c r="C223" s="70">
        <v>5</v>
      </c>
      <c r="D223" s="70">
        <v>7</v>
      </c>
      <c r="E223" s="70">
        <v>2008</v>
      </c>
      <c r="F223" s="70" t="s">
        <v>792</v>
      </c>
      <c r="G223" s="70" t="s">
        <v>1900</v>
      </c>
      <c r="H223" s="70" t="s">
        <v>1901</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1906</v>
      </c>
      <c r="B224" s="70">
        <v>108</v>
      </c>
      <c r="C224" s="70">
        <v>6</v>
      </c>
      <c r="D224" s="70">
        <v>7</v>
      </c>
      <c r="E224" s="70">
        <v>2009</v>
      </c>
      <c r="F224" s="70" t="s">
        <v>176</v>
      </c>
      <c r="G224" s="70" t="s">
        <v>1900</v>
      </c>
      <c r="H224" s="70" t="s">
        <v>1901</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1907</v>
      </c>
      <c r="B225" s="70">
        <v>109</v>
      </c>
      <c r="C225" s="70">
        <v>7</v>
      </c>
      <c r="D225" s="70">
        <v>7</v>
      </c>
      <c r="E225" s="70">
        <v>2010</v>
      </c>
      <c r="F225" s="70" t="s">
        <v>177</v>
      </c>
      <c r="G225" s="70" t="s">
        <v>1900</v>
      </c>
      <c r="H225" s="70" t="s">
        <v>1901</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1908</v>
      </c>
      <c r="B226" s="70">
        <v>110</v>
      </c>
      <c r="C226" s="70">
        <v>8</v>
      </c>
      <c r="D226" s="70">
        <v>7</v>
      </c>
      <c r="E226" s="70">
        <v>2011</v>
      </c>
      <c r="F226" s="70" t="s">
        <v>178</v>
      </c>
      <c r="G226" s="70" t="s">
        <v>1900</v>
      </c>
      <c r="H226" s="70" t="s">
        <v>1901</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1909</v>
      </c>
      <c r="B227" s="70">
        <v>111</v>
      </c>
      <c r="C227" s="70">
        <v>9</v>
      </c>
      <c r="D227" s="70">
        <v>7</v>
      </c>
      <c r="E227" s="70">
        <v>2012</v>
      </c>
      <c r="F227" s="70" t="s">
        <v>179</v>
      </c>
      <c r="G227" s="70" t="s">
        <v>1900</v>
      </c>
      <c r="H227" s="70" t="s">
        <v>1901</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1910</v>
      </c>
      <c r="B228" s="70">
        <v>112</v>
      </c>
      <c r="C228" s="70">
        <v>10</v>
      </c>
      <c r="D228" s="70">
        <v>7</v>
      </c>
      <c r="E228" s="70">
        <v>2013</v>
      </c>
      <c r="F228" s="70" t="s">
        <v>180</v>
      </c>
      <c r="G228" s="70" t="s">
        <v>1900</v>
      </c>
      <c r="H228" s="70" t="s">
        <v>1901</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1911</v>
      </c>
      <c r="B229" s="70">
        <v>113</v>
      </c>
      <c r="C229" s="70">
        <v>11</v>
      </c>
      <c r="D229" s="70">
        <v>7</v>
      </c>
      <c r="E229" s="70">
        <v>2014</v>
      </c>
      <c r="F229" s="70" t="s">
        <v>181</v>
      </c>
      <c r="G229" s="70" t="s">
        <v>1900</v>
      </c>
      <c r="H229" s="70" t="s">
        <v>1901</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1912</v>
      </c>
      <c r="B230" s="70">
        <v>114</v>
      </c>
      <c r="C230" s="70">
        <v>12</v>
      </c>
      <c r="D230" s="70">
        <v>7</v>
      </c>
      <c r="E230" s="70">
        <v>2015</v>
      </c>
      <c r="F230" s="70" t="s">
        <v>182</v>
      </c>
      <c r="G230" s="70" t="s">
        <v>1900</v>
      </c>
      <c r="H230" s="70" t="s">
        <v>1901</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1913</v>
      </c>
      <c r="B231" s="70">
        <v>115</v>
      </c>
      <c r="C231" s="70">
        <v>13</v>
      </c>
      <c r="D231" s="70">
        <v>7</v>
      </c>
      <c r="E231" s="70">
        <v>2016</v>
      </c>
      <c r="F231" s="70" t="s">
        <v>155</v>
      </c>
      <c r="G231" s="70" t="s">
        <v>1900</v>
      </c>
      <c r="H231" s="70" t="s">
        <v>1901</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1914</v>
      </c>
      <c r="B232" s="70">
        <v>116</v>
      </c>
      <c r="C232" s="70">
        <v>14</v>
      </c>
      <c r="D232" s="70">
        <v>7</v>
      </c>
      <c r="E232" s="70">
        <v>2017</v>
      </c>
      <c r="F232" s="70" t="s">
        <v>156</v>
      </c>
      <c r="G232" s="70" t="s">
        <v>1900</v>
      </c>
      <c r="H232" s="70" t="s">
        <v>1901</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1915</v>
      </c>
      <c r="B233" s="70">
        <v>117</v>
      </c>
      <c r="C233" s="70">
        <v>15</v>
      </c>
      <c r="D233" s="70">
        <v>7</v>
      </c>
      <c r="E233" s="70">
        <v>2018</v>
      </c>
      <c r="F233" s="70" t="s">
        <v>183</v>
      </c>
      <c r="G233" s="70" t="s">
        <v>1900</v>
      </c>
      <c r="H233" s="70" t="s">
        <v>1901</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1916</v>
      </c>
      <c r="B234" s="70">
        <v>118</v>
      </c>
      <c r="C234" s="70">
        <v>16</v>
      </c>
      <c r="D234" s="70">
        <v>7</v>
      </c>
      <c r="E234" s="70">
        <v>2019</v>
      </c>
      <c r="F234" s="70" t="s">
        <v>158</v>
      </c>
      <c r="G234" s="70" t="s">
        <v>1900</v>
      </c>
      <c r="H234" s="70" t="s">
        <v>1901</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1917</v>
      </c>
      <c r="B235" s="70">
        <v>119</v>
      </c>
      <c r="C235" s="70">
        <v>17</v>
      </c>
      <c r="D235" s="70">
        <v>7</v>
      </c>
      <c r="E235" s="70">
        <v>2020</v>
      </c>
      <c r="F235" s="70" t="s">
        <v>159</v>
      </c>
      <c r="G235" s="1064" t="s">
        <v>1900</v>
      </c>
      <c r="H235" s="70" t="s">
        <v>1901</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1918</v>
      </c>
      <c r="B236" s="70">
        <v>119</v>
      </c>
      <c r="C236" s="70">
        <v>18</v>
      </c>
      <c r="D236" s="70">
        <v>7</v>
      </c>
      <c r="E236" s="70">
        <v>2021</v>
      </c>
      <c r="F236" s="70" t="s">
        <v>160</v>
      </c>
      <c r="G236" s="1064" t="s">
        <v>1900</v>
      </c>
      <c r="H236" s="70" t="s">
        <v>1901</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1919</v>
      </c>
      <c r="B237" s="70">
        <v>119</v>
      </c>
      <c r="C237" s="70">
        <v>19</v>
      </c>
      <c r="D237" s="70">
        <v>7</v>
      </c>
      <c r="E237" s="70">
        <v>2022</v>
      </c>
      <c r="F237" s="70" t="s">
        <v>161</v>
      </c>
      <c r="G237" s="70" t="s">
        <v>1900</v>
      </c>
      <c r="H237" s="70" t="s">
        <v>1901</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1920</v>
      </c>
      <c r="B238" s="70">
        <v>119</v>
      </c>
      <c r="C238" s="70">
        <v>20</v>
      </c>
      <c r="D238" s="70">
        <v>7</v>
      </c>
      <c r="E238" s="70">
        <v>2023</v>
      </c>
      <c r="F238" s="70" t="s">
        <v>1539</v>
      </c>
      <c r="G238" s="70" t="s">
        <v>1900</v>
      </c>
      <c r="H238" s="70" t="s">
        <v>1901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1921</v>
      </c>
      <c r="B239" s="70">
        <v>119</v>
      </c>
      <c r="C239" s="70">
        <v>21</v>
      </c>
      <c r="D239" s="70">
        <v>7</v>
      </c>
      <c r="E239" s="70">
        <v>2024</v>
      </c>
      <c r="F239" s="70" t="s">
        <v>1554</v>
      </c>
      <c r="G239" s="70" t="s">
        <v>1900</v>
      </c>
      <c r="H239" s="70" t="s">
        <v>1901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1922</v>
      </c>
      <c r="B240" s="70">
        <v>460</v>
      </c>
      <c r="C240" s="70">
        <v>1</v>
      </c>
      <c r="D240" s="70">
        <v>28</v>
      </c>
      <c r="E240" s="70">
        <v>1990</v>
      </c>
      <c r="F240" s="70" t="s">
        <v>787</v>
      </c>
      <c r="G240" s="70" t="s">
        <v>1923</v>
      </c>
      <c r="H240" s="70" t="s">
        <v>1924</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1925</v>
      </c>
      <c r="B241" s="70">
        <v>461</v>
      </c>
      <c r="C241" s="70">
        <v>2</v>
      </c>
      <c r="D241" s="70">
        <v>28</v>
      </c>
      <c r="E241" s="70">
        <v>2005</v>
      </c>
      <c r="F241" s="70" t="s">
        <v>789</v>
      </c>
      <c r="G241" s="70" t="s">
        <v>1923</v>
      </c>
      <c r="H241" s="70" t="s">
        <v>1924</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1926</v>
      </c>
      <c r="B242" s="70">
        <v>462</v>
      </c>
      <c r="C242" s="70">
        <v>3</v>
      </c>
      <c r="D242" s="70">
        <v>28</v>
      </c>
      <c r="E242" s="70">
        <v>2006</v>
      </c>
      <c r="F242" s="70" t="s">
        <v>790</v>
      </c>
      <c r="G242" s="70" t="s">
        <v>1923</v>
      </c>
      <c r="H242" s="70" t="s">
        <v>1924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1927</v>
      </c>
      <c r="B243" s="70">
        <v>463</v>
      </c>
      <c r="C243" s="70">
        <v>4</v>
      </c>
      <c r="D243" s="70">
        <v>28</v>
      </c>
      <c r="E243" s="70">
        <v>2007</v>
      </c>
      <c r="F243" s="70" t="s">
        <v>791</v>
      </c>
      <c r="G243" s="70" t="s">
        <v>1923</v>
      </c>
      <c r="H243" s="70" t="s">
        <v>1924</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1928</v>
      </c>
      <c r="B244" s="70">
        <v>464</v>
      </c>
      <c r="C244" s="70">
        <v>5</v>
      </c>
      <c r="D244" s="70">
        <v>28</v>
      </c>
      <c r="E244" s="70">
        <v>2008</v>
      </c>
      <c r="F244" s="70" t="s">
        <v>792</v>
      </c>
      <c r="G244" s="70" t="s">
        <v>1923</v>
      </c>
      <c r="H244" s="70" t="s">
        <v>1924</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1929</v>
      </c>
      <c r="B245" s="70">
        <v>465</v>
      </c>
      <c r="C245" s="70">
        <v>6</v>
      </c>
      <c r="D245" s="70">
        <v>28</v>
      </c>
      <c r="E245" s="70">
        <v>2009</v>
      </c>
      <c r="F245" s="70" t="s">
        <v>176</v>
      </c>
      <c r="G245" s="70" t="s">
        <v>1923</v>
      </c>
      <c r="H245" s="70" t="s">
        <v>1924</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1930</v>
      </c>
      <c r="B246" s="70">
        <v>466</v>
      </c>
      <c r="C246" s="70">
        <v>7</v>
      </c>
      <c r="D246" s="70">
        <v>28</v>
      </c>
      <c r="E246" s="70">
        <v>2010</v>
      </c>
      <c r="F246" s="70" t="s">
        <v>177</v>
      </c>
      <c r="G246" s="70" t="s">
        <v>1923</v>
      </c>
      <c r="H246" s="70" t="s">
        <v>1924</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1931</v>
      </c>
      <c r="B247" s="70">
        <v>467</v>
      </c>
      <c r="C247" s="70">
        <v>8</v>
      </c>
      <c r="D247" s="70">
        <v>28</v>
      </c>
      <c r="E247" s="70">
        <v>2011</v>
      </c>
      <c r="F247" s="70" t="s">
        <v>178</v>
      </c>
      <c r="G247" s="70" t="s">
        <v>1923</v>
      </c>
      <c r="H247" s="70" t="s">
        <v>1924</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1932</v>
      </c>
      <c r="B248" s="70">
        <v>468</v>
      </c>
      <c r="C248" s="70">
        <v>9</v>
      </c>
      <c r="D248" s="70">
        <v>28</v>
      </c>
      <c r="E248" s="70">
        <v>2012</v>
      </c>
      <c r="F248" s="70" t="s">
        <v>179</v>
      </c>
      <c r="G248" s="70" t="s">
        <v>1923</v>
      </c>
      <c r="H248" s="70" t="s">
        <v>1924</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1933</v>
      </c>
      <c r="B249" s="70">
        <v>469</v>
      </c>
      <c r="C249" s="70">
        <v>10</v>
      </c>
      <c r="D249" s="70">
        <v>28</v>
      </c>
      <c r="E249" s="70">
        <v>2013</v>
      </c>
      <c r="F249" s="70" t="s">
        <v>180</v>
      </c>
      <c r="G249" s="70" t="s">
        <v>1923</v>
      </c>
      <c r="H249" s="70" t="s">
        <v>1924</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1934</v>
      </c>
      <c r="B250" s="70">
        <v>470</v>
      </c>
      <c r="C250" s="70">
        <v>11</v>
      </c>
      <c r="D250" s="70">
        <v>28</v>
      </c>
      <c r="E250" s="70">
        <v>2014</v>
      </c>
      <c r="F250" s="70" t="s">
        <v>181</v>
      </c>
      <c r="G250" s="70" t="s">
        <v>1923</v>
      </c>
      <c r="H250" s="70" t="s">
        <v>1924</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1935</v>
      </c>
      <c r="B251" s="70">
        <v>471</v>
      </c>
      <c r="C251" s="70">
        <v>12</v>
      </c>
      <c r="D251" s="70">
        <v>28</v>
      </c>
      <c r="E251" s="70">
        <v>2015</v>
      </c>
      <c r="F251" s="70" t="s">
        <v>182</v>
      </c>
      <c r="G251" s="70" t="s">
        <v>1923</v>
      </c>
      <c r="H251" s="70" t="s">
        <v>1924</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1936</v>
      </c>
      <c r="B252" s="70">
        <v>472</v>
      </c>
      <c r="C252" s="70">
        <v>13</v>
      </c>
      <c r="D252" s="70">
        <v>28</v>
      </c>
      <c r="E252" s="70">
        <v>2016</v>
      </c>
      <c r="F252" s="70" t="s">
        <v>155</v>
      </c>
      <c r="G252" s="70" t="s">
        <v>1923</v>
      </c>
      <c r="H252" s="70" t="s">
        <v>1924</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1937</v>
      </c>
      <c r="B253" s="70">
        <v>473</v>
      </c>
      <c r="C253" s="70">
        <v>14</v>
      </c>
      <c r="D253" s="70">
        <v>28</v>
      </c>
      <c r="E253" s="70">
        <v>2017</v>
      </c>
      <c r="F253" s="70" t="s">
        <v>156</v>
      </c>
      <c r="G253" s="70" t="s">
        <v>1923</v>
      </c>
      <c r="H253" s="70" t="s">
        <v>1924</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1938</v>
      </c>
      <c r="B254" s="70">
        <v>474</v>
      </c>
      <c r="C254" s="70">
        <v>15</v>
      </c>
      <c r="D254" s="70">
        <v>28</v>
      </c>
      <c r="E254" s="70">
        <v>2018</v>
      </c>
      <c r="F254" s="70" t="s">
        <v>183</v>
      </c>
      <c r="G254" s="1064" t="s">
        <v>1923</v>
      </c>
      <c r="H254" s="70" t="s">
        <v>1924</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1939</v>
      </c>
      <c r="B255" s="70">
        <v>475</v>
      </c>
      <c r="C255" s="70">
        <v>16</v>
      </c>
      <c r="D255" s="70">
        <v>28</v>
      </c>
      <c r="E255" s="70">
        <v>2019</v>
      </c>
      <c r="F255" s="70" t="s">
        <v>158</v>
      </c>
      <c r="G255" s="1064" t="s">
        <v>1923</v>
      </c>
      <c r="H255" s="70" t="s">
        <v>1924</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1940</v>
      </c>
      <c r="B256" s="70">
        <v>476</v>
      </c>
      <c r="C256" s="70">
        <v>17</v>
      </c>
      <c r="D256" s="70">
        <v>28</v>
      </c>
      <c r="E256" s="70">
        <v>2020</v>
      </c>
      <c r="F256" s="70" t="s">
        <v>159</v>
      </c>
      <c r="G256" s="70" t="s">
        <v>1923</v>
      </c>
      <c r="H256" s="70" t="s">
        <v>1924</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1941</v>
      </c>
      <c r="B257" s="70">
        <v>476</v>
      </c>
      <c r="C257" s="70">
        <v>18</v>
      </c>
      <c r="D257" s="70">
        <v>28</v>
      </c>
      <c r="E257" s="70">
        <v>2021</v>
      </c>
      <c r="F257" s="70" t="s">
        <v>160</v>
      </c>
      <c r="G257" s="70" t="s">
        <v>1923</v>
      </c>
      <c r="H257" s="70" t="s">
        <v>1924</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1942</v>
      </c>
      <c r="B258" s="70">
        <v>476</v>
      </c>
      <c r="C258" s="70">
        <v>19</v>
      </c>
      <c r="D258" s="70">
        <v>28</v>
      </c>
      <c r="E258" s="70">
        <v>2022</v>
      </c>
      <c r="F258" s="70" t="s">
        <v>161</v>
      </c>
      <c r="G258" s="70" t="s">
        <v>1923</v>
      </c>
      <c r="H258" s="70" t="s">
        <v>1924</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1943</v>
      </c>
      <c r="B259" s="70">
        <v>476</v>
      </c>
      <c r="C259" s="70">
        <v>20</v>
      </c>
      <c r="D259" s="70">
        <v>28</v>
      </c>
      <c r="E259" s="70">
        <v>2023</v>
      </c>
      <c r="F259" s="70" t="s">
        <v>1539</v>
      </c>
      <c r="G259" s="70" t="s">
        <v>1923</v>
      </c>
      <c r="H259" s="70" t="s">
        <v>1924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1944</v>
      </c>
      <c r="B260" s="70">
        <v>476</v>
      </c>
      <c r="C260" s="70">
        <v>21</v>
      </c>
      <c r="D260" s="70">
        <v>28</v>
      </c>
      <c r="E260" s="70">
        <v>2024</v>
      </c>
      <c r="F260" s="70" t="s">
        <v>1554</v>
      </c>
      <c r="G260" s="70" t="s">
        <v>1923</v>
      </c>
      <c r="H260" s="70" t="s">
        <v>1924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1945</v>
      </c>
      <c r="B261" s="70">
        <v>426</v>
      </c>
      <c r="C261" s="70">
        <v>1</v>
      </c>
      <c r="D261" s="70">
        <v>26</v>
      </c>
      <c r="E261" s="70">
        <v>1990</v>
      </c>
      <c r="F261" s="70" t="s">
        <v>787</v>
      </c>
      <c r="G261" s="70" t="s">
        <v>1946</v>
      </c>
      <c r="H261" s="70" t="s">
        <v>1644</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1947</v>
      </c>
      <c r="B262" s="70">
        <v>427</v>
      </c>
      <c r="C262" s="70">
        <v>2</v>
      </c>
      <c r="D262" s="70">
        <v>26</v>
      </c>
      <c r="E262" s="70">
        <v>2005</v>
      </c>
      <c r="F262" s="70" t="s">
        <v>789</v>
      </c>
      <c r="G262" s="70" t="s">
        <v>1946</v>
      </c>
      <c r="H262" s="70" t="s">
        <v>1644</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1948</v>
      </c>
      <c r="B263" s="70">
        <v>428</v>
      </c>
      <c r="C263" s="70">
        <v>3</v>
      </c>
      <c r="D263" s="70">
        <v>26</v>
      </c>
      <c r="E263" s="70">
        <v>2006</v>
      </c>
      <c r="F263" s="70" t="s">
        <v>790</v>
      </c>
      <c r="G263" s="70" t="s">
        <v>1946</v>
      </c>
      <c r="H263" s="70" t="s">
        <v>1644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1949</v>
      </c>
      <c r="B264" s="70">
        <v>429</v>
      </c>
      <c r="C264" s="70">
        <v>4</v>
      </c>
      <c r="D264" s="70">
        <v>26</v>
      </c>
      <c r="E264" s="70">
        <v>2007</v>
      </c>
      <c r="F264" s="70" t="s">
        <v>791</v>
      </c>
      <c r="G264" s="70" t="s">
        <v>1946</v>
      </c>
      <c r="H264" s="70" t="s">
        <v>1644</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1950</v>
      </c>
      <c r="B265" s="70">
        <v>430</v>
      </c>
      <c r="C265" s="70">
        <v>5</v>
      </c>
      <c r="D265" s="70">
        <v>26</v>
      </c>
      <c r="E265" s="70">
        <v>2008</v>
      </c>
      <c r="F265" s="70" t="s">
        <v>792</v>
      </c>
      <c r="G265" s="70" t="s">
        <v>1946</v>
      </c>
      <c r="H265" s="70" t="s">
        <v>1644</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1951</v>
      </c>
      <c r="B266" s="70">
        <v>431</v>
      </c>
      <c r="C266" s="70">
        <v>6</v>
      </c>
      <c r="D266" s="70">
        <v>26</v>
      </c>
      <c r="E266" s="70">
        <v>2009</v>
      </c>
      <c r="F266" s="70" t="s">
        <v>176</v>
      </c>
      <c r="G266" s="70" t="s">
        <v>1946</v>
      </c>
      <c r="H266" s="70" t="s">
        <v>1644</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1952</v>
      </c>
      <c r="B267" s="70">
        <v>432</v>
      </c>
      <c r="C267" s="70">
        <v>7</v>
      </c>
      <c r="D267" s="70">
        <v>26</v>
      </c>
      <c r="E267" s="70">
        <v>2010</v>
      </c>
      <c r="F267" s="70" t="s">
        <v>177</v>
      </c>
      <c r="G267" s="70" t="s">
        <v>1946</v>
      </c>
      <c r="H267" s="70" t="s">
        <v>1644</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1953</v>
      </c>
      <c r="B268" s="70">
        <v>433</v>
      </c>
      <c r="C268" s="70">
        <v>8</v>
      </c>
      <c r="D268" s="70">
        <v>26</v>
      </c>
      <c r="E268" s="70">
        <v>2011</v>
      </c>
      <c r="F268" s="70" t="s">
        <v>178</v>
      </c>
      <c r="G268" s="70" t="s">
        <v>1946</v>
      </c>
      <c r="H268" s="70" t="s">
        <v>1644</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1954</v>
      </c>
      <c r="B269" s="70">
        <v>434</v>
      </c>
      <c r="C269" s="70">
        <v>9</v>
      </c>
      <c r="D269" s="70">
        <v>26</v>
      </c>
      <c r="E269" s="70">
        <v>2012</v>
      </c>
      <c r="F269" s="70" t="s">
        <v>179</v>
      </c>
      <c r="G269" s="70" t="s">
        <v>1946</v>
      </c>
      <c r="H269" s="70" t="s">
        <v>1644</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1955</v>
      </c>
      <c r="B270" s="70">
        <v>435</v>
      </c>
      <c r="C270" s="70">
        <v>10</v>
      </c>
      <c r="D270" s="70">
        <v>26</v>
      </c>
      <c r="E270" s="70">
        <v>2013</v>
      </c>
      <c r="F270" s="70" t="s">
        <v>180</v>
      </c>
      <c r="G270" s="70" t="s">
        <v>1946</v>
      </c>
      <c r="H270" s="70" t="s">
        <v>1644</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1956</v>
      </c>
      <c r="B271" s="70">
        <v>436</v>
      </c>
      <c r="C271" s="70">
        <v>11</v>
      </c>
      <c r="D271" s="70">
        <v>26</v>
      </c>
      <c r="E271" s="70">
        <v>2014</v>
      </c>
      <c r="F271" s="70" t="s">
        <v>181</v>
      </c>
      <c r="G271" s="70" t="s">
        <v>1946</v>
      </c>
      <c r="H271" s="70" t="s">
        <v>1644</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1957</v>
      </c>
      <c r="B272" s="70">
        <v>437</v>
      </c>
      <c r="C272" s="70">
        <v>12</v>
      </c>
      <c r="D272" s="70">
        <v>26</v>
      </c>
      <c r="E272" s="70">
        <v>2015</v>
      </c>
      <c r="F272" s="70" t="s">
        <v>182</v>
      </c>
      <c r="G272" s="70" t="s">
        <v>1946</v>
      </c>
      <c r="H272" s="70" t="s">
        <v>1644</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1958</v>
      </c>
      <c r="B273" s="70">
        <v>438</v>
      </c>
      <c r="C273" s="70">
        <v>13</v>
      </c>
      <c r="D273" s="70">
        <v>26</v>
      </c>
      <c r="E273" s="70">
        <v>2016</v>
      </c>
      <c r="F273" s="70" t="s">
        <v>155</v>
      </c>
      <c r="G273" s="1064" t="s">
        <v>1946</v>
      </c>
      <c r="H273" s="70" t="s">
        <v>1644</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1959</v>
      </c>
      <c r="B274" s="70">
        <v>439</v>
      </c>
      <c r="C274" s="70">
        <v>14</v>
      </c>
      <c r="D274" s="70">
        <v>26</v>
      </c>
      <c r="E274" s="70">
        <v>2017</v>
      </c>
      <c r="F274" s="70" t="s">
        <v>156</v>
      </c>
      <c r="G274" s="1064" t="s">
        <v>1946</v>
      </c>
      <c r="H274" s="70" t="s">
        <v>1644</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1960</v>
      </c>
      <c r="B275" s="70">
        <v>440</v>
      </c>
      <c r="C275" s="70">
        <v>15</v>
      </c>
      <c r="D275" s="70">
        <v>26</v>
      </c>
      <c r="E275" s="70">
        <v>2018</v>
      </c>
      <c r="F275" s="70" t="s">
        <v>183</v>
      </c>
      <c r="G275" s="70" t="s">
        <v>1946</v>
      </c>
      <c r="H275" s="70" t="s">
        <v>1644</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1961</v>
      </c>
      <c r="B276" s="70">
        <v>441</v>
      </c>
      <c r="C276" s="70">
        <v>16</v>
      </c>
      <c r="D276" s="70">
        <v>26</v>
      </c>
      <c r="E276" s="70">
        <v>2019</v>
      </c>
      <c r="F276" s="70" t="s">
        <v>158</v>
      </c>
      <c r="G276" s="70" t="s">
        <v>1946</v>
      </c>
      <c r="H276" s="70" t="s">
        <v>1644</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1962</v>
      </c>
      <c r="B277" s="70">
        <v>442</v>
      </c>
      <c r="C277" s="70">
        <v>17</v>
      </c>
      <c r="D277" s="70">
        <v>26</v>
      </c>
      <c r="E277" s="70">
        <v>2020</v>
      </c>
      <c r="F277" s="70" t="s">
        <v>159</v>
      </c>
      <c r="G277" s="70" t="s">
        <v>1946</v>
      </c>
      <c r="H277" s="70" t="s">
        <v>1644</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1963</v>
      </c>
      <c r="B278" s="70">
        <v>442</v>
      </c>
      <c r="C278" s="70">
        <v>18</v>
      </c>
      <c r="D278" s="70">
        <v>26</v>
      </c>
      <c r="E278" s="70">
        <v>2021</v>
      </c>
      <c r="F278" s="70" t="s">
        <v>160</v>
      </c>
      <c r="G278" s="70" t="s">
        <v>1946</v>
      </c>
      <c r="H278" s="70" t="s">
        <v>1644</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1964</v>
      </c>
      <c r="B279" s="70">
        <v>442</v>
      </c>
      <c r="C279" s="70">
        <v>19</v>
      </c>
      <c r="D279" s="70">
        <v>26</v>
      </c>
      <c r="E279" s="70">
        <v>2022</v>
      </c>
      <c r="F279" s="70" t="s">
        <v>161</v>
      </c>
      <c r="G279" s="70" t="s">
        <v>1946</v>
      </c>
      <c r="H279" s="70" t="s">
        <v>1644</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1965</v>
      </c>
      <c r="B280" s="70">
        <v>442</v>
      </c>
      <c r="C280" s="70">
        <v>20</v>
      </c>
      <c r="D280" s="70">
        <v>26</v>
      </c>
      <c r="E280" s="70">
        <v>2023</v>
      </c>
      <c r="F280" s="70" t="s">
        <v>1539</v>
      </c>
      <c r="G280" s="70" t="s">
        <v>1946</v>
      </c>
      <c r="H280" s="70" t="s">
        <v>1644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1966</v>
      </c>
      <c r="B281" s="70">
        <v>442</v>
      </c>
      <c r="C281" s="70">
        <v>21</v>
      </c>
      <c r="D281" s="70">
        <v>26</v>
      </c>
      <c r="E281" s="70">
        <v>2024</v>
      </c>
      <c r="F281" s="70" t="s">
        <v>1554</v>
      </c>
      <c r="G281" s="70" t="s">
        <v>1946</v>
      </c>
      <c r="H281" s="70" t="s">
        <v>1644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103</v>
      </c>
      <c r="C282" s="70">
        <v>1</v>
      </c>
      <c r="D282" s="70">
        <v>7</v>
      </c>
      <c r="E282" s="70">
        <v>1990</v>
      </c>
      <c r="F282" s="70" t="s">
        <v>787</v>
      </c>
      <c r="G282" s="70" t="s">
        <v>1968</v>
      </c>
      <c r="H282" s="70" t="s">
        <v>1969</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1970</v>
      </c>
      <c r="B283" s="70">
        <v>104</v>
      </c>
      <c r="C283" s="70">
        <v>2</v>
      </c>
      <c r="D283" s="70">
        <v>7</v>
      </c>
      <c r="E283" s="70">
        <v>2005</v>
      </c>
      <c r="F283" s="70" t="s">
        <v>789</v>
      </c>
      <c r="G283" s="70" t="s">
        <v>1968</v>
      </c>
      <c r="H283" s="70" t="s">
        <v>1969</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1971</v>
      </c>
      <c r="B284" s="70">
        <v>105</v>
      </c>
      <c r="C284" s="70">
        <v>3</v>
      </c>
      <c r="D284" s="70">
        <v>7</v>
      </c>
      <c r="E284" s="70">
        <v>2006</v>
      </c>
      <c r="F284" s="70" t="s">
        <v>790</v>
      </c>
      <c r="G284" s="70" t="s">
        <v>1968</v>
      </c>
      <c r="H284" s="70" t="s">
        <v>1969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1972</v>
      </c>
      <c r="B285" s="70">
        <v>106</v>
      </c>
      <c r="C285" s="70">
        <v>4</v>
      </c>
      <c r="D285" s="70">
        <v>7</v>
      </c>
      <c r="E285" s="70">
        <v>2007</v>
      </c>
      <c r="F285" s="70" t="s">
        <v>791</v>
      </c>
      <c r="G285" s="70" t="s">
        <v>1968</v>
      </c>
      <c r="H285" s="70" t="s">
        <v>1969</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1973</v>
      </c>
      <c r="B286" s="70">
        <v>107</v>
      </c>
      <c r="C286" s="70">
        <v>5</v>
      </c>
      <c r="D286" s="70">
        <v>7</v>
      </c>
      <c r="E286" s="70">
        <v>2008</v>
      </c>
      <c r="F286" s="70" t="s">
        <v>792</v>
      </c>
      <c r="G286" s="70" t="s">
        <v>1968</v>
      </c>
      <c r="H286" s="70" t="s">
        <v>1969</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1974</v>
      </c>
      <c r="B287" s="70">
        <v>108</v>
      </c>
      <c r="C287" s="70">
        <v>6</v>
      </c>
      <c r="D287" s="70">
        <v>7</v>
      </c>
      <c r="E287" s="70">
        <v>2009</v>
      </c>
      <c r="F287" s="70" t="s">
        <v>176</v>
      </c>
      <c r="G287" s="70" t="s">
        <v>1968</v>
      </c>
      <c r="H287" s="70" t="s">
        <v>1969</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1975</v>
      </c>
      <c r="B288" s="70">
        <v>109</v>
      </c>
      <c r="C288" s="70">
        <v>7</v>
      </c>
      <c r="D288" s="70">
        <v>7</v>
      </c>
      <c r="E288" s="70">
        <v>2010</v>
      </c>
      <c r="F288" s="70" t="s">
        <v>177</v>
      </c>
      <c r="G288" s="70" t="s">
        <v>1968</v>
      </c>
      <c r="H288" s="70" t="s">
        <v>1969</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1976</v>
      </c>
      <c r="B289" s="70">
        <v>110</v>
      </c>
      <c r="C289" s="70">
        <v>8</v>
      </c>
      <c r="D289" s="70">
        <v>7</v>
      </c>
      <c r="E289" s="70">
        <v>2011</v>
      </c>
      <c r="F289" s="70" t="s">
        <v>178</v>
      </c>
      <c r="G289" s="70" t="s">
        <v>1968</v>
      </c>
      <c r="H289" s="70" t="s">
        <v>1969</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1977</v>
      </c>
      <c r="B290" s="70">
        <v>111</v>
      </c>
      <c r="C290" s="70">
        <v>9</v>
      </c>
      <c r="D290" s="70">
        <v>7</v>
      </c>
      <c r="E290" s="70">
        <v>2012</v>
      </c>
      <c r="F290" s="70" t="s">
        <v>179</v>
      </c>
      <c r="G290" s="70" t="s">
        <v>1968</v>
      </c>
      <c r="H290" s="70" t="s">
        <v>1969</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1978</v>
      </c>
      <c r="B291" s="70">
        <v>112</v>
      </c>
      <c r="C291" s="70">
        <v>10</v>
      </c>
      <c r="D291" s="70">
        <v>7</v>
      </c>
      <c r="E291" s="70">
        <v>2013</v>
      </c>
      <c r="F291" s="70" t="s">
        <v>180</v>
      </c>
      <c r="G291" s="70" t="s">
        <v>1968</v>
      </c>
      <c r="H291" s="70" t="s">
        <v>1969</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1979</v>
      </c>
      <c r="B292" s="70">
        <v>113</v>
      </c>
      <c r="C292" s="70">
        <v>11</v>
      </c>
      <c r="D292" s="70">
        <v>7</v>
      </c>
      <c r="E292" s="70">
        <v>2014</v>
      </c>
      <c r="F292" s="70" t="s">
        <v>181</v>
      </c>
      <c r="G292" s="1064" t="s">
        <v>1968</v>
      </c>
      <c r="H292" s="70" t="s">
        <v>1969</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1980</v>
      </c>
      <c r="B293" s="70">
        <v>114</v>
      </c>
      <c r="C293" s="70">
        <v>12</v>
      </c>
      <c r="D293" s="70">
        <v>7</v>
      </c>
      <c r="E293" s="70">
        <v>2015</v>
      </c>
      <c r="F293" s="70" t="s">
        <v>182</v>
      </c>
      <c r="G293" s="1064" t="s">
        <v>1968</v>
      </c>
      <c r="H293" s="70" t="s">
        <v>1969</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1981</v>
      </c>
      <c r="B294" s="70">
        <v>115</v>
      </c>
      <c r="C294" s="70">
        <v>13</v>
      </c>
      <c r="D294" s="70">
        <v>7</v>
      </c>
      <c r="E294" s="70">
        <v>2016</v>
      </c>
      <c r="F294" s="70" t="s">
        <v>155</v>
      </c>
      <c r="G294" s="70" t="s">
        <v>1968</v>
      </c>
      <c r="H294" s="70" t="s">
        <v>1969</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1982</v>
      </c>
      <c r="B295" s="70">
        <v>116</v>
      </c>
      <c r="C295" s="70">
        <v>14</v>
      </c>
      <c r="D295" s="70">
        <v>7</v>
      </c>
      <c r="E295" s="70">
        <v>2017</v>
      </c>
      <c r="F295" s="70" t="s">
        <v>156</v>
      </c>
      <c r="G295" s="70" t="s">
        <v>1968</v>
      </c>
      <c r="H295" s="70" t="s">
        <v>1969</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1983</v>
      </c>
      <c r="B296" s="70">
        <v>117</v>
      </c>
      <c r="C296" s="70">
        <v>15</v>
      </c>
      <c r="D296" s="70">
        <v>7</v>
      </c>
      <c r="E296" s="70">
        <v>2018</v>
      </c>
      <c r="F296" s="70" t="s">
        <v>183</v>
      </c>
      <c r="G296" s="70" t="s">
        <v>1968</v>
      </c>
      <c r="H296" s="70" t="s">
        <v>1969</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1984</v>
      </c>
      <c r="B297" s="70">
        <v>118</v>
      </c>
      <c r="C297" s="70">
        <v>16</v>
      </c>
      <c r="D297" s="70">
        <v>7</v>
      </c>
      <c r="E297" s="70">
        <v>2019</v>
      </c>
      <c r="F297" s="70" t="s">
        <v>158</v>
      </c>
      <c r="G297" s="70" t="s">
        <v>1968</v>
      </c>
      <c r="H297" s="70" t="s">
        <v>1969</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1985</v>
      </c>
      <c r="B298" s="70">
        <v>119</v>
      </c>
      <c r="C298" s="70">
        <v>17</v>
      </c>
      <c r="D298" s="70">
        <v>7</v>
      </c>
      <c r="E298" s="70">
        <v>2020</v>
      </c>
      <c r="F298" s="70" t="s">
        <v>159</v>
      </c>
      <c r="G298" s="70" t="s">
        <v>1968</v>
      </c>
      <c r="H298" s="70" t="s">
        <v>1969</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1986</v>
      </c>
      <c r="B299" s="70">
        <v>119</v>
      </c>
      <c r="C299" s="70">
        <v>18</v>
      </c>
      <c r="D299" s="70">
        <v>7</v>
      </c>
      <c r="E299" s="70">
        <v>2021</v>
      </c>
      <c r="F299" s="70" t="s">
        <v>160</v>
      </c>
      <c r="G299" s="70" t="s">
        <v>1968</v>
      </c>
      <c r="H299" s="70" t="s">
        <v>1969</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1987</v>
      </c>
      <c r="B300" s="70">
        <v>119</v>
      </c>
      <c r="C300" s="70">
        <v>19</v>
      </c>
      <c r="D300" s="70">
        <v>7</v>
      </c>
      <c r="E300" s="70">
        <v>2022</v>
      </c>
      <c r="F300" s="70" t="s">
        <v>161</v>
      </c>
      <c r="G300" s="70" t="s">
        <v>1968</v>
      </c>
      <c r="H300" s="70" t="s">
        <v>1969</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1988</v>
      </c>
      <c r="B301" s="70">
        <v>119</v>
      </c>
      <c r="C301" s="70">
        <v>20</v>
      </c>
      <c r="D301" s="70">
        <v>7</v>
      </c>
      <c r="E301" s="70">
        <v>2023</v>
      </c>
      <c r="F301" s="70" t="s">
        <v>1539</v>
      </c>
      <c r="G301" s="70" t="s">
        <v>1968</v>
      </c>
      <c r="H301" s="70" t="s">
        <v>1969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1989</v>
      </c>
      <c r="B302" s="70">
        <v>119</v>
      </c>
      <c r="C302" s="70">
        <v>21</v>
      </c>
      <c r="D302" s="70">
        <v>7</v>
      </c>
      <c r="E302" s="70">
        <v>2024</v>
      </c>
      <c r="F302" s="70" t="s">
        <v>1554</v>
      </c>
      <c r="G302" s="70" t="s">
        <v>1968</v>
      </c>
      <c r="H302" s="70" t="s">
        <v>1969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1990</v>
      </c>
      <c r="B303" s="70">
        <v>205</v>
      </c>
      <c r="C303" s="70">
        <v>1</v>
      </c>
      <c r="D303" s="70">
        <v>13</v>
      </c>
      <c r="E303" s="70">
        <v>1990</v>
      </c>
      <c r="F303" s="70" t="s">
        <v>787</v>
      </c>
      <c r="G303" s="70" t="s">
        <v>1991</v>
      </c>
      <c r="H303" s="70" t="s">
        <v>1992</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1993</v>
      </c>
      <c r="B304" s="70">
        <v>206</v>
      </c>
      <c r="C304" s="70">
        <v>2</v>
      </c>
      <c r="D304" s="70">
        <v>13</v>
      </c>
      <c r="E304" s="70">
        <v>2005</v>
      </c>
      <c r="F304" s="70" t="s">
        <v>789</v>
      </c>
      <c r="G304" s="70" t="s">
        <v>1991</v>
      </c>
      <c r="H304" s="70" t="s">
        <v>1992</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1994</v>
      </c>
      <c r="B305" s="70">
        <v>207</v>
      </c>
      <c r="C305" s="70">
        <v>3</v>
      </c>
      <c r="D305" s="70">
        <v>13</v>
      </c>
      <c r="E305" s="70">
        <v>2006</v>
      </c>
      <c r="F305" s="70" t="s">
        <v>790</v>
      </c>
      <c r="G305" s="70" t="s">
        <v>1991</v>
      </c>
      <c r="H305" s="70" t="s">
        <v>1992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1995</v>
      </c>
      <c r="B306" s="70">
        <v>208</v>
      </c>
      <c r="C306" s="70">
        <v>4</v>
      </c>
      <c r="D306" s="70">
        <v>13</v>
      </c>
      <c r="E306" s="70">
        <v>2007</v>
      </c>
      <c r="F306" s="70" t="s">
        <v>791</v>
      </c>
      <c r="G306" s="70" t="s">
        <v>1991</v>
      </c>
      <c r="H306" s="70" t="s">
        <v>1992</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1996</v>
      </c>
      <c r="B307" s="70">
        <v>209</v>
      </c>
      <c r="C307" s="70">
        <v>5</v>
      </c>
      <c r="D307" s="70">
        <v>13</v>
      </c>
      <c r="E307" s="70">
        <v>2008</v>
      </c>
      <c r="F307" s="70" t="s">
        <v>792</v>
      </c>
      <c r="G307" s="70" t="s">
        <v>1991</v>
      </c>
      <c r="H307" s="70" t="s">
        <v>1992</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1997</v>
      </c>
      <c r="B308" s="70">
        <v>210</v>
      </c>
      <c r="C308" s="70">
        <v>6</v>
      </c>
      <c r="D308" s="70">
        <v>13</v>
      </c>
      <c r="E308" s="70">
        <v>2009</v>
      </c>
      <c r="F308" s="70" t="s">
        <v>176</v>
      </c>
      <c r="G308" s="70" t="s">
        <v>1991</v>
      </c>
      <c r="H308" s="70" t="s">
        <v>1992</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1998</v>
      </c>
      <c r="B309" s="70">
        <v>211</v>
      </c>
      <c r="C309" s="70">
        <v>7</v>
      </c>
      <c r="D309" s="70">
        <v>13</v>
      </c>
      <c r="E309" s="70">
        <v>2010</v>
      </c>
      <c r="F309" s="70" t="s">
        <v>177</v>
      </c>
      <c r="G309" s="70" t="s">
        <v>1991</v>
      </c>
      <c r="H309" s="70" t="s">
        <v>1992</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1999</v>
      </c>
      <c r="B310" s="70">
        <v>212</v>
      </c>
      <c r="C310" s="70">
        <v>8</v>
      </c>
      <c r="D310" s="70">
        <v>13</v>
      </c>
      <c r="E310" s="70">
        <v>2011</v>
      </c>
      <c r="F310" s="70" t="s">
        <v>178</v>
      </c>
      <c r="G310" s="70" t="s">
        <v>1991</v>
      </c>
      <c r="H310" s="70" t="s">
        <v>1992</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2000</v>
      </c>
      <c r="B311" s="70">
        <v>213</v>
      </c>
      <c r="C311" s="70">
        <v>9</v>
      </c>
      <c r="D311" s="70">
        <v>13</v>
      </c>
      <c r="E311" s="70">
        <v>2012</v>
      </c>
      <c r="F311" s="70" t="s">
        <v>179</v>
      </c>
      <c r="G311" s="1064" t="s">
        <v>1991</v>
      </c>
      <c r="H311" s="70" t="s">
        <v>1992</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2001</v>
      </c>
      <c r="B312" s="70">
        <v>214</v>
      </c>
      <c r="C312" s="70">
        <v>10</v>
      </c>
      <c r="D312" s="70">
        <v>13</v>
      </c>
      <c r="E312" s="70">
        <v>2013</v>
      </c>
      <c r="F312" s="70" t="s">
        <v>180</v>
      </c>
      <c r="G312" s="1064" t="s">
        <v>1991</v>
      </c>
      <c r="H312" s="70" t="s">
        <v>1992</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2002</v>
      </c>
      <c r="B313" s="70">
        <v>215</v>
      </c>
      <c r="C313" s="70">
        <v>11</v>
      </c>
      <c r="D313" s="70">
        <v>13</v>
      </c>
      <c r="E313" s="70">
        <v>2014</v>
      </c>
      <c r="F313" s="70" t="s">
        <v>181</v>
      </c>
      <c r="G313" s="70" t="s">
        <v>1991</v>
      </c>
      <c r="H313" s="70" t="s">
        <v>1992</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2003</v>
      </c>
      <c r="B314" s="70">
        <v>216</v>
      </c>
      <c r="C314" s="70">
        <v>12</v>
      </c>
      <c r="D314" s="70">
        <v>13</v>
      </c>
      <c r="E314" s="70">
        <v>2015</v>
      </c>
      <c r="F314" s="70" t="s">
        <v>182</v>
      </c>
      <c r="G314" s="70" t="s">
        <v>1991</v>
      </c>
      <c r="H314" s="70" t="s">
        <v>1992</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2004</v>
      </c>
      <c r="B315" s="70">
        <v>217</v>
      </c>
      <c r="C315" s="70">
        <v>13</v>
      </c>
      <c r="D315" s="70">
        <v>13</v>
      </c>
      <c r="E315" s="70">
        <v>2016</v>
      </c>
      <c r="F315" s="70" t="s">
        <v>155</v>
      </c>
      <c r="G315" s="70" t="s">
        <v>1991</v>
      </c>
      <c r="H315" s="70" t="s">
        <v>1992</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2005</v>
      </c>
      <c r="B316" s="70">
        <v>218</v>
      </c>
      <c r="C316" s="70">
        <v>14</v>
      </c>
      <c r="D316" s="70">
        <v>13</v>
      </c>
      <c r="E316" s="70">
        <v>2017</v>
      </c>
      <c r="F316" s="70" t="s">
        <v>156</v>
      </c>
      <c r="G316" s="70" t="s">
        <v>1991</v>
      </c>
      <c r="H316" s="70" t="s">
        <v>1992</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2006</v>
      </c>
      <c r="B317" s="70">
        <v>219</v>
      </c>
      <c r="C317" s="70">
        <v>15</v>
      </c>
      <c r="D317" s="70">
        <v>13</v>
      </c>
      <c r="E317" s="70">
        <v>2018</v>
      </c>
      <c r="F317" s="70" t="s">
        <v>183</v>
      </c>
      <c r="G317" s="70" t="s">
        <v>1991</v>
      </c>
      <c r="H317" s="70" t="s">
        <v>1992</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2007</v>
      </c>
      <c r="B318" s="70">
        <v>220</v>
      </c>
      <c r="C318" s="70">
        <v>16</v>
      </c>
      <c r="D318" s="70">
        <v>13</v>
      </c>
      <c r="E318" s="70">
        <v>2019</v>
      </c>
      <c r="F318" s="70" t="s">
        <v>158</v>
      </c>
      <c r="G318" s="70" t="s">
        <v>1991</v>
      </c>
      <c r="H318" s="70" t="s">
        <v>1992</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2008</v>
      </c>
      <c r="B319" s="70">
        <v>221</v>
      </c>
      <c r="C319" s="70">
        <v>17</v>
      </c>
      <c r="D319" s="70">
        <v>13</v>
      </c>
      <c r="E319" s="70">
        <v>2020</v>
      </c>
      <c r="F319" s="70" t="s">
        <v>159</v>
      </c>
      <c r="G319" s="70" t="s">
        <v>1991</v>
      </c>
      <c r="H319" s="70" t="s">
        <v>1992</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2009</v>
      </c>
      <c r="B320" s="70">
        <v>221</v>
      </c>
      <c r="C320" s="70">
        <v>18</v>
      </c>
      <c r="D320" s="70">
        <v>13</v>
      </c>
      <c r="E320" s="70">
        <v>2021</v>
      </c>
      <c r="F320" s="70" t="s">
        <v>160</v>
      </c>
      <c r="G320" s="70" t="s">
        <v>1991</v>
      </c>
      <c r="H320" s="70" t="s">
        <v>1992</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2010</v>
      </c>
      <c r="B321" s="70">
        <v>221</v>
      </c>
      <c r="C321" s="70">
        <v>19</v>
      </c>
      <c r="D321" s="70">
        <v>13</v>
      </c>
      <c r="E321" s="70">
        <v>2022</v>
      </c>
      <c r="F321" s="70" t="s">
        <v>161</v>
      </c>
      <c r="G321" s="70" t="s">
        <v>1991</v>
      </c>
      <c r="H321" s="70" t="s">
        <v>1992</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2011</v>
      </c>
      <c r="B322" s="70">
        <v>221</v>
      </c>
      <c r="C322" s="70">
        <v>20</v>
      </c>
      <c r="D322" s="70">
        <v>13</v>
      </c>
      <c r="E322" s="70">
        <v>2023</v>
      </c>
      <c r="F322" s="70" t="s">
        <v>1539</v>
      </c>
      <c r="G322" s="70" t="s">
        <v>1991</v>
      </c>
      <c r="H322" s="70" t="s">
        <v>1992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2012</v>
      </c>
      <c r="B323" s="70">
        <v>221</v>
      </c>
      <c r="C323" s="70">
        <v>21</v>
      </c>
      <c r="D323" s="70">
        <v>13</v>
      </c>
      <c r="E323" s="70">
        <v>2024</v>
      </c>
      <c r="F323" s="70" t="s">
        <v>1554</v>
      </c>
      <c r="G323" s="70" t="s">
        <v>1991</v>
      </c>
      <c r="H323" s="70" t="s">
        <v>1992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2013</v>
      </c>
      <c r="B324" s="70">
        <v>392</v>
      </c>
      <c r="C324" s="70">
        <v>1</v>
      </c>
      <c r="D324" s="70">
        <v>24</v>
      </c>
      <c r="E324" s="70">
        <v>1990</v>
      </c>
      <c r="F324" s="70" t="s">
        <v>787</v>
      </c>
      <c r="G324" s="70" t="s">
        <v>2014</v>
      </c>
      <c r="H324" s="70" t="s">
        <v>2015</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2016</v>
      </c>
      <c r="B325" s="70">
        <v>393</v>
      </c>
      <c r="C325" s="70">
        <v>2</v>
      </c>
      <c r="D325" s="70">
        <v>24</v>
      </c>
      <c r="E325" s="70">
        <v>2005</v>
      </c>
      <c r="F325" s="70" t="s">
        <v>789</v>
      </c>
      <c r="G325" s="70" t="s">
        <v>2014</v>
      </c>
      <c r="H325" s="70" t="s">
        <v>2015</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2017</v>
      </c>
      <c r="B326" s="70">
        <v>394</v>
      </c>
      <c r="C326" s="70">
        <v>3</v>
      </c>
      <c r="D326" s="70">
        <v>24</v>
      </c>
      <c r="E326" s="70">
        <v>2006</v>
      </c>
      <c r="F326" s="70" t="s">
        <v>790</v>
      </c>
      <c r="G326" s="70" t="s">
        <v>2014</v>
      </c>
      <c r="H326" s="70" t="s">
        <v>2015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2018</v>
      </c>
      <c r="B327" s="70">
        <v>395</v>
      </c>
      <c r="C327" s="70">
        <v>4</v>
      </c>
      <c r="D327" s="70">
        <v>24</v>
      </c>
      <c r="E327" s="70">
        <v>2007</v>
      </c>
      <c r="F327" s="70" t="s">
        <v>791</v>
      </c>
      <c r="G327" s="70" t="s">
        <v>2014</v>
      </c>
      <c r="H327" s="70" t="s">
        <v>2015</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2019</v>
      </c>
      <c r="B328" s="70">
        <v>396</v>
      </c>
      <c r="C328" s="70">
        <v>5</v>
      </c>
      <c r="D328" s="70">
        <v>24</v>
      </c>
      <c r="E328" s="70">
        <v>2008</v>
      </c>
      <c r="F328" s="70" t="s">
        <v>792</v>
      </c>
      <c r="G328" s="70" t="s">
        <v>2014</v>
      </c>
      <c r="H328" s="70" t="s">
        <v>2015</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2020</v>
      </c>
      <c r="B329" s="70">
        <v>397</v>
      </c>
      <c r="C329" s="70">
        <v>6</v>
      </c>
      <c r="D329" s="70">
        <v>24</v>
      </c>
      <c r="E329" s="70">
        <v>2009</v>
      </c>
      <c r="F329" s="70" t="s">
        <v>176</v>
      </c>
      <c r="G329" s="1064" t="s">
        <v>2014</v>
      </c>
      <c r="H329" s="70" t="s">
        <v>2015</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2021</v>
      </c>
      <c r="B330" s="70">
        <v>398</v>
      </c>
      <c r="C330" s="70">
        <v>7</v>
      </c>
      <c r="D330" s="70">
        <v>24</v>
      </c>
      <c r="E330" s="70">
        <v>2010</v>
      </c>
      <c r="F330" s="70" t="s">
        <v>177</v>
      </c>
      <c r="G330" s="1064" t="s">
        <v>2014</v>
      </c>
      <c r="H330" s="70" t="s">
        <v>2015</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2022</v>
      </c>
      <c r="B331" s="70">
        <v>399</v>
      </c>
      <c r="C331" s="70">
        <v>8</v>
      </c>
      <c r="D331" s="70">
        <v>24</v>
      </c>
      <c r="E331" s="70">
        <v>2011</v>
      </c>
      <c r="F331" s="70" t="s">
        <v>178</v>
      </c>
      <c r="G331" s="70" t="s">
        <v>2014</v>
      </c>
      <c r="H331" s="70" t="s">
        <v>2015</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2023</v>
      </c>
      <c r="B332" s="70">
        <v>400</v>
      </c>
      <c r="C332" s="70">
        <v>9</v>
      </c>
      <c r="D332" s="70">
        <v>24</v>
      </c>
      <c r="E332" s="70">
        <v>2012</v>
      </c>
      <c r="F332" s="70" t="s">
        <v>179</v>
      </c>
      <c r="G332" s="70" t="s">
        <v>2014</v>
      </c>
      <c r="H332" s="70" t="s">
        <v>2015</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2024</v>
      </c>
      <c r="B333" s="70">
        <v>401</v>
      </c>
      <c r="C333" s="70">
        <v>10</v>
      </c>
      <c r="D333" s="70">
        <v>24</v>
      </c>
      <c r="E333" s="70">
        <v>2013</v>
      </c>
      <c r="F333" s="70" t="s">
        <v>180</v>
      </c>
      <c r="G333" s="70" t="s">
        <v>2014</v>
      </c>
      <c r="H333" s="70" t="s">
        <v>2015</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2025</v>
      </c>
      <c r="B334" s="70">
        <v>402</v>
      </c>
      <c r="C334" s="70">
        <v>11</v>
      </c>
      <c r="D334" s="70">
        <v>24</v>
      </c>
      <c r="E334" s="70">
        <v>2014</v>
      </c>
      <c r="F334" s="70" t="s">
        <v>181</v>
      </c>
      <c r="G334" s="70" t="s">
        <v>2014</v>
      </c>
      <c r="H334" s="70" t="s">
        <v>2015</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2026</v>
      </c>
      <c r="B335" s="70">
        <v>403</v>
      </c>
      <c r="C335" s="70">
        <v>12</v>
      </c>
      <c r="D335" s="70">
        <v>24</v>
      </c>
      <c r="E335" s="70">
        <v>2015</v>
      </c>
      <c r="F335" s="70" t="s">
        <v>182</v>
      </c>
      <c r="G335" s="70" t="s">
        <v>2014</v>
      </c>
      <c r="H335" s="70" t="s">
        <v>2015</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2027</v>
      </c>
      <c r="B336" s="70">
        <v>404</v>
      </c>
      <c r="C336" s="70">
        <v>13</v>
      </c>
      <c r="D336" s="70">
        <v>24</v>
      </c>
      <c r="E336" s="70">
        <v>2016</v>
      </c>
      <c r="F336" s="70" t="s">
        <v>155</v>
      </c>
      <c r="G336" s="70" t="s">
        <v>2014</v>
      </c>
      <c r="H336" s="70" t="s">
        <v>2015</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2028</v>
      </c>
      <c r="B337" s="70">
        <v>405</v>
      </c>
      <c r="C337" s="70">
        <v>14</v>
      </c>
      <c r="D337" s="70">
        <v>24</v>
      </c>
      <c r="E337" s="70">
        <v>2017</v>
      </c>
      <c r="F337" s="70" t="s">
        <v>156</v>
      </c>
      <c r="G337" s="70" t="s">
        <v>2014</v>
      </c>
      <c r="H337" s="70" t="s">
        <v>2015</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2029</v>
      </c>
      <c r="B338" s="70">
        <v>406</v>
      </c>
      <c r="C338" s="70">
        <v>15</v>
      </c>
      <c r="D338" s="70">
        <v>24</v>
      </c>
      <c r="E338" s="70">
        <v>2018</v>
      </c>
      <c r="F338" s="70" t="s">
        <v>183</v>
      </c>
      <c r="G338" s="70" t="s">
        <v>2014</v>
      </c>
      <c r="H338" s="70" t="s">
        <v>2015</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2030</v>
      </c>
      <c r="B339" s="70">
        <v>407</v>
      </c>
      <c r="C339" s="70">
        <v>16</v>
      </c>
      <c r="D339" s="70">
        <v>24</v>
      </c>
      <c r="E339" s="70">
        <v>2019</v>
      </c>
      <c r="F339" s="70" t="s">
        <v>158</v>
      </c>
      <c r="G339" s="70" t="s">
        <v>2014</v>
      </c>
      <c r="H339" s="70" t="s">
        <v>2015</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2031</v>
      </c>
      <c r="B340" s="70">
        <v>408</v>
      </c>
      <c r="C340" s="70">
        <v>17</v>
      </c>
      <c r="D340" s="70">
        <v>24</v>
      </c>
      <c r="E340" s="70">
        <v>2020</v>
      </c>
      <c r="F340" s="70" t="s">
        <v>159</v>
      </c>
      <c r="G340" s="70" t="s">
        <v>2014</v>
      </c>
      <c r="H340" s="70" t="s">
        <v>2015</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2032</v>
      </c>
      <c r="B341" s="70">
        <v>408</v>
      </c>
      <c r="C341" s="70">
        <v>18</v>
      </c>
      <c r="D341" s="70">
        <v>24</v>
      </c>
      <c r="E341" s="70">
        <v>2021</v>
      </c>
      <c r="F341" s="70" t="s">
        <v>160</v>
      </c>
      <c r="G341" s="70" t="s">
        <v>2014</v>
      </c>
      <c r="H341" s="70" t="s">
        <v>2015</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2033</v>
      </c>
      <c r="B342" s="70">
        <v>408</v>
      </c>
      <c r="C342" s="70">
        <v>19</v>
      </c>
      <c r="D342" s="70">
        <v>24</v>
      </c>
      <c r="E342" s="70">
        <v>2022</v>
      </c>
      <c r="F342" s="70" t="s">
        <v>161</v>
      </c>
      <c r="G342" s="70" t="s">
        <v>2014</v>
      </c>
      <c r="H342" s="70" t="s">
        <v>2015</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2034</v>
      </c>
      <c r="B343" s="70">
        <v>408</v>
      </c>
      <c r="C343" s="70">
        <v>20</v>
      </c>
      <c r="D343" s="70">
        <v>24</v>
      </c>
      <c r="E343" s="70">
        <v>2023</v>
      </c>
      <c r="F343" s="70" t="s">
        <v>1539</v>
      </c>
      <c r="G343" s="70" t="s">
        <v>2014</v>
      </c>
      <c r="H343" s="70" t="s">
        <v>2015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2035</v>
      </c>
      <c r="B344" s="70">
        <v>408</v>
      </c>
      <c r="C344" s="70">
        <v>21</v>
      </c>
      <c r="D344" s="70">
        <v>24</v>
      </c>
      <c r="E344" s="70">
        <v>2024</v>
      </c>
      <c r="F344" s="70" t="s">
        <v>1554</v>
      </c>
      <c r="G344" s="70" t="s">
        <v>2014</v>
      </c>
      <c r="H344" s="70" t="s">
        <v>2015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2036</v>
      </c>
      <c r="B345" s="70">
        <v>307</v>
      </c>
      <c r="C345" s="70">
        <v>1</v>
      </c>
      <c r="D345" s="70">
        <v>19</v>
      </c>
      <c r="E345" s="70">
        <v>1990</v>
      </c>
      <c r="F345" s="70" t="s">
        <v>787</v>
      </c>
      <c r="G345" s="70" t="s">
        <v>2037</v>
      </c>
      <c r="H345" s="70" t="s">
        <v>2038</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2039</v>
      </c>
      <c r="B346" s="70">
        <v>308</v>
      </c>
      <c r="C346" s="70">
        <v>2</v>
      </c>
      <c r="D346" s="70">
        <v>19</v>
      </c>
      <c r="E346" s="70">
        <v>2005</v>
      </c>
      <c r="F346" s="70" t="s">
        <v>789</v>
      </c>
      <c r="G346" s="70" t="s">
        <v>2037</v>
      </c>
      <c r="H346" s="70" t="s">
        <v>2038</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2040</v>
      </c>
      <c r="B347" s="70">
        <v>309</v>
      </c>
      <c r="C347" s="70">
        <v>3</v>
      </c>
      <c r="D347" s="70">
        <v>19</v>
      </c>
      <c r="E347" s="70">
        <v>2006</v>
      </c>
      <c r="F347" s="70" t="s">
        <v>790</v>
      </c>
      <c r="G347" s="70" t="s">
        <v>2037</v>
      </c>
      <c r="H347" s="70" t="s">
        <v>2038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2041</v>
      </c>
      <c r="B348" s="70">
        <v>310</v>
      </c>
      <c r="C348" s="70">
        <v>4</v>
      </c>
      <c r="D348" s="70">
        <v>19</v>
      </c>
      <c r="E348" s="70">
        <v>2007</v>
      </c>
      <c r="F348" s="70" t="s">
        <v>791</v>
      </c>
      <c r="G348" s="70" t="s">
        <v>2037</v>
      </c>
      <c r="H348" s="70" t="s">
        <v>2038</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2042</v>
      </c>
      <c r="B349" s="70">
        <v>311</v>
      </c>
      <c r="C349" s="70">
        <v>5</v>
      </c>
      <c r="D349" s="70">
        <v>19</v>
      </c>
      <c r="E349" s="70">
        <v>2008</v>
      </c>
      <c r="F349" s="70" t="s">
        <v>792</v>
      </c>
      <c r="G349" s="1064" t="s">
        <v>2037</v>
      </c>
      <c r="H349" s="70" t="s">
        <v>2038</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2043</v>
      </c>
      <c r="B350" s="70">
        <v>312</v>
      </c>
      <c r="C350" s="70">
        <v>6</v>
      </c>
      <c r="D350" s="70">
        <v>19</v>
      </c>
      <c r="E350" s="70">
        <v>2009</v>
      </c>
      <c r="F350" s="70" t="s">
        <v>176</v>
      </c>
      <c r="G350" s="1064" t="s">
        <v>2037</v>
      </c>
      <c r="H350" s="70" t="s">
        <v>2038</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2044</v>
      </c>
      <c r="B351" s="70">
        <v>313</v>
      </c>
      <c r="C351" s="70">
        <v>7</v>
      </c>
      <c r="D351" s="70">
        <v>19</v>
      </c>
      <c r="E351" s="70">
        <v>2010</v>
      </c>
      <c r="F351" s="70" t="s">
        <v>177</v>
      </c>
      <c r="G351" s="70" t="s">
        <v>2037</v>
      </c>
      <c r="H351" s="70" t="s">
        <v>2038</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2045</v>
      </c>
      <c r="B352" s="70">
        <v>314</v>
      </c>
      <c r="C352" s="70">
        <v>8</v>
      </c>
      <c r="D352" s="70">
        <v>19</v>
      </c>
      <c r="E352" s="70">
        <v>2011</v>
      </c>
      <c r="F352" s="70" t="s">
        <v>178</v>
      </c>
      <c r="G352" s="70" t="s">
        <v>2037</v>
      </c>
      <c r="H352" s="70" t="s">
        <v>2038</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2046</v>
      </c>
      <c r="B353" s="70">
        <v>315</v>
      </c>
      <c r="C353" s="70">
        <v>9</v>
      </c>
      <c r="D353" s="70">
        <v>19</v>
      </c>
      <c r="E353" s="70">
        <v>2012</v>
      </c>
      <c r="F353" s="70" t="s">
        <v>179</v>
      </c>
      <c r="G353" s="70" t="s">
        <v>2037</v>
      </c>
      <c r="H353" s="70" t="s">
        <v>2038</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2047</v>
      </c>
      <c r="B354" s="70">
        <v>316</v>
      </c>
      <c r="C354" s="70">
        <v>10</v>
      </c>
      <c r="D354" s="70">
        <v>19</v>
      </c>
      <c r="E354" s="70">
        <v>2013</v>
      </c>
      <c r="F354" s="70" t="s">
        <v>180</v>
      </c>
      <c r="G354" s="70" t="s">
        <v>2037</v>
      </c>
      <c r="H354" s="70" t="s">
        <v>2038</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2048</v>
      </c>
      <c r="B355" s="70">
        <v>317</v>
      </c>
      <c r="C355" s="70">
        <v>11</v>
      </c>
      <c r="D355" s="70">
        <v>19</v>
      </c>
      <c r="E355" s="70">
        <v>2014</v>
      </c>
      <c r="F355" s="70" t="s">
        <v>181</v>
      </c>
      <c r="G355" s="70" t="s">
        <v>2037</v>
      </c>
      <c r="H355" s="70" t="s">
        <v>2038</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2049</v>
      </c>
      <c r="B356" s="70">
        <v>318</v>
      </c>
      <c r="C356" s="70">
        <v>12</v>
      </c>
      <c r="D356" s="70">
        <v>19</v>
      </c>
      <c r="E356" s="70">
        <v>2015</v>
      </c>
      <c r="F356" s="70" t="s">
        <v>182</v>
      </c>
      <c r="G356" s="70" t="s">
        <v>2037</v>
      </c>
      <c r="H356" s="70" t="s">
        <v>2038</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2050</v>
      </c>
      <c r="B357" s="70">
        <v>319</v>
      </c>
      <c r="C357" s="70">
        <v>13</v>
      </c>
      <c r="D357" s="70">
        <v>19</v>
      </c>
      <c r="E357" s="70">
        <v>2016</v>
      </c>
      <c r="F357" s="70" t="s">
        <v>155</v>
      </c>
      <c r="G357" s="70" t="s">
        <v>2037</v>
      </c>
      <c r="H357" s="70" t="s">
        <v>2038</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2051</v>
      </c>
      <c r="B358" s="70">
        <v>320</v>
      </c>
      <c r="C358" s="70">
        <v>14</v>
      </c>
      <c r="D358" s="70">
        <v>19</v>
      </c>
      <c r="E358" s="70">
        <v>2017</v>
      </c>
      <c r="F358" s="70" t="s">
        <v>156</v>
      </c>
      <c r="G358" s="70" t="s">
        <v>2037</v>
      </c>
      <c r="H358" s="70" t="s">
        <v>2038</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2052</v>
      </c>
      <c r="B359" s="70">
        <v>321</v>
      </c>
      <c r="C359" s="70">
        <v>15</v>
      </c>
      <c r="D359" s="70">
        <v>19</v>
      </c>
      <c r="E359" s="70">
        <v>2018</v>
      </c>
      <c r="F359" s="70" t="s">
        <v>183</v>
      </c>
      <c r="G359" s="70" t="s">
        <v>2037</v>
      </c>
      <c r="H359" s="70" t="s">
        <v>2038</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2053</v>
      </c>
      <c r="B360" s="70">
        <v>322</v>
      </c>
      <c r="C360" s="70">
        <v>16</v>
      </c>
      <c r="D360" s="70">
        <v>19</v>
      </c>
      <c r="E360" s="70">
        <v>2019</v>
      </c>
      <c r="F360" s="70" t="s">
        <v>158</v>
      </c>
      <c r="G360" s="70" t="s">
        <v>2037</v>
      </c>
      <c r="H360" s="70" t="s">
        <v>2038</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2054</v>
      </c>
      <c r="B361" s="70">
        <v>323</v>
      </c>
      <c r="C361" s="70">
        <v>17</v>
      </c>
      <c r="D361" s="70">
        <v>19</v>
      </c>
      <c r="E361" s="70">
        <v>2020</v>
      </c>
      <c r="F361" s="70" t="s">
        <v>159</v>
      </c>
      <c r="G361" s="70" t="s">
        <v>2037</v>
      </c>
      <c r="H361" s="70" t="s">
        <v>2038</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2055</v>
      </c>
      <c r="B362" s="70">
        <v>323</v>
      </c>
      <c r="C362" s="70">
        <v>18</v>
      </c>
      <c r="D362" s="70">
        <v>19</v>
      </c>
      <c r="E362" s="70">
        <v>2021</v>
      </c>
      <c r="F362" s="70" t="s">
        <v>160</v>
      </c>
      <c r="G362" s="70" t="s">
        <v>2037</v>
      </c>
      <c r="H362" s="70" t="s">
        <v>2038</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2056</v>
      </c>
      <c r="B363" s="70">
        <v>323</v>
      </c>
      <c r="C363" s="70">
        <v>19</v>
      </c>
      <c r="D363" s="70">
        <v>19</v>
      </c>
      <c r="E363" s="70">
        <v>2022</v>
      </c>
      <c r="F363" s="70" t="s">
        <v>161</v>
      </c>
      <c r="G363" s="70" t="s">
        <v>2037</v>
      </c>
      <c r="H363" s="70" t="s">
        <v>2038</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2057</v>
      </c>
      <c r="B364" s="70">
        <v>323</v>
      </c>
      <c r="C364" s="70">
        <v>20</v>
      </c>
      <c r="D364" s="70">
        <v>19</v>
      </c>
      <c r="E364" s="70">
        <v>2023</v>
      </c>
      <c r="F364" s="70" t="s">
        <v>1539</v>
      </c>
      <c r="G364" s="70" t="s">
        <v>2037</v>
      </c>
      <c r="H364" s="70" t="s">
        <v>2038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2058</v>
      </c>
      <c r="B365" s="70">
        <v>323</v>
      </c>
      <c r="C365" s="70">
        <v>21</v>
      </c>
      <c r="D365" s="70">
        <v>19</v>
      </c>
      <c r="E365" s="70">
        <v>2024</v>
      </c>
      <c r="F365" s="70" t="s">
        <v>1554</v>
      </c>
      <c r="G365" s="70" t="s">
        <v>2037</v>
      </c>
      <c r="H365" s="70" t="s">
        <v>2038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2059</v>
      </c>
      <c r="B366" s="70">
        <v>290</v>
      </c>
      <c r="C366" s="70">
        <v>1</v>
      </c>
      <c r="D366" s="70">
        <v>18</v>
      </c>
      <c r="E366" s="70">
        <v>1990</v>
      </c>
      <c r="F366" s="70" t="s">
        <v>787</v>
      </c>
      <c r="G366" s="70" t="s">
        <v>2060</v>
      </c>
      <c r="H366" s="70" t="s">
        <v>2061</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2062</v>
      </c>
      <c r="B367" s="70">
        <v>291</v>
      </c>
      <c r="C367" s="70">
        <v>2</v>
      </c>
      <c r="D367" s="70">
        <v>18</v>
      </c>
      <c r="E367" s="70">
        <v>2005</v>
      </c>
      <c r="F367" s="70" t="s">
        <v>789</v>
      </c>
      <c r="G367" s="70" t="s">
        <v>2060</v>
      </c>
      <c r="H367" s="70" t="s">
        <v>2061</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2063</v>
      </c>
      <c r="B368" s="70">
        <v>292</v>
      </c>
      <c r="C368" s="70">
        <v>3</v>
      </c>
      <c r="D368" s="70">
        <v>18</v>
      </c>
      <c r="E368" s="70">
        <v>2006</v>
      </c>
      <c r="F368" s="70" t="s">
        <v>790</v>
      </c>
      <c r="G368" s="1064" t="s">
        <v>2060</v>
      </c>
      <c r="H368" s="70" t="s">
        <v>2061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2064</v>
      </c>
      <c r="B369" s="70">
        <v>293</v>
      </c>
      <c r="C369" s="70">
        <v>4</v>
      </c>
      <c r="D369" s="70">
        <v>18</v>
      </c>
      <c r="E369" s="70">
        <v>2007</v>
      </c>
      <c r="F369" s="70" t="s">
        <v>791</v>
      </c>
      <c r="G369" s="1064" t="s">
        <v>2060</v>
      </c>
      <c r="H369" s="70" t="s">
        <v>2061</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2065</v>
      </c>
      <c r="B370" s="70">
        <v>294</v>
      </c>
      <c r="C370" s="70">
        <v>5</v>
      </c>
      <c r="D370" s="70">
        <v>18</v>
      </c>
      <c r="E370" s="70">
        <v>2008</v>
      </c>
      <c r="F370" s="70" t="s">
        <v>792</v>
      </c>
      <c r="G370" s="70" t="s">
        <v>2060</v>
      </c>
      <c r="H370" s="70" t="s">
        <v>2061</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2066</v>
      </c>
      <c r="B371" s="70">
        <v>295</v>
      </c>
      <c r="C371" s="70">
        <v>6</v>
      </c>
      <c r="D371" s="70">
        <v>18</v>
      </c>
      <c r="E371" s="70">
        <v>2009</v>
      </c>
      <c r="F371" s="70" t="s">
        <v>176</v>
      </c>
      <c r="G371" s="70" t="s">
        <v>2060</v>
      </c>
      <c r="H371" s="70" t="s">
        <v>2061</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2067</v>
      </c>
      <c r="B372" s="70">
        <v>296</v>
      </c>
      <c r="C372" s="70">
        <v>7</v>
      </c>
      <c r="D372" s="70">
        <v>18</v>
      </c>
      <c r="E372" s="70">
        <v>2010</v>
      </c>
      <c r="F372" s="70" t="s">
        <v>177</v>
      </c>
      <c r="G372" s="70" t="s">
        <v>2060</v>
      </c>
      <c r="H372" s="70" t="s">
        <v>2061</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2068</v>
      </c>
      <c r="B373" s="70">
        <v>297</v>
      </c>
      <c r="C373" s="70">
        <v>8</v>
      </c>
      <c r="D373" s="70">
        <v>18</v>
      </c>
      <c r="E373" s="70">
        <v>2011</v>
      </c>
      <c r="F373" s="70" t="s">
        <v>178</v>
      </c>
      <c r="G373" s="70" t="s">
        <v>2060</v>
      </c>
      <c r="H373" s="70" t="s">
        <v>2061</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2069</v>
      </c>
      <c r="B374" s="70">
        <v>298</v>
      </c>
      <c r="C374" s="70">
        <v>9</v>
      </c>
      <c r="D374" s="70">
        <v>18</v>
      </c>
      <c r="E374" s="70">
        <v>2012</v>
      </c>
      <c r="F374" s="70" t="s">
        <v>179</v>
      </c>
      <c r="G374" s="70" t="s">
        <v>2060</v>
      </c>
      <c r="H374" s="70" t="s">
        <v>2061</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2070</v>
      </c>
      <c r="B375" s="70">
        <v>299</v>
      </c>
      <c r="C375" s="70">
        <v>10</v>
      </c>
      <c r="D375" s="70">
        <v>18</v>
      </c>
      <c r="E375" s="70">
        <v>2013</v>
      </c>
      <c r="F375" s="70" t="s">
        <v>180</v>
      </c>
      <c r="G375" s="70" t="s">
        <v>2060</v>
      </c>
      <c r="H375" s="70" t="s">
        <v>2061</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2071</v>
      </c>
      <c r="B376" s="70">
        <v>300</v>
      </c>
      <c r="C376" s="70">
        <v>11</v>
      </c>
      <c r="D376" s="70">
        <v>18</v>
      </c>
      <c r="E376" s="70">
        <v>2014</v>
      </c>
      <c r="F376" s="70" t="s">
        <v>181</v>
      </c>
      <c r="G376" s="70" t="s">
        <v>2060</v>
      </c>
      <c r="H376" s="70" t="s">
        <v>2061</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2072</v>
      </c>
      <c r="B377" s="70">
        <v>301</v>
      </c>
      <c r="C377" s="70">
        <v>12</v>
      </c>
      <c r="D377" s="70">
        <v>18</v>
      </c>
      <c r="E377" s="70">
        <v>2015</v>
      </c>
      <c r="F377" s="70" t="s">
        <v>182</v>
      </c>
      <c r="G377" s="70" t="s">
        <v>2060</v>
      </c>
      <c r="H377" s="70" t="s">
        <v>2061</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2073</v>
      </c>
      <c r="B378" s="70">
        <v>302</v>
      </c>
      <c r="C378" s="70">
        <v>13</v>
      </c>
      <c r="D378" s="70">
        <v>18</v>
      </c>
      <c r="E378" s="70">
        <v>2016</v>
      </c>
      <c r="F378" s="70" t="s">
        <v>155</v>
      </c>
      <c r="G378" s="70" t="s">
        <v>2060</v>
      </c>
      <c r="H378" s="70" t="s">
        <v>2061</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2074</v>
      </c>
      <c r="B379" s="70">
        <v>303</v>
      </c>
      <c r="C379" s="70">
        <v>14</v>
      </c>
      <c r="D379" s="70">
        <v>18</v>
      </c>
      <c r="E379" s="70">
        <v>2017</v>
      </c>
      <c r="F379" s="70" t="s">
        <v>156</v>
      </c>
      <c r="G379" s="70" t="s">
        <v>2060</v>
      </c>
      <c r="H379" s="70" t="s">
        <v>2061</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2075</v>
      </c>
      <c r="B380" s="70">
        <v>304</v>
      </c>
      <c r="C380" s="70">
        <v>15</v>
      </c>
      <c r="D380" s="70">
        <v>18</v>
      </c>
      <c r="E380" s="70">
        <v>2018</v>
      </c>
      <c r="F380" s="70" t="s">
        <v>183</v>
      </c>
      <c r="G380" s="70" t="s">
        <v>2060</v>
      </c>
      <c r="H380" s="70" t="s">
        <v>2061</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2076</v>
      </c>
      <c r="B381" s="70">
        <v>305</v>
      </c>
      <c r="C381" s="70">
        <v>16</v>
      </c>
      <c r="D381" s="70">
        <v>18</v>
      </c>
      <c r="E381" s="70">
        <v>2019</v>
      </c>
      <c r="F381" s="70" t="s">
        <v>158</v>
      </c>
      <c r="G381" s="70" t="s">
        <v>2060</v>
      </c>
      <c r="H381" s="70" t="s">
        <v>2061</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2077</v>
      </c>
      <c r="B382" s="70">
        <v>306</v>
      </c>
      <c r="C382" s="70">
        <v>17</v>
      </c>
      <c r="D382" s="70">
        <v>18</v>
      </c>
      <c r="E382" s="70">
        <v>2020</v>
      </c>
      <c r="F382" s="70" t="s">
        <v>159</v>
      </c>
      <c r="G382" s="70" t="s">
        <v>2060</v>
      </c>
      <c r="H382" s="70" t="s">
        <v>2061</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2078</v>
      </c>
      <c r="B383" s="70">
        <v>306</v>
      </c>
      <c r="C383" s="70">
        <v>18</v>
      </c>
      <c r="D383" s="70">
        <v>18</v>
      </c>
      <c r="E383" s="70">
        <v>2021</v>
      </c>
      <c r="F383" s="70" t="s">
        <v>160</v>
      </c>
      <c r="G383" s="70" t="s">
        <v>2060</v>
      </c>
      <c r="H383" s="70" t="s">
        <v>2061</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2079</v>
      </c>
      <c r="B384" s="70">
        <v>306</v>
      </c>
      <c r="C384" s="70">
        <v>19</v>
      </c>
      <c r="D384" s="70">
        <v>18</v>
      </c>
      <c r="E384" s="70">
        <v>2022</v>
      </c>
      <c r="F384" s="70" t="s">
        <v>161</v>
      </c>
      <c r="G384" s="70" t="s">
        <v>2060</v>
      </c>
      <c r="H384" s="70" t="s">
        <v>2061</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2080</v>
      </c>
      <c r="B385" s="70">
        <v>306</v>
      </c>
      <c r="C385" s="70">
        <v>20</v>
      </c>
      <c r="D385" s="70">
        <v>18</v>
      </c>
      <c r="E385" s="70">
        <v>2023</v>
      </c>
      <c r="F385" s="70" t="s">
        <v>1539</v>
      </c>
      <c r="G385" s="70" t="s">
        <v>2060</v>
      </c>
      <c r="H385" s="70" t="s">
        <v>2061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2081</v>
      </c>
      <c r="B386" s="70">
        <v>306</v>
      </c>
      <c r="C386" s="70">
        <v>21</v>
      </c>
      <c r="D386" s="70">
        <v>18</v>
      </c>
      <c r="E386" s="70">
        <v>2024</v>
      </c>
      <c r="F386" s="70" t="s">
        <v>1554</v>
      </c>
      <c r="G386" s="1064" t="s">
        <v>2060</v>
      </c>
      <c r="H386" s="70" t="s">
        <v>2061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2082</v>
      </c>
      <c r="B387" s="70">
        <v>120</v>
      </c>
      <c r="C387" s="70">
        <v>1</v>
      </c>
      <c r="D387" s="70">
        <v>8</v>
      </c>
      <c r="E387" s="70">
        <v>1990</v>
      </c>
      <c r="F387" s="70" t="s">
        <v>787</v>
      </c>
      <c r="G387" s="1064" t="s">
        <v>2083</v>
      </c>
      <c r="H387" s="70" t="s">
        <v>2084</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2085</v>
      </c>
      <c r="B388" s="70">
        <v>121</v>
      </c>
      <c r="C388" s="70">
        <v>2</v>
      </c>
      <c r="D388" s="70">
        <v>8</v>
      </c>
      <c r="E388" s="70">
        <v>2005</v>
      </c>
      <c r="F388" s="70" t="s">
        <v>789</v>
      </c>
      <c r="G388" s="70" t="s">
        <v>2083</v>
      </c>
      <c r="H388" s="70" t="s">
        <v>2084</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2086</v>
      </c>
      <c r="B389" s="70">
        <v>122</v>
      </c>
      <c r="C389" s="70">
        <v>3</v>
      </c>
      <c r="D389" s="70">
        <v>8</v>
      </c>
      <c r="E389" s="70">
        <v>2006</v>
      </c>
      <c r="F389" s="70" t="s">
        <v>790</v>
      </c>
      <c r="G389" s="70" t="s">
        <v>2083</v>
      </c>
      <c r="H389" s="70" t="s">
        <v>2084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2087</v>
      </c>
      <c r="B390" s="70">
        <v>123</v>
      </c>
      <c r="C390" s="70">
        <v>4</v>
      </c>
      <c r="D390" s="70">
        <v>8</v>
      </c>
      <c r="E390" s="70">
        <v>2007</v>
      </c>
      <c r="F390" s="70" t="s">
        <v>791</v>
      </c>
      <c r="G390" s="70" t="s">
        <v>2083</v>
      </c>
      <c r="H390" s="70" t="s">
        <v>2084</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2088</v>
      </c>
      <c r="B391" s="70">
        <v>124</v>
      </c>
      <c r="C391" s="70">
        <v>5</v>
      </c>
      <c r="D391" s="70">
        <v>8</v>
      </c>
      <c r="E391" s="70">
        <v>2008</v>
      </c>
      <c r="F391" s="70" t="s">
        <v>792</v>
      </c>
      <c r="G391" s="70" t="s">
        <v>2083</v>
      </c>
      <c r="H391" s="70" t="s">
        <v>2084</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2089</v>
      </c>
      <c r="B392" s="70">
        <v>125</v>
      </c>
      <c r="C392" s="70">
        <v>6</v>
      </c>
      <c r="D392" s="70">
        <v>8</v>
      </c>
      <c r="E392" s="70">
        <v>2009</v>
      </c>
      <c r="F392" s="70" t="s">
        <v>176</v>
      </c>
      <c r="G392" s="70" t="s">
        <v>2083</v>
      </c>
      <c r="H392" s="70" t="s">
        <v>2084</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2090</v>
      </c>
      <c r="B393" s="70">
        <v>126</v>
      </c>
      <c r="C393" s="70">
        <v>7</v>
      </c>
      <c r="D393" s="70">
        <v>8</v>
      </c>
      <c r="E393" s="70">
        <v>2010</v>
      </c>
      <c r="F393" s="70" t="s">
        <v>177</v>
      </c>
      <c r="G393" s="70" t="s">
        <v>2083</v>
      </c>
      <c r="H393" s="70" t="s">
        <v>2084</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2091</v>
      </c>
      <c r="B394" s="70">
        <v>127</v>
      </c>
      <c r="C394" s="70">
        <v>8</v>
      </c>
      <c r="D394" s="70">
        <v>8</v>
      </c>
      <c r="E394" s="70">
        <v>2011</v>
      </c>
      <c r="F394" s="70" t="s">
        <v>178</v>
      </c>
      <c r="G394" s="70" t="s">
        <v>2083</v>
      </c>
      <c r="H394" s="70" t="s">
        <v>2084</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2092</v>
      </c>
      <c r="B395" s="70">
        <v>128</v>
      </c>
      <c r="C395" s="70">
        <v>9</v>
      </c>
      <c r="D395" s="70">
        <v>8</v>
      </c>
      <c r="E395" s="70">
        <v>2012</v>
      </c>
      <c r="F395" s="70" t="s">
        <v>179</v>
      </c>
      <c r="G395" s="70" t="s">
        <v>2083</v>
      </c>
      <c r="H395" s="70" t="s">
        <v>2084</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2093</v>
      </c>
      <c r="B396" s="70">
        <v>129</v>
      </c>
      <c r="C396" s="70">
        <v>10</v>
      </c>
      <c r="D396" s="70">
        <v>8</v>
      </c>
      <c r="E396" s="70">
        <v>2013</v>
      </c>
      <c r="F396" s="70" t="s">
        <v>180</v>
      </c>
      <c r="G396" s="70" t="s">
        <v>2083</v>
      </c>
      <c r="H396" s="70" t="s">
        <v>2084</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2094</v>
      </c>
      <c r="B397" s="70">
        <v>130</v>
      </c>
      <c r="C397" s="70">
        <v>11</v>
      </c>
      <c r="D397" s="70">
        <v>8</v>
      </c>
      <c r="E397" s="70">
        <v>2014</v>
      </c>
      <c r="F397" s="70" t="s">
        <v>181</v>
      </c>
      <c r="G397" s="70" t="s">
        <v>2083</v>
      </c>
      <c r="H397" s="70" t="s">
        <v>2084</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2095</v>
      </c>
      <c r="B398" s="70">
        <v>131</v>
      </c>
      <c r="C398" s="70">
        <v>12</v>
      </c>
      <c r="D398" s="70">
        <v>8</v>
      </c>
      <c r="E398" s="70">
        <v>2015</v>
      </c>
      <c r="F398" s="70" t="s">
        <v>182</v>
      </c>
      <c r="G398" s="70" t="s">
        <v>2083</v>
      </c>
      <c r="H398" s="70" t="s">
        <v>2084</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2096</v>
      </c>
      <c r="B399" s="70">
        <v>132</v>
      </c>
      <c r="C399" s="70">
        <v>13</v>
      </c>
      <c r="D399" s="70">
        <v>8</v>
      </c>
      <c r="E399" s="70">
        <v>2016</v>
      </c>
      <c r="F399" s="70" t="s">
        <v>155</v>
      </c>
      <c r="G399" s="70" t="s">
        <v>2083</v>
      </c>
      <c r="H399" s="70" t="s">
        <v>2084</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2097</v>
      </c>
      <c r="B400" s="70">
        <v>133</v>
      </c>
      <c r="C400" s="70">
        <v>14</v>
      </c>
      <c r="D400" s="70">
        <v>8</v>
      </c>
      <c r="E400" s="70">
        <v>2017</v>
      </c>
      <c r="F400" s="70" t="s">
        <v>156</v>
      </c>
      <c r="G400" s="70" t="s">
        <v>2083</v>
      </c>
      <c r="H400" s="70" t="s">
        <v>2084</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2098</v>
      </c>
      <c r="B401" s="70">
        <v>134</v>
      </c>
      <c r="C401" s="70">
        <v>15</v>
      </c>
      <c r="D401" s="70">
        <v>8</v>
      </c>
      <c r="E401" s="70">
        <v>2018</v>
      </c>
      <c r="F401" s="70" t="s">
        <v>183</v>
      </c>
      <c r="G401" s="70" t="s">
        <v>2083</v>
      </c>
      <c r="H401" s="70" t="s">
        <v>2084</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2099</v>
      </c>
      <c r="B402" s="70">
        <v>135</v>
      </c>
      <c r="C402" s="70">
        <v>16</v>
      </c>
      <c r="D402" s="70">
        <v>8</v>
      </c>
      <c r="E402" s="70">
        <v>2019</v>
      </c>
      <c r="F402" s="70" t="s">
        <v>158</v>
      </c>
      <c r="G402" s="70" t="s">
        <v>2083</v>
      </c>
      <c r="H402" s="70" t="s">
        <v>2084</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2100</v>
      </c>
      <c r="B403" s="70">
        <v>136</v>
      </c>
      <c r="C403" s="70">
        <v>17</v>
      </c>
      <c r="D403" s="70">
        <v>8</v>
      </c>
      <c r="E403" s="70">
        <v>2020</v>
      </c>
      <c r="F403" s="70" t="s">
        <v>159</v>
      </c>
      <c r="G403" s="70" t="s">
        <v>2083</v>
      </c>
      <c r="H403" s="70" t="s">
        <v>2084</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2101</v>
      </c>
      <c r="B404" s="70">
        <v>136</v>
      </c>
      <c r="C404" s="70">
        <v>18</v>
      </c>
      <c r="D404" s="70">
        <v>8</v>
      </c>
      <c r="E404" s="70">
        <v>2021</v>
      </c>
      <c r="F404" s="70" t="s">
        <v>160</v>
      </c>
      <c r="G404" s="70" t="s">
        <v>2083</v>
      </c>
      <c r="H404" s="70" t="s">
        <v>2084</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2102</v>
      </c>
      <c r="B405" s="70">
        <v>136</v>
      </c>
      <c r="C405" s="70">
        <v>19</v>
      </c>
      <c r="D405" s="70">
        <v>8</v>
      </c>
      <c r="E405" s="70">
        <v>2022</v>
      </c>
      <c r="F405" s="70" t="s">
        <v>161</v>
      </c>
      <c r="G405" s="70" t="s">
        <v>2083</v>
      </c>
      <c r="H405" s="70" t="s">
        <v>2084</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2103</v>
      </c>
      <c r="B406" s="70">
        <v>136</v>
      </c>
      <c r="C406" s="70">
        <v>20</v>
      </c>
      <c r="D406" s="70">
        <v>8</v>
      </c>
      <c r="E406" s="70">
        <v>2023</v>
      </c>
      <c r="F406" s="70" t="s">
        <v>1539</v>
      </c>
      <c r="G406" s="1064" t="s">
        <v>2083</v>
      </c>
      <c r="H406" s="70" t="s">
        <v>2084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2104</v>
      </c>
      <c r="B407" s="70">
        <v>136</v>
      </c>
      <c r="C407" s="70">
        <v>21</v>
      </c>
      <c r="D407" s="70">
        <v>8</v>
      </c>
      <c r="E407" s="70">
        <v>2024</v>
      </c>
      <c r="F407" s="70" t="s">
        <v>1554</v>
      </c>
      <c r="G407" s="1064" t="s">
        <v>2083</v>
      </c>
      <c r="H407" s="70" t="s">
        <v>2084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2105</v>
      </c>
      <c r="B408" s="70">
        <v>426</v>
      </c>
      <c r="C408" s="70">
        <v>1</v>
      </c>
      <c r="D408" s="70">
        <v>26</v>
      </c>
      <c r="E408" s="70">
        <v>1990</v>
      </c>
      <c r="F408" s="70" t="s">
        <v>787</v>
      </c>
      <c r="G408" s="70" t="s">
        <v>2106</v>
      </c>
      <c r="H408" s="70" t="s">
        <v>2107</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2108</v>
      </c>
      <c r="B409" s="70">
        <v>427</v>
      </c>
      <c r="C409" s="70">
        <v>2</v>
      </c>
      <c r="D409" s="70">
        <v>26</v>
      </c>
      <c r="E409" s="70">
        <v>2005</v>
      </c>
      <c r="F409" s="70" t="s">
        <v>789</v>
      </c>
      <c r="G409" s="70" t="s">
        <v>2106</v>
      </c>
      <c r="H409" s="70" t="s">
        <v>2107</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2109</v>
      </c>
      <c r="B410" s="70">
        <v>428</v>
      </c>
      <c r="C410" s="70">
        <v>3</v>
      </c>
      <c r="D410" s="70">
        <v>26</v>
      </c>
      <c r="E410" s="70">
        <v>2006</v>
      </c>
      <c r="F410" s="70" t="s">
        <v>790</v>
      </c>
      <c r="G410" s="70" t="s">
        <v>2106</v>
      </c>
      <c r="H410" s="70" t="s">
        <v>2107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2110</v>
      </c>
      <c r="B411" s="70">
        <v>429</v>
      </c>
      <c r="C411" s="70">
        <v>4</v>
      </c>
      <c r="D411" s="70">
        <v>26</v>
      </c>
      <c r="E411" s="70">
        <v>2007</v>
      </c>
      <c r="F411" s="70" t="s">
        <v>791</v>
      </c>
      <c r="G411" s="70" t="s">
        <v>2106</v>
      </c>
      <c r="H411" s="70" t="s">
        <v>2107</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2111</v>
      </c>
      <c r="B412" s="70">
        <v>430</v>
      </c>
      <c r="C412" s="70">
        <v>5</v>
      </c>
      <c r="D412" s="70">
        <v>26</v>
      </c>
      <c r="E412" s="70">
        <v>2008</v>
      </c>
      <c r="F412" s="70" t="s">
        <v>792</v>
      </c>
      <c r="G412" s="70" t="s">
        <v>2106</v>
      </c>
      <c r="H412" s="70" t="s">
        <v>2107</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2112</v>
      </c>
      <c r="B413" s="70">
        <v>431</v>
      </c>
      <c r="C413" s="70">
        <v>6</v>
      </c>
      <c r="D413" s="70">
        <v>26</v>
      </c>
      <c r="E413" s="70">
        <v>2009</v>
      </c>
      <c r="F413" s="70" t="s">
        <v>176</v>
      </c>
      <c r="G413" s="70" t="s">
        <v>2106</v>
      </c>
      <c r="H413" s="70" t="s">
        <v>2107</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2113</v>
      </c>
      <c r="B414" s="70">
        <v>432</v>
      </c>
      <c r="C414" s="70">
        <v>7</v>
      </c>
      <c r="D414" s="70">
        <v>26</v>
      </c>
      <c r="E414" s="70">
        <v>2010</v>
      </c>
      <c r="F414" s="70" t="s">
        <v>177</v>
      </c>
      <c r="G414" s="70" t="s">
        <v>2106</v>
      </c>
      <c r="H414" s="70" t="s">
        <v>2107</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2114</v>
      </c>
      <c r="B415" s="70">
        <v>433</v>
      </c>
      <c r="C415" s="70">
        <v>8</v>
      </c>
      <c r="D415" s="70">
        <v>26</v>
      </c>
      <c r="E415" s="70">
        <v>2011</v>
      </c>
      <c r="F415" s="70" t="s">
        <v>178</v>
      </c>
      <c r="G415" s="70" t="s">
        <v>2106</v>
      </c>
      <c r="H415" s="70" t="s">
        <v>2107</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2115</v>
      </c>
      <c r="B416" s="70">
        <v>434</v>
      </c>
      <c r="C416" s="70">
        <v>9</v>
      </c>
      <c r="D416" s="70">
        <v>26</v>
      </c>
      <c r="E416" s="70">
        <v>2012</v>
      </c>
      <c r="F416" s="70" t="s">
        <v>179</v>
      </c>
      <c r="G416" s="70" t="s">
        <v>2106</v>
      </c>
      <c r="H416" s="70" t="s">
        <v>2107</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2116</v>
      </c>
      <c r="B417" s="70">
        <v>435</v>
      </c>
      <c r="C417" s="70">
        <v>10</v>
      </c>
      <c r="D417" s="70">
        <v>26</v>
      </c>
      <c r="E417" s="70">
        <v>2013</v>
      </c>
      <c r="F417" s="70" t="s">
        <v>180</v>
      </c>
      <c r="G417" s="70" t="s">
        <v>2106</v>
      </c>
      <c r="H417" s="70" t="s">
        <v>2107</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2117</v>
      </c>
      <c r="B418" s="70">
        <v>436</v>
      </c>
      <c r="C418" s="70">
        <v>11</v>
      </c>
      <c r="D418" s="70">
        <v>26</v>
      </c>
      <c r="E418" s="70">
        <v>2014</v>
      </c>
      <c r="F418" s="70" t="s">
        <v>181</v>
      </c>
      <c r="G418" s="70" t="s">
        <v>2106</v>
      </c>
      <c r="H418" s="70" t="s">
        <v>2107</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2118</v>
      </c>
      <c r="B419" s="70">
        <v>437</v>
      </c>
      <c r="C419" s="70">
        <v>12</v>
      </c>
      <c r="D419" s="70">
        <v>26</v>
      </c>
      <c r="E419" s="70">
        <v>2015</v>
      </c>
      <c r="F419" s="70" t="s">
        <v>182</v>
      </c>
      <c r="G419" s="70" t="s">
        <v>2106</v>
      </c>
      <c r="H419" s="70" t="s">
        <v>2107</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2119</v>
      </c>
      <c r="B420" s="70">
        <v>438</v>
      </c>
      <c r="C420" s="70">
        <v>13</v>
      </c>
      <c r="D420" s="70">
        <v>26</v>
      </c>
      <c r="E420" s="70">
        <v>2016</v>
      </c>
      <c r="F420" s="70" t="s">
        <v>155</v>
      </c>
      <c r="G420" s="70" t="s">
        <v>2106</v>
      </c>
      <c r="H420" s="70" t="s">
        <v>2107</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2120</v>
      </c>
      <c r="B421" s="70">
        <v>439</v>
      </c>
      <c r="C421" s="70">
        <v>14</v>
      </c>
      <c r="D421" s="70">
        <v>26</v>
      </c>
      <c r="E421" s="70">
        <v>2017</v>
      </c>
      <c r="F421" s="70" t="s">
        <v>156</v>
      </c>
      <c r="G421" s="70" t="s">
        <v>2106</v>
      </c>
      <c r="H421" s="70" t="s">
        <v>2107</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2121</v>
      </c>
      <c r="B422" s="70">
        <v>440</v>
      </c>
      <c r="C422" s="70">
        <v>15</v>
      </c>
      <c r="D422" s="70">
        <v>26</v>
      </c>
      <c r="E422" s="70">
        <v>2018</v>
      </c>
      <c r="F422" s="70" t="s">
        <v>183</v>
      </c>
      <c r="G422" s="70" t="s">
        <v>2106</v>
      </c>
      <c r="H422" s="70" t="s">
        <v>2107</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2122</v>
      </c>
      <c r="B423" s="70">
        <v>441</v>
      </c>
      <c r="C423" s="70">
        <v>16</v>
      </c>
      <c r="D423" s="70">
        <v>26</v>
      </c>
      <c r="E423" s="70">
        <v>2019</v>
      </c>
      <c r="F423" s="70" t="s">
        <v>158</v>
      </c>
      <c r="G423" s="70" t="s">
        <v>2106</v>
      </c>
      <c r="H423" s="70" t="s">
        <v>2107</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2123</v>
      </c>
      <c r="B424" s="70">
        <v>442</v>
      </c>
      <c r="C424" s="70">
        <v>17</v>
      </c>
      <c r="D424" s="70">
        <v>26</v>
      </c>
      <c r="E424" s="70">
        <v>2020</v>
      </c>
      <c r="F424" s="70" t="s">
        <v>159</v>
      </c>
      <c r="G424" s="70" t="s">
        <v>2106</v>
      </c>
      <c r="H424" s="70" t="s">
        <v>2107</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2124</v>
      </c>
      <c r="B425" s="70">
        <v>442</v>
      </c>
      <c r="C425" s="70">
        <v>18</v>
      </c>
      <c r="D425" s="70">
        <v>26</v>
      </c>
      <c r="E425" s="70">
        <v>2021</v>
      </c>
      <c r="F425" s="70" t="s">
        <v>160</v>
      </c>
      <c r="G425" s="1064" t="s">
        <v>2106</v>
      </c>
      <c r="H425" s="70" t="s">
        <v>2107</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2125</v>
      </c>
      <c r="B426" s="70">
        <v>442</v>
      </c>
      <c r="C426" s="70">
        <v>19</v>
      </c>
      <c r="D426" s="70">
        <v>26</v>
      </c>
      <c r="E426" s="70">
        <v>2022</v>
      </c>
      <c r="F426" s="70" t="s">
        <v>161</v>
      </c>
      <c r="G426" s="1064" t="s">
        <v>2106</v>
      </c>
      <c r="H426" s="70" t="s">
        <v>2107</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2126</v>
      </c>
      <c r="B427" s="70">
        <v>442</v>
      </c>
      <c r="C427" s="70">
        <v>20</v>
      </c>
      <c r="D427" s="70">
        <v>26</v>
      </c>
      <c r="E427" s="70">
        <v>2023</v>
      </c>
      <c r="F427" s="70" t="s">
        <v>1539</v>
      </c>
      <c r="G427" s="70" t="s">
        <v>2106</v>
      </c>
      <c r="H427" s="70" t="s">
        <v>2107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2127</v>
      </c>
      <c r="B428" s="70">
        <v>442</v>
      </c>
      <c r="C428" s="70">
        <v>21</v>
      </c>
      <c r="D428" s="70">
        <v>26</v>
      </c>
      <c r="E428" s="70">
        <v>2024</v>
      </c>
      <c r="F428" s="70" t="s">
        <v>1554</v>
      </c>
      <c r="G428" s="70" t="s">
        <v>2106</v>
      </c>
      <c r="H428" s="70" t="s">
        <v>2107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2128</v>
      </c>
      <c r="B429" s="70">
        <v>171</v>
      </c>
      <c r="C429" s="70">
        <v>1</v>
      </c>
      <c r="D429" s="70">
        <v>11</v>
      </c>
      <c r="E429" s="70">
        <v>1990</v>
      </c>
      <c r="F429" s="70" t="s">
        <v>787</v>
      </c>
      <c r="G429" s="70" t="s">
        <v>2129</v>
      </c>
      <c r="H429" s="70" t="s">
        <v>2130</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2131</v>
      </c>
      <c r="B430" s="70">
        <v>172</v>
      </c>
      <c r="C430" s="70">
        <v>2</v>
      </c>
      <c r="D430" s="70">
        <v>11</v>
      </c>
      <c r="E430" s="70">
        <v>2005</v>
      </c>
      <c r="F430" s="70" t="s">
        <v>789</v>
      </c>
      <c r="G430" s="70" t="s">
        <v>2129</v>
      </c>
      <c r="H430" s="70" t="s">
        <v>2130</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2132</v>
      </c>
      <c r="B431" s="70">
        <v>173</v>
      </c>
      <c r="C431" s="70">
        <v>3</v>
      </c>
      <c r="D431" s="70">
        <v>11</v>
      </c>
      <c r="E431" s="70">
        <v>2006</v>
      </c>
      <c r="F431" s="70" t="s">
        <v>790</v>
      </c>
      <c r="G431" s="70" t="s">
        <v>2129</v>
      </c>
      <c r="H431" s="70" t="s">
        <v>2130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2133</v>
      </c>
      <c r="B432" s="70">
        <v>174</v>
      </c>
      <c r="C432" s="70">
        <v>4</v>
      </c>
      <c r="D432" s="70">
        <v>11</v>
      </c>
      <c r="E432" s="70">
        <v>2007</v>
      </c>
      <c r="F432" s="70" t="s">
        <v>791</v>
      </c>
      <c r="G432" s="70" t="s">
        <v>2129</v>
      </c>
      <c r="H432" s="70" t="s">
        <v>2130</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2134</v>
      </c>
      <c r="B433" s="70">
        <v>175</v>
      </c>
      <c r="C433" s="70">
        <v>5</v>
      </c>
      <c r="D433" s="70">
        <v>11</v>
      </c>
      <c r="E433" s="70">
        <v>2008</v>
      </c>
      <c r="F433" s="70" t="s">
        <v>792</v>
      </c>
      <c r="G433" s="70" t="s">
        <v>2129</v>
      </c>
      <c r="H433" s="70" t="s">
        <v>2130</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2135</v>
      </c>
      <c r="B434" s="70">
        <v>176</v>
      </c>
      <c r="C434" s="70">
        <v>6</v>
      </c>
      <c r="D434" s="70">
        <v>11</v>
      </c>
      <c r="E434" s="70">
        <v>2009</v>
      </c>
      <c r="F434" s="70" t="s">
        <v>176</v>
      </c>
      <c r="G434" s="70" t="s">
        <v>2129</v>
      </c>
      <c r="H434" s="70" t="s">
        <v>2130</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2136</v>
      </c>
      <c r="B435" s="70">
        <v>177</v>
      </c>
      <c r="C435" s="70">
        <v>7</v>
      </c>
      <c r="D435" s="70">
        <v>11</v>
      </c>
      <c r="E435" s="70">
        <v>2010</v>
      </c>
      <c r="F435" s="70" t="s">
        <v>177</v>
      </c>
      <c r="G435" s="70" t="s">
        <v>2129</v>
      </c>
      <c r="H435" s="70" t="s">
        <v>2130</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2137</v>
      </c>
      <c r="B436" s="70">
        <v>178</v>
      </c>
      <c r="C436" s="70">
        <v>8</v>
      </c>
      <c r="D436" s="70">
        <v>11</v>
      </c>
      <c r="E436" s="70">
        <v>2011</v>
      </c>
      <c r="F436" s="70" t="s">
        <v>178</v>
      </c>
      <c r="G436" s="70" t="s">
        <v>2129</v>
      </c>
      <c r="H436" s="70" t="s">
        <v>2130</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2138</v>
      </c>
      <c r="B437" s="70">
        <v>179</v>
      </c>
      <c r="C437" s="70">
        <v>9</v>
      </c>
      <c r="D437" s="70">
        <v>11</v>
      </c>
      <c r="E437" s="70">
        <v>2012</v>
      </c>
      <c r="F437" s="70" t="s">
        <v>179</v>
      </c>
      <c r="G437" s="70" t="s">
        <v>2129</v>
      </c>
      <c r="H437" s="70" t="s">
        <v>2130</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2139</v>
      </c>
      <c r="B438" s="70">
        <v>180</v>
      </c>
      <c r="C438" s="70">
        <v>10</v>
      </c>
      <c r="D438" s="70">
        <v>11</v>
      </c>
      <c r="E438" s="70">
        <v>2013</v>
      </c>
      <c r="F438" s="70" t="s">
        <v>180</v>
      </c>
      <c r="G438" s="70" t="s">
        <v>2129</v>
      </c>
      <c r="H438" s="70" t="s">
        <v>2130</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2140</v>
      </c>
      <c r="B439" s="70">
        <v>181</v>
      </c>
      <c r="C439" s="70">
        <v>11</v>
      </c>
      <c r="D439" s="70">
        <v>11</v>
      </c>
      <c r="E439" s="70">
        <v>2014</v>
      </c>
      <c r="F439" s="70" t="s">
        <v>181</v>
      </c>
      <c r="G439" s="70" t="s">
        <v>2129</v>
      </c>
      <c r="H439" s="70" t="s">
        <v>2130</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2141</v>
      </c>
      <c r="B440" s="70">
        <v>182</v>
      </c>
      <c r="C440" s="70">
        <v>12</v>
      </c>
      <c r="D440" s="70">
        <v>11</v>
      </c>
      <c r="E440" s="70">
        <v>2015</v>
      </c>
      <c r="F440" s="70" t="s">
        <v>182</v>
      </c>
      <c r="G440" s="70" t="s">
        <v>2129</v>
      </c>
      <c r="H440" s="70" t="s">
        <v>2130</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2142</v>
      </c>
      <c r="B441" s="70">
        <v>183</v>
      </c>
      <c r="C441" s="70">
        <v>13</v>
      </c>
      <c r="D441" s="70">
        <v>11</v>
      </c>
      <c r="E441" s="70">
        <v>2016</v>
      </c>
      <c r="F441" s="70" t="s">
        <v>155</v>
      </c>
      <c r="G441" s="70" t="s">
        <v>2129</v>
      </c>
      <c r="H441" s="70" t="s">
        <v>2130</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2143</v>
      </c>
      <c r="B442" s="70">
        <v>184</v>
      </c>
      <c r="C442" s="70">
        <v>14</v>
      </c>
      <c r="D442" s="70">
        <v>11</v>
      </c>
      <c r="E442" s="70">
        <v>2017</v>
      </c>
      <c r="F442" s="70" t="s">
        <v>156</v>
      </c>
      <c r="G442" s="70" t="s">
        <v>2129</v>
      </c>
      <c r="H442" s="70" t="s">
        <v>2130</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2144</v>
      </c>
      <c r="B443" s="70">
        <v>185</v>
      </c>
      <c r="C443" s="70">
        <v>15</v>
      </c>
      <c r="D443" s="70">
        <v>11</v>
      </c>
      <c r="E443" s="70">
        <v>2018</v>
      </c>
      <c r="F443" s="70" t="s">
        <v>183</v>
      </c>
      <c r="G443" s="70" t="s">
        <v>2129</v>
      </c>
      <c r="H443" s="70" t="s">
        <v>2130</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2145</v>
      </c>
      <c r="B444" s="70">
        <v>186</v>
      </c>
      <c r="C444" s="70">
        <v>16</v>
      </c>
      <c r="D444" s="70">
        <v>11</v>
      </c>
      <c r="E444" s="70">
        <v>2019</v>
      </c>
      <c r="F444" s="70" t="s">
        <v>158</v>
      </c>
      <c r="G444" s="1064" t="s">
        <v>2129</v>
      </c>
      <c r="H444" s="70" t="s">
        <v>2130</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2146</v>
      </c>
      <c r="B445" s="70">
        <v>187</v>
      </c>
      <c r="C445" s="70">
        <v>17</v>
      </c>
      <c r="D445" s="70">
        <v>11</v>
      </c>
      <c r="E445" s="70">
        <v>2020</v>
      </c>
      <c r="F445" s="70" t="s">
        <v>159</v>
      </c>
      <c r="G445" s="1064" t="s">
        <v>2129</v>
      </c>
      <c r="H445" s="70" t="s">
        <v>2130</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2147</v>
      </c>
      <c r="B446" s="70">
        <v>187</v>
      </c>
      <c r="C446" s="70">
        <v>18</v>
      </c>
      <c r="D446" s="70">
        <v>11</v>
      </c>
      <c r="E446" s="70">
        <v>2021</v>
      </c>
      <c r="F446" s="70" t="s">
        <v>160</v>
      </c>
      <c r="G446" s="70" t="s">
        <v>2129</v>
      </c>
      <c r="H446" s="70" t="s">
        <v>2130</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2148</v>
      </c>
      <c r="B447" s="70">
        <v>187</v>
      </c>
      <c r="C447" s="70">
        <v>19</v>
      </c>
      <c r="D447" s="70">
        <v>11</v>
      </c>
      <c r="E447" s="70">
        <v>2022</v>
      </c>
      <c r="F447" s="70" t="s">
        <v>161</v>
      </c>
      <c r="G447" s="70" t="s">
        <v>2129</v>
      </c>
      <c r="H447" s="70" t="s">
        <v>2130</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2149</v>
      </c>
      <c r="B448" s="70">
        <v>187</v>
      </c>
      <c r="C448" s="70">
        <v>20</v>
      </c>
      <c r="D448" s="70">
        <v>11</v>
      </c>
      <c r="E448" s="70">
        <v>2023</v>
      </c>
      <c r="F448" s="70" t="s">
        <v>1539</v>
      </c>
      <c r="G448" s="70" t="s">
        <v>2129</v>
      </c>
      <c r="H448" s="70" t="s">
        <v>2130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2150</v>
      </c>
      <c r="B449" s="70">
        <v>187</v>
      </c>
      <c r="C449" s="70">
        <v>21</v>
      </c>
      <c r="D449" s="70">
        <v>11</v>
      </c>
      <c r="E449" s="70">
        <v>2024</v>
      </c>
      <c r="F449" s="70" t="s">
        <v>1554</v>
      </c>
      <c r="G449" s="70" t="s">
        <v>2129</v>
      </c>
      <c r="H449" s="70" t="s">
        <v>2130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2151</v>
      </c>
      <c r="B450" s="70">
        <v>409</v>
      </c>
      <c r="C450" s="70">
        <v>1</v>
      </c>
      <c r="D450" s="70">
        <v>25</v>
      </c>
      <c r="E450" s="70">
        <v>1990</v>
      </c>
      <c r="F450" s="70" t="s">
        <v>787</v>
      </c>
      <c r="G450" s="70" t="s">
        <v>2152</v>
      </c>
      <c r="H450" s="70" t="s">
        <v>2153</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2154</v>
      </c>
      <c r="B451" s="70">
        <v>410</v>
      </c>
      <c r="C451" s="70">
        <v>2</v>
      </c>
      <c r="D451" s="70">
        <v>25</v>
      </c>
      <c r="E451" s="70">
        <v>2005</v>
      </c>
      <c r="F451" s="70" t="s">
        <v>789</v>
      </c>
      <c r="G451" s="70" t="s">
        <v>2152</v>
      </c>
      <c r="H451" s="70" t="s">
        <v>2153</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2155</v>
      </c>
      <c r="B452" s="70">
        <v>411</v>
      </c>
      <c r="C452" s="70">
        <v>3</v>
      </c>
      <c r="D452" s="70">
        <v>25</v>
      </c>
      <c r="E452" s="70">
        <v>2006</v>
      </c>
      <c r="F452" s="70" t="s">
        <v>790</v>
      </c>
      <c r="G452" s="70" t="s">
        <v>2152</v>
      </c>
      <c r="H452" s="70" t="s">
        <v>2153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2156</v>
      </c>
      <c r="B453" s="70">
        <v>412</v>
      </c>
      <c r="C453" s="70">
        <v>4</v>
      </c>
      <c r="D453" s="70">
        <v>25</v>
      </c>
      <c r="E453" s="70">
        <v>2007</v>
      </c>
      <c r="F453" s="70" t="s">
        <v>791</v>
      </c>
      <c r="G453" s="70" t="s">
        <v>2152</v>
      </c>
      <c r="H453" s="70" t="s">
        <v>2153</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2157</v>
      </c>
      <c r="B454" s="70">
        <v>413</v>
      </c>
      <c r="C454" s="70">
        <v>5</v>
      </c>
      <c r="D454" s="70">
        <v>25</v>
      </c>
      <c r="E454" s="70">
        <v>2008</v>
      </c>
      <c r="F454" s="70" t="s">
        <v>792</v>
      </c>
      <c r="G454" s="70" t="s">
        <v>2152</v>
      </c>
      <c r="H454" s="70" t="s">
        <v>2153</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2158</v>
      </c>
      <c r="B455" s="70">
        <v>414</v>
      </c>
      <c r="C455" s="70">
        <v>6</v>
      </c>
      <c r="D455" s="70">
        <v>25</v>
      </c>
      <c r="E455" s="70">
        <v>2009</v>
      </c>
      <c r="F455" s="70" t="s">
        <v>176</v>
      </c>
      <c r="G455" s="70" t="s">
        <v>2152</v>
      </c>
      <c r="H455" s="70" t="s">
        <v>2153</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2159</v>
      </c>
      <c r="B456" s="70">
        <v>415</v>
      </c>
      <c r="C456" s="70">
        <v>7</v>
      </c>
      <c r="D456" s="70">
        <v>25</v>
      </c>
      <c r="E456" s="70">
        <v>2010</v>
      </c>
      <c r="F456" s="70" t="s">
        <v>177</v>
      </c>
      <c r="G456" s="70" t="s">
        <v>2152</v>
      </c>
      <c r="H456" s="70" t="s">
        <v>2153</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2160</v>
      </c>
      <c r="B457" s="70">
        <v>416</v>
      </c>
      <c r="C457" s="70">
        <v>8</v>
      </c>
      <c r="D457" s="70">
        <v>25</v>
      </c>
      <c r="E457" s="70">
        <v>2011</v>
      </c>
      <c r="F457" s="70" t="s">
        <v>178</v>
      </c>
      <c r="G457" s="70" t="s">
        <v>2152</v>
      </c>
      <c r="H457" s="70" t="s">
        <v>2153</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2161</v>
      </c>
      <c r="B458" s="70">
        <v>417</v>
      </c>
      <c r="C458" s="70">
        <v>9</v>
      </c>
      <c r="D458" s="70">
        <v>25</v>
      </c>
      <c r="E458" s="70">
        <v>2012</v>
      </c>
      <c r="F458" s="70" t="s">
        <v>179</v>
      </c>
      <c r="G458" s="70" t="s">
        <v>2152</v>
      </c>
      <c r="H458" s="70" t="s">
        <v>2153</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2162</v>
      </c>
      <c r="B459" s="70">
        <v>418</v>
      </c>
      <c r="C459" s="70">
        <v>10</v>
      </c>
      <c r="D459" s="70">
        <v>25</v>
      </c>
      <c r="E459" s="70">
        <v>2013</v>
      </c>
      <c r="F459" s="70" t="s">
        <v>180</v>
      </c>
      <c r="G459" s="70" t="s">
        <v>2152</v>
      </c>
      <c r="H459" s="70" t="s">
        <v>2153</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2163</v>
      </c>
      <c r="B460" s="70">
        <v>419</v>
      </c>
      <c r="C460" s="70">
        <v>11</v>
      </c>
      <c r="D460" s="70">
        <v>25</v>
      </c>
      <c r="E460" s="70">
        <v>2014</v>
      </c>
      <c r="F460" s="70" t="s">
        <v>181</v>
      </c>
      <c r="G460" s="70" t="s">
        <v>2152</v>
      </c>
      <c r="H460" s="70" t="s">
        <v>2153</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2164</v>
      </c>
      <c r="B461" s="70">
        <v>420</v>
      </c>
      <c r="C461" s="70">
        <v>12</v>
      </c>
      <c r="D461" s="70">
        <v>25</v>
      </c>
      <c r="E461" s="70">
        <v>2015</v>
      </c>
      <c r="F461" s="70" t="s">
        <v>182</v>
      </c>
      <c r="G461" s="70" t="s">
        <v>2152</v>
      </c>
      <c r="H461" s="70" t="s">
        <v>2153</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2165</v>
      </c>
      <c r="B462" s="70">
        <v>421</v>
      </c>
      <c r="C462" s="70">
        <v>13</v>
      </c>
      <c r="D462" s="70">
        <v>25</v>
      </c>
      <c r="E462" s="70">
        <v>2016</v>
      </c>
      <c r="F462" s="70" t="s">
        <v>155</v>
      </c>
      <c r="G462" s="1064" t="s">
        <v>2152</v>
      </c>
      <c r="H462" s="70" t="s">
        <v>2153</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2166</v>
      </c>
      <c r="B463" s="70">
        <v>422</v>
      </c>
      <c r="C463" s="70">
        <v>14</v>
      </c>
      <c r="D463" s="70">
        <v>25</v>
      </c>
      <c r="E463" s="70">
        <v>2017</v>
      </c>
      <c r="F463" s="70" t="s">
        <v>156</v>
      </c>
      <c r="G463" s="1064" t="s">
        <v>2152</v>
      </c>
      <c r="H463" s="70" t="s">
        <v>2153</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2167</v>
      </c>
      <c r="B464" s="70">
        <v>423</v>
      </c>
      <c r="C464" s="70">
        <v>15</v>
      </c>
      <c r="D464" s="70">
        <v>25</v>
      </c>
      <c r="E464" s="70">
        <v>2018</v>
      </c>
      <c r="F464" s="70" t="s">
        <v>183</v>
      </c>
      <c r="G464" s="70" t="s">
        <v>2152</v>
      </c>
      <c r="H464" s="70" t="s">
        <v>2153</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2168</v>
      </c>
      <c r="B465" s="70">
        <v>424</v>
      </c>
      <c r="C465" s="70">
        <v>16</v>
      </c>
      <c r="D465" s="70">
        <v>25</v>
      </c>
      <c r="E465" s="70">
        <v>2019</v>
      </c>
      <c r="F465" s="70" t="s">
        <v>158</v>
      </c>
      <c r="G465" s="70" t="s">
        <v>2152</v>
      </c>
      <c r="H465" s="70" t="s">
        <v>2153</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2169</v>
      </c>
      <c r="B466" s="70">
        <v>425</v>
      </c>
      <c r="C466" s="70">
        <v>17</v>
      </c>
      <c r="D466" s="70">
        <v>25</v>
      </c>
      <c r="E466" s="70">
        <v>2020</v>
      </c>
      <c r="F466" s="70" t="s">
        <v>159</v>
      </c>
      <c r="G466" s="70" t="s">
        <v>2152</v>
      </c>
      <c r="H466" s="70" t="s">
        <v>2153</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2170</v>
      </c>
      <c r="B467" s="70">
        <v>425</v>
      </c>
      <c r="C467" s="70">
        <v>18</v>
      </c>
      <c r="D467" s="70">
        <v>25</v>
      </c>
      <c r="E467" s="70">
        <v>2021</v>
      </c>
      <c r="F467" s="70" t="s">
        <v>160</v>
      </c>
      <c r="G467" s="70" t="s">
        <v>2152</v>
      </c>
      <c r="H467" s="70" t="s">
        <v>2153</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2171</v>
      </c>
      <c r="B468" s="70">
        <v>425</v>
      </c>
      <c r="C468" s="70">
        <v>19</v>
      </c>
      <c r="D468" s="70">
        <v>25</v>
      </c>
      <c r="E468" s="70">
        <v>2022</v>
      </c>
      <c r="F468" s="70" t="s">
        <v>161</v>
      </c>
      <c r="G468" s="70" t="s">
        <v>2152</v>
      </c>
      <c r="H468" s="70" t="s">
        <v>2153</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2172</v>
      </c>
      <c r="B469" s="70">
        <v>425</v>
      </c>
      <c r="C469" s="70">
        <v>20</v>
      </c>
      <c r="D469" s="70">
        <v>25</v>
      </c>
      <c r="E469" s="70">
        <v>2023</v>
      </c>
      <c r="F469" s="70" t="s">
        <v>1539</v>
      </c>
      <c r="G469" s="70" t="s">
        <v>2152</v>
      </c>
      <c r="H469" s="70" t="s">
        <v>2153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2173</v>
      </c>
      <c r="B470" s="70">
        <v>425</v>
      </c>
      <c r="C470" s="70">
        <v>21</v>
      </c>
      <c r="D470" s="70">
        <v>25</v>
      </c>
      <c r="E470" s="70">
        <v>2024</v>
      </c>
      <c r="F470" s="70" t="s">
        <v>1554</v>
      </c>
      <c r="G470" s="70" t="s">
        <v>2152</v>
      </c>
      <c r="H470" s="70" t="s">
        <v>2153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2174</v>
      </c>
      <c r="B471" s="70">
        <v>69</v>
      </c>
      <c r="C471" s="70">
        <v>1</v>
      </c>
      <c r="D471" s="70">
        <v>5</v>
      </c>
      <c r="E471" s="70">
        <v>1990</v>
      </c>
      <c r="F471" s="70" t="s">
        <v>787</v>
      </c>
      <c r="G471" s="70" t="s">
        <v>2175</v>
      </c>
      <c r="H471" s="70" t="s">
        <v>2176</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2177</v>
      </c>
      <c r="B472" s="70">
        <v>70</v>
      </c>
      <c r="C472" s="70">
        <v>2</v>
      </c>
      <c r="D472" s="70">
        <v>5</v>
      </c>
      <c r="E472" s="70">
        <v>2005</v>
      </c>
      <c r="F472" s="70" t="s">
        <v>789</v>
      </c>
      <c r="G472" s="70" t="s">
        <v>2175</v>
      </c>
      <c r="H472" s="70" t="s">
        <v>2176</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2178</v>
      </c>
      <c r="B473" s="70">
        <v>71</v>
      </c>
      <c r="C473" s="70">
        <v>3</v>
      </c>
      <c r="D473" s="70">
        <v>5</v>
      </c>
      <c r="E473" s="70">
        <v>2006</v>
      </c>
      <c r="F473" s="70" t="s">
        <v>790</v>
      </c>
      <c r="G473" s="70" t="s">
        <v>2175</v>
      </c>
      <c r="H473" s="70" t="s">
        <v>2176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2179</v>
      </c>
      <c r="B474" s="70">
        <v>72</v>
      </c>
      <c r="C474" s="70">
        <v>4</v>
      </c>
      <c r="D474" s="70">
        <v>5</v>
      </c>
      <c r="E474" s="70">
        <v>2007</v>
      </c>
      <c r="F474" s="70" t="s">
        <v>791</v>
      </c>
      <c r="G474" s="70" t="s">
        <v>2175</v>
      </c>
      <c r="H474" s="70" t="s">
        <v>2176</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2180</v>
      </c>
      <c r="B475" s="70">
        <v>73</v>
      </c>
      <c r="C475" s="70">
        <v>5</v>
      </c>
      <c r="D475" s="70">
        <v>5</v>
      </c>
      <c r="E475" s="70">
        <v>2008</v>
      </c>
      <c r="F475" s="70" t="s">
        <v>792</v>
      </c>
      <c r="G475" s="70" t="s">
        <v>2175</v>
      </c>
      <c r="H475" s="70" t="s">
        <v>2176</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2181</v>
      </c>
      <c r="B476" s="70">
        <v>74</v>
      </c>
      <c r="C476" s="70">
        <v>6</v>
      </c>
      <c r="D476" s="70">
        <v>5</v>
      </c>
      <c r="E476" s="70">
        <v>2009</v>
      </c>
      <c r="F476" s="70" t="s">
        <v>176</v>
      </c>
      <c r="G476" s="70" t="s">
        <v>2175</v>
      </c>
      <c r="H476" s="70" t="s">
        <v>2176</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2182</v>
      </c>
      <c r="B477" s="70">
        <v>75</v>
      </c>
      <c r="C477" s="70">
        <v>7</v>
      </c>
      <c r="D477" s="70">
        <v>5</v>
      </c>
      <c r="E477" s="70">
        <v>2010</v>
      </c>
      <c r="F477" s="70" t="s">
        <v>177</v>
      </c>
      <c r="G477" s="70" t="s">
        <v>2175</v>
      </c>
      <c r="H477" s="70" t="s">
        <v>2176</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2183</v>
      </c>
      <c r="B478" s="70">
        <v>76</v>
      </c>
      <c r="C478" s="70">
        <v>8</v>
      </c>
      <c r="D478" s="70">
        <v>5</v>
      </c>
      <c r="E478" s="70">
        <v>2011</v>
      </c>
      <c r="F478" s="70" t="s">
        <v>178</v>
      </c>
      <c r="G478" s="70" t="s">
        <v>2175</v>
      </c>
      <c r="H478" s="70" t="s">
        <v>2176</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2184</v>
      </c>
      <c r="B479" s="70">
        <v>77</v>
      </c>
      <c r="C479" s="70">
        <v>9</v>
      </c>
      <c r="D479" s="70">
        <v>5</v>
      </c>
      <c r="E479" s="70">
        <v>2012</v>
      </c>
      <c r="F479" s="70" t="s">
        <v>179</v>
      </c>
      <c r="G479" s="70" t="s">
        <v>2175</v>
      </c>
      <c r="H479" s="70" t="s">
        <v>2176</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2185</v>
      </c>
      <c r="B480" s="70">
        <v>78</v>
      </c>
      <c r="C480" s="70">
        <v>10</v>
      </c>
      <c r="D480" s="70">
        <v>5</v>
      </c>
      <c r="E480" s="70">
        <v>2013</v>
      </c>
      <c r="F480" s="70" t="s">
        <v>180</v>
      </c>
      <c r="G480" s="70" t="s">
        <v>2175</v>
      </c>
      <c r="H480" s="70" t="s">
        <v>2176</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2186</v>
      </c>
      <c r="B481" s="70">
        <v>79</v>
      </c>
      <c r="C481" s="70">
        <v>11</v>
      </c>
      <c r="D481" s="70">
        <v>5</v>
      </c>
      <c r="E481" s="70">
        <v>2014</v>
      </c>
      <c r="F481" s="70" t="s">
        <v>181</v>
      </c>
      <c r="G481" s="70" t="s">
        <v>2175</v>
      </c>
      <c r="H481" s="70" t="s">
        <v>2176</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2187</v>
      </c>
      <c r="B482" s="70">
        <v>80</v>
      </c>
      <c r="C482" s="70">
        <v>12</v>
      </c>
      <c r="D482" s="70">
        <v>5</v>
      </c>
      <c r="E482" s="70">
        <v>2015</v>
      </c>
      <c r="F482" s="70" t="s">
        <v>182</v>
      </c>
      <c r="G482" s="1064" t="s">
        <v>2175</v>
      </c>
      <c r="H482" s="70" t="s">
        <v>2176</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2188</v>
      </c>
      <c r="B483" s="70">
        <v>81</v>
      </c>
      <c r="C483" s="70">
        <v>13</v>
      </c>
      <c r="D483" s="70">
        <v>5</v>
      </c>
      <c r="E483" s="70">
        <v>2016</v>
      </c>
      <c r="F483" s="70" t="s">
        <v>155</v>
      </c>
      <c r="G483" s="1064" t="s">
        <v>2175</v>
      </c>
      <c r="H483" s="70" t="s">
        <v>2176</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2189</v>
      </c>
      <c r="B484" s="70">
        <v>82</v>
      </c>
      <c r="C484" s="70">
        <v>14</v>
      </c>
      <c r="D484" s="70">
        <v>5</v>
      </c>
      <c r="E484" s="70">
        <v>2017</v>
      </c>
      <c r="F484" s="70" t="s">
        <v>156</v>
      </c>
      <c r="G484" s="70" t="s">
        <v>2175</v>
      </c>
      <c r="H484" s="70" t="s">
        <v>2176</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2190</v>
      </c>
      <c r="B485" s="70">
        <v>83</v>
      </c>
      <c r="C485" s="70">
        <v>15</v>
      </c>
      <c r="D485" s="70">
        <v>5</v>
      </c>
      <c r="E485" s="70">
        <v>2018</v>
      </c>
      <c r="F485" s="70" t="s">
        <v>183</v>
      </c>
      <c r="G485" s="70" t="s">
        <v>2175</v>
      </c>
      <c r="H485" s="70" t="s">
        <v>2176</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2191</v>
      </c>
      <c r="B486" s="70">
        <v>84</v>
      </c>
      <c r="C486" s="70">
        <v>16</v>
      </c>
      <c r="D486" s="70">
        <v>5</v>
      </c>
      <c r="E486" s="70">
        <v>2019</v>
      </c>
      <c r="F486" s="70" t="s">
        <v>158</v>
      </c>
      <c r="G486" s="70" t="s">
        <v>2175</v>
      </c>
      <c r="H486" s="70" t="s">
        <v>2176</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2192</v>
      </c>
      <c r="B487" s="70">
        <v>85</v>
      </c>
      <c r="C487" s="70">
        <v>17</v>
      </c>
      <c r="D487" s="70">
        <v>5</v>
      </c>
      <c r="E487" s="70">
        <v>2020</v>
      </c>
      <c r="F487" s="70" t="s">
        <v>159</v>
      </c>
      <c r="G487" s="70" t="s">
        <v>2175</v>
      </c>
      <c r="H487" s="70" t="s">
        <v>2176</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2193</v>
      </c>
      <c r="B488" s="70">
        <v>85</v>
      </c>
      <c r="C488" s="70">
        <v>18</v>
      </c>
      <c r="D488" s="70">
        <v>5</v>
      </c>
      <c r="E488" s="70">
        <v>2021</v>
      </c>
      <c r="F488" s="70" t="s">
        <v>160</v>
      </c>
      <c r="G488" s="70" t="s">
        <v>2175</v>
      </c>
      <c r="H488" s="70" t="s">
        <v>2176</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2194</v>
      </c>
      <c r="B489" s="70">
        <v>85</v>
      </c>
      <c r="C489" s="70">
        <v>19</v>
      </c>
      <c r="D489" s="70">
        <v>5</v>
      </c>
      <c r="E489" s="70">
        <v>2022</v>
      </c>
      <c r="F489" s="70" t="s">
        <v>161</v>
      </c>
      <c r="G489" s="70" t="s">
        <v>2175</v>
      </c>
      <c r="H489" s="70" t="s">
        <v>2176</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2195</v>
      </c>
      <c r="B490" s="70">
        <v>85</v>
      </c>
      <c r="C490" s="70">
        <v>20</v>
      </c>
      <c r="D490" s="70">
        <v>5</v>
      </c>
      <c r="E490" s="70">
        <v>2023</v>
      </c>
      <c r="F490" s="70" t="s">
        <v>1539</v>
      </c>
      <c r="G490" s="70" t="s">
        <v>2175</v>
      </c>
      <c r="H490" s="70" t="s">
        <v>2176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2196</v>
      </c>
      <c r="B491" s="70">
        <v>85</v>
      </c>
      <c r="C491" s="70">
        <v>21</v>
      </c>
      <c r="D491" s="70">
        <v>5</v>
      </c>
      <c r="E491" s="70">
        <v>2024</v>
      </c>
      <c r="F491" s="70" t="s">
        <v>1554</v>
      </c>
      <c r="G491" s="70" t="s">
        <v>2175</v>
      </c>
      <c r="H491" s="70" t="s">
        <v>2176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2197</v>
      </c>
      <c r="B492" s="70">
        <v>137</v>
      </c>
      <c r="C492" s="70">
        <v>1</v>
      </c>
      <c r="D492" s="70">
        <v>9</v>
      </c>
      <c r="E492" s="70">
        <v>1990</v>
      </c>
      <c r="F492" s="70" t="s">
        <v>787</v>
      </c>
      <c r="G492" s="70" t="s">
        <v>2198</v>
      </c>
      <c r="H492" s="70" t="s">
        <v>2199</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2200</v>
      </c>
      <c r="B493" s="70">
        <v>138</v>
      </c>
      <c r="C493" s="70">
        <v>2</v>
      </c>
      <c r="D493" s="70">
        <v>9</v>
      </c>
      <c r="E493" s="70">
        <v>2005</v>
      </c>
      <c r="F493" s="70" t="s">
        <v>789</v>
      </c>
      <c r="G493" s="70" t="s">
        <v>2198</v>
      </c>
      <c r="H493" s="70" t="s">
        <v>2199</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2201</v>
      </c>
      <c r="B494" s="70">
        <v>139</v>
      </c>
      <c r="C494" s="70">
        <v>3</v>
      </c>
      <c r="D494" s="70">
        <v>9</v>
      </c>
      <c r="E494" s="70">
        <v>2006</v>
      </c>
      <c r="F494" s="70" t="s">
        <v>790</v>
      </c>
      <c r="G494" s="70" t="s">
        <v>2198</v>
      </c>
      <c r="H494" s="70" t="s">
        <v>2199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2202</v>
      </c>
      <c r="B495" s="70">
        <v>140</v>
      </c>
      <c r="C495" s="70">
        <v>4</v>
      </c>
      <c r="D495" s="70">
        <v>9</v>
      </c>
      <c r="E495" s="70">
        <v>2007</v>
      </c>
      <c r="F495" s="70" t="s">
        <v>791</v>
      </c>
      <c r="G495" s="70" t="s">
        <v>2198</v>
      </c>
      <c r="H495" s="70" t="s">
        <v>2199</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2203</v>
      </c>
      <c r="B496" s="70">
        <v>141</v>
      </c>
      <c r="C496" s="70">
        <v>5</v>
      </c>
      <c r="D496" s="70">
        <v>9</v>
      </c>
      <c r="E496" s="70">
        <v>2008</v>
      </c>
      <c r="F496" s="70" t="s">
        <v>792</v>
      </c>
      <c r="G496" s="70" t="s">
        <v>2198</v>
      </c>
      <c r="H496" s="70" t="s">
        <v>2199</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2204</v>
      </c>
      <c r="B497" s="70">
        <v>142</v>
      </c>
      <c r="C497" s="70">
        <v>6</v>
      </c>
      <c r="D497" s="70">
        <v>9</v>
      </c>
      <c r="E497" s="70">
        <v>2009</v>
      </c>
      <c r="F497" s="70" t="s">
        <v>176</v>
      </c>
      <c r="G497" s="70" t="s">
        <v>2198</v>
      </c>
      <c r="H497" s="70" t="s">
        <v>2199</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2205</v>
      </c>
      <c r="B498" s="70">
        <v>143</v>
      </c>
      <c r="C498" s="70">
        <v>7</v>
      </c>
      <c r="D498" s="70">
        <v>9</v>
      </c>
      <c r="E498" s="70">
        <v>2010</v>
      </c>
      <c r="F498" s="70" t="s">
        <v>177</v>
      </c>
      <c r="G498" s="70" t="s">
        <v>2198</v>
      </c>
      <c r="H498" s="70" t="s">
        <v>2199</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2206</v>
      </c>
      <c r="B499" s="70">
        <v>144</v>
      </c>
      <c r="C499" s="70">
        <v>8</v>
      </c>
      <c r="D499" s="70">
        <v>9</v>
      </c>
      <c r="E499" s="70">
        <v>2011</v>
      </c>
      <c r="F499" s="70" t="s">
        <v>178</v>
      </c>
      <c r="G499" s="70" t="s">
        <v>2198</v>
      </c>
      <c r="H499" s="70" t="s">
        <v>2199</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2207</v>
      </c>
      <c r="B500" s="70">
        <v>145</v>
      </c>
      <c r="C500" s="70">
        <v>9</v>
      </c>
      <c r="D500" s="70">
        <v>9</v>
      </c>
      <c r="E500" s="70">
        <v>2012</v>
      </c>
      <c r="F500" s="70" t="s">
        <v>179</v>
      </c>
      <c r="G500" s="70" t="s">
        <v>2198</v>
      </c>
      <c r="H500" s="70" t="s">
        <v>2199</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2208</v>
      </c>
      <c r="B501" s="70">
        <v>146</v>
      </c>
      <c r="C501" s="70">
        <v>10</v>
      </c>
      <c r="D501" s="70">
        <v>9</v>
      </c>
      <c r="E501" s="70">
        <v>2013</v>
      </c>
      <c r="F501" s="70" t="s">
        <v>180</v>
      </c>
      <c r="G501" s="1064" t="s">
        <v>2198</v>
      </c>
      <c r="H501" s="70" t="s">
        <v>2199</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2209</v>
      </c>
      <c r="B502" s="70">
        <v>147</v>
      </c>
      <c r="C502" s="70">
        <v>11</v>
      </c>
      <c r="D502" s="70">
        <v>9</v>
      </c>
      <c r="E502" s="70">
        <v>2014</v>
      </c>
      <c r="F502" s="70" t="s">
        <v>181</v>
      </c>
      <c r="G502" s="1064" t="s">
        <v>2198</v>
      </c>
      <c r="H502" s="70" t="s">
        <v>2199</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2210</v>
      </c>
      <c r="B503" s="70">
        <v>148</v>
      </c>
      <c r="C503" s="70">
        <v>12</v>
      </c>
      <c r="D503" s="70">
        <v>9</v>
      </c>
      <c r="E503" s="70">
        <v>2015</v>
      </c>
      <c r="F503" s="70" t="s">
        <v>182</v>
      </c>
      <c r="G503" s="70" t="s">
        <v>2198</v>
      </c>
      <c r="H503" s="70" t="s">
        <v>2199</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2211</v>
      </c>
      <c r="B504" s="70">
        <v>149</v>
      </c>
      <c r="C504" s="70">
        <v>13</v>
      </c>
      <c r="D504" s="70">
        <v>9</v>
      </c>
      <c r="E504" s="70">
        <v>2016</v>
      </c>
      <c r="F504" s="70" t="s">
        <v>155</v>
      </c>
      <c r="G504" s="70" t="s">
        <v>2198</v>
      </c>
      <c r="H504" s="70" t="s">
        <v>2199</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2212</v>
      </c>
      <c r="B505" s="70">
        <v>150</v>
      </c>
      <c r="C505" s="70">
        <v>14</v>
      </c>
      <c r="D505" s="70">
        <v>9</v>
      </c>
      <c r="E505" s="70">
        <v>2017</v>
      </c>
      <c r="F505" s="70" t="s">
        <v>156</v>
      </c>
      <c r="G505" s="70" t="s">
        <v>2198</v>
      </c>
      <c r="H505" s="70" t="s">
        <v>2199</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2213</v>
      </c>
      <c r="B506" s="70">
        <v>151</v>
      </c>
      <c r="C506" s="70">
        <v>15</v>
      </c>
      <c r="D506" s="70">
        <v>9</v>
      </c>
      <c r="E506" s="70">
        <v>2018</v>
      </c>
      <c r="F506" s="70" t="s">
        <v>183</v>
      </c>
      <c r="G506" s="70" t="s">
        <v>2198</v>
      </c>
      <c r="H506" s="70" t="s">
        <v>2199</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2214</v>
      </c>
      <c r="B507" s="70">
        <v>152</v>
      </c>
      <c r="C507" s="70">
        <v>16</v>
      </c>
      <c r="D507" s="70">
        <v>9</v>
      </c>
      <c r="E507" s="70">
        <v>2019</v>
      </c>
      <c r="F507" s="70" t="s">
        <v>158</v>
      </c>
      <c r="G507" s="70" t="s">
        <v>2198</v>
      </c>
      <c r="H507" s="70" t="s">
        <v>2199</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2215</v>
      </c>
      <c r="B508" s="70">
        <v>153</v>
      </c>
      <c r="C508" s="70">
        <v>17</v>
      </c>
      <c r="D508" s="70">
        <v>9</v>
      </c>
      <c r="E508" s="70">
        <v>2020</v>
      </c>
      <c r="F508" s="70" t="s">
        <v>159</v>
      </c>
      <c r="G508" s="70" t="s">
        <v>2198</v>
      </c>
      <c r="H508" s="70" t="s">
        <v>2199</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2216</v>
      </c>
      <c r="B509" s="70">
        <v>153</v>
      </c>
      <c r="C509" s="70">
        <v>18</v>
      </c>
      <c r="D509" s="70">
        <v>9</v>
      </c>
      <c r="E509" s="70">
        <v>2021</v>
      </c>
      <c r="F509" s="70" t="s">
        <v>160</v>
      </c>
      <c r="G509" s="70" t="s">
        <v>2198</v>
      </c>
      <c r="H509" s="70" t="s">
        <v>2199</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2217</v>
      </c>
      <c r="B510" s="70">
        <v>153</v>
      </c>
      <c r="C510" s="70">
        <v>19</v>
      </c>
      <c r="D510" s="70">
        <v>9</v>
      </c>
      <c r="E510" s="70">
        <v>2022</v>
      </c>
      <c r="F510" s="70" t="s">
        <v>161</v>
      </c>
      <c r="G510" s="70" t="s">
        <v>2198</v>
      </c>
      <c r="H510" s="70" t="s">
        <v>2199</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2218</v>
      </c>
      <c r="B511" s="70">
        <v>153</v>
      </c>
      <c r="C511" s="70">
        <v>20</v>
      </c>
      <c r="D511" s="70">
        <v>9</v>
      </c>
      <c r="E511" s="70">
        <v>2023</v>
      </c>
      <c r="F511" s="70" t="s">
        <v>1539</v>
      </c>
      <c r="G511" s="70" t="s">
        <v>2198</v>
      </c>
      <c r="H511" s="70" t="s">
        <v>2199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2219</v>
      </c>
      <c r="B512" s="70">
        <v>153</v>
      </c>
      <c r="C512" s="70">
        <v>21</v>
      </c>
      <c r="D512" s="70">
        <v>9</v>
      </c>
      <c r="E512" s="70">
        <v>2024</v>
      </c>
      <c r="F512" s="70" t="s">
        <v>1554</v>
      </c>
      <c r="G512" s="70" t="s">
        <v>2198</v>
      </c>
      <c r="H512" s="70" t="s">
        <v>2199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2220</v>
      </c>
      <c r="B513" s="70">
        <v>52</v>
      </c>
      <c r="C513" s="70">
        <v>1</v>
      </c>
      <c r="D513" s="70">
        <v>4</v>
      </c>
      <c r="E513" s="70">
        <v>1990</v>
      </c>
      <c r="F513" s="70" t="s">
        <v>787</v>
      </c>
      <c r="G513" s="70" t="s">
        <v>2221</v>
      </c>
      <c r="H513" s="70" t="s">
        <v>2222</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2223</v>
      </c>
      <c r="B514" s="70">
        <v>53</v>
      </c>
      <c r="C514" s="70">
        <v>2</v>
      </c>
      <c r="D514" s="70">
        <v>4</v>
      </c>
      <c r="E514" s="70">
        <v>2005</v>
      </c>
      <c r="F514" s="70" t="s">
        <v>789</v>
      </c>
      <c r="G514" s="70" t="s">
        <v>2221</v>
      </c>
      <c r="H514" s="70" t="s">
        <v>2222</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2224</v>
      </c>
      <c r="B515" s="70">
        <v>54</v>
      </c>
      <c r="C515" s="70">
        <v>3</v>
      </c>
      <c r="D515" s="70">
        <v>4</v>
      </c>
      <c r="E515" s="70">
        <v>2006</v>
      </c>
      <c r="F515" s="70" t="s">
        <v>790</v>
      </c>
      <c r="G515" s="70" t="s">
        <v>2221</v>
      </c>
      <c r="H515" s="70" t="s">
        <v>2222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2225</v>
      </c>
      <c r="B516" s="70">
        <v>55</v>
      </c>
      <c r="C516" s="70">
        <v>4</v>
      </c>
      <c r="D516" s="70">
        <v>4</v>
      </c>
      <c r="E516" s="70">
        <v>2007</v>
      </c>
      <c r="F516" s="70" t="s">
        <v>791</v>
      </c>
      <c r="G516" s="70" t="s">
        <v>2221</v>
      </c>
      <c r="H516" s="70" t="s">
        <v>2222</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2226</v>
      </c>
      <c r="B517" s="70">
        <v>56</v>
      </c>
      <c r="C517" s="70">
        <v>5</v>
      </c>
      <c r="D517" s="70">
        <v>4</v>
      </c>
      <c r="E517" s="70">
        <v>2008</v>
      </c>
      <c r="F517" s="70" t="s">
        <v>792</v>
      </c>
      <c r="G517" s="70" t="s">
        <v>2221</v>
      </c>
      <c r="H517" s="70" t="s">
        <v>2222</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2227</v>
      </c>
      <c r="B518" s="70">
        <v>57</v>
      </c>
      <c r="C518" s="70">
        <v>6</v>
      </c>
      <c r="D518" s="70">
        <v>4</v>
      </c>
      <c r="E518" s="70">
        <v>2009</v>
      </c>
      <c r="F518" s="70" t="s">
        <v>176</v>
      </c>
      <c r="G518" s="70" t="s">
        <v>2221</v>
      </c>
      <c r="H518" s="70" t="s">
        <v>2222</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2228</v>
      </c>
      <c r="B519" s="70">
        <v>58</v>
      </c>
      <c r="C519" s="70">
        <v>7</v>
      </c>
      <c r="D519" s="70">
        <v>4</v>
      </c>
      <c r="E519" s="70">
        <v>2010</v>
      </c>
      <c r="F519" s="70" t="s">
        <v>177</v>
      </c>
      <c r="G519" s="70" t="s">
        <v>2221</v>
      </c>
      <c r="H519" s="70" t="s">
        <v>2222</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2229</v>
      </c>
      <c r="B520" s="70">
        <v>59</v>
      </c>
      <c r="C520" s="70">
        <v>8</v>
      </c>
      <c r="D520" s="70">
        <v>4</v>
      </c>
      <c r="E520" s="70">
        <v>2011</v>
      </c>
      <c r="F520" s="70" t="s">
        <v>178</v>
      </c>
      <c r="G520" s="1064" t="s">
        <v>2221</v>
      </c>
      <c r="H520" s="70" t="s">
        <v>2222</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2230</v>
      </c>
      <c r="B521" s="70">
        <v>60</v>
      </c>
      <c r="C521" s="70">
        <v>9</v>
      </c>
      <c r="D521" s="70">
        <v>4</v>
      </c>
      <c r="E521" s="70">
        <v>2012</v>
      </c>
      <c r="F521" s="70" t="s">
        <v>179</v>
      </c>
      <c r="G521" s="1064" t="s">
        <v>2221</v>
      </c>
      <c r="H521" s="70" t="s">
        <v>2222</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2231</v>
      </c>
      <c r="B522" s="70">
        <v>61</v>
      </c>
      <c r="C522" s="70">
        <v>10</v>
      </c>
      <c r="D522" s="70">
        <v>4</v>
      </c>
      <c r="E522" s="70">
        <v>2013</v>
      </c>
      <c r="F522" s="70" t="s">
        <v>180</v>
      </c>
      <c r="G522" s="70" t="s">
        <v>2221</v>
      </c>
      <c r="H522" s="70" t="s">
        <v>2222</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2232</v>
      </c>
      <c r="B523" s="70">
        <v>62</v>
      </c>
      <c r="C523" s="70">
        <v>11</v>
      </c>
      <c r="D523" s="70">
        <v>4</v>
      </c>
      <c r="E523" s="70">
        <v>2014</v>
      </c>
      <c r="F523" s="70" t="s">
        <v>181</v>
      </c>
      <c r="G523" s="70" t="s">
        <v>2221</v>
      </c>
      <c r="H523" s="70" t="s">
        <v>2222</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2233</v>
      </c>
      <c r="B524" s="70">
        <v>63</v>
      </c>
      <c r="C524" s="70">
        <v>12</v>
      </c>
      <c r="D524" s="70">
        <v>4</v>
      </c>
      <c r="E524" s="70">
        <v>2015</v>
      </c>
      <c r="F524" s="70" t="s">
        <v>182</v>
      </c>
      <c r="G524" s="70" t="s">
        <v>2221</v>
      </c>
      <c r="H524" s="70" t="s">
        <v>2222</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2234</v>
      </c>
      <c r="B525" s="70">
        <v>64</v>
      </c>
      <c r="C525" s="70">
        <v>13</v>
      </c>
      <c r="D525" s="70">
        <v>4</v>
      </c>
      <c r="E525" s="70">
        <v>2016</v>
      </c>
      <c r="F525" s="70" t="s">
        <v>155</v>
      </c>
      <c r="G525" s="70" t="s">
        <v>2221</v>
      </c>
      <c r="H525" s="70" t="s">
        <v>2222</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2235</v>
      </c>
      <c r="B526" s="70">
        <v>65</v>
      </c>
      <c r="C526" s="70">
        <v>14</v>
      </c>
      <c r="D526" s="70">
        <v>4</v>
      </c>
      <c r="E526" s="70">
        <v>2017</v>
      </c>
      <c r="F526" s="70" t="s">
        <v>156</v>
      </c>
      <c r="G526" s="70" t="s">
        <v>2221</v>
      </c>
      <c r="H526" s="70" t="s">
        <v>2222</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2236</v>
      </c>
      <c r="B527" s="70">
        <v>66</v>
      </c>
      <c r="C527" s="70">
        <v>15</v>
      </c>
      <c r="D527" s="70">
        <v>4</v>
      </c>
      <c r="E527" s="70">
        <v>2018</v>
      </c>
      <c r="F527" s="70" t="s">
        <v>183</v>
      </c>
      <c r="G527" s="70" t="s">
        <v>2221</v>
      </c>
      <c r="H527" s="70" t="s">
        <v>2222</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2237</v>
      </c>
      <c r="B528" s="70">
        <v>67</v>
      </c>
      <c r="C528" s="70">
        <v>16</v>
      </c>
      <c r="D528" s="70">
        <v>4</v>
      </c>
      <c r="E528" s="70">
        <v>2019</v>
      </c>
      <c r="F528" s="70" t="s">
        <v>158</v>
      </c>
      <c r="G528" s="70" t="s">
        <v>2221</v>
      </c>
      <c r="H528" s="70" t="s">
        <v>2222</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2238</v>
      </c>
      <c r="B529" s="70">
        <v>68</v>
      </c>
      <c r="C529" s="70">
        <v>17</v>
      </c>
      <c r="D529" s="70">
        <v>4</v>
      </c>
      <c r="E529" s="70">
        <v>2020</v>
      </c>
      <c r="F529" s="70" t="s">
        <v>159</v>
      </c>
      <c r="G529" s="70" t="s">
        <v>2221</v>
      </c>
      <c r="H529" s="70" t="s">
        <v>2222</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2239</v>
      </c>
      <c r="B530" s="70">
        <v>68</v>
      </c>
      <c r="C530" s="70">
        <v>18</v>
      </c>
      <c r="D530" s="70">
        <v>4</v>
      </c>
      <c r="E530" s="70">
        <v>2021</v>
      </c>
      <c r="F530" s="70" t="s">
        <v>160</v>
      </c>
      <c r="G530" s="70" t="s">
        <v>2221</v>
      </c>
      <c r="H530" s="70" t="s">
        <v>2222</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2240</v>
      </c>
      <c r="B531" s="70">
        <v>68</v>
      </c>
      <c r="C531" s="70">
        <v>19</v>
      </c>
      <c r="D531" s="70">
        <v>4</v>
      </c>
      <c r="E531" s="70">
        <v>2022</v>
      </c>
      <c r="F531" s="70" t="s">
        <v>161</v>
      </c>
      <c r="G531" s="70" t="s">
        <v>2221</v>
      </c>
      <c r="H531" s="70" t="s">
        <v>2222</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2241</v>
      </c>
      <c r="B532" s="70">
        <v>68</v>
      </c>
      <c r="C532" s="70">
        <v>20</v>
      </c>
      <c r="D532" s="70">
        <v>4</v>
      </c>
      <c r="E532" s="70">
        <v>2023</v>
      </c>
      <c r="F532" s="70" t="s">
        <v>1539</v>
      </c>
      <c r="G532" s="70" t="s">
        <v>2221</v>
      </c>
      <c r="H532" s="70" t="s">
        <v>2222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2242</v>
      </c>
      <c r="B533" s="70">
        <v>68</v>
      </c>
      <c r="C533" s="70">
        <v>21</v>
      </c>
      <c r="D533" s="70">
        <v>4</v>
      </c>
      <c r="E533" s="70">
        <v>2024</v>
      </c>
      <c r="F533" s="70" t="s">
        <v>1554</v>
      </c>
      <c r="G533" s="70" t="s">
        <v>2221</v>
      </c>
      <c r="H533" s="70" t="s">
        <v>2222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2243</v>
      </c>
      <c r="B534" s="70">
        <v>443</v>
      </c>
      <c r="C534" s="70">
        <v>1</v>
      </c>
      <c r="D534" s="70">
        <v>27</v>
      </c>
      <c r="E534" s="70">
        <v>1990</v>
      </c>
      <c r="F534" s="70" t="s">
        <v>787</v>
      </c>
      <c r="G534" s="70" t="s">
        <v>2244</v>
      </c>
      <c r="H534" s="70" t="s">
        <v>2245</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2246</v>
      </c>
      <c r="B535" s="70">
        <v>444</v>
      </c>
      <c r="C535" s="70">
        <v>2</v>
      </c>
      <c r="D535" s="70">
        <v>27</v>
      </c>
      <c r="E535" s="70">
        <v>2005</v>
      </c>
      <c r="F535" s="70" t="s">
        <v>789</v>
      </c>
      <c r="G535" s="70" t="s">
        <v>2244</v>
      </c>
      <c r="H535" s="70" t="s">
        <v>2245</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2247</v>
      </c>
      <c r="B536" s="70">
        <v>445</v>
      </c>
      <c r="C536" s="70">
        <v>3</v>
      </c>
      <c r="D536" s="70">
        <v>27</v>
      </c>
      <c r="E536" s="70">
        <v>2006</v>
      </c>
      <c r="F536" s="70" t="s">
        <v>790</v>
      </c>
      <c r="G536" s="70" t="s">
        <v>2244</v>
      </c>
      <c r="H536" s="70" t="s">
        <v>2245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2248</v>
      </c>
      <c r="B537" s="70">
        <v>446</v>
      </c>
      <c r="C537" s="70">
        <v>4</v>
      </c>
      <c r="D537" s="70">
        <v>27</v>
      </c>
      <c r="E537" s="70">
        <v>2007</v>
      </c>
      <c r="F537" s="70" t="s">
        <v>791</v>
      </c>
      <c r="G537" s="70" t="s">
        <v>2244</v>
      </c>
      <c r="H537" s="70" t="s">
        <v>2245</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2249</v>
      </c>
      <c r="B538" s="70">
        <v>447</v>
      </c>
      <c r="C538" s="70">
        <v>5</v>
      </c>
      <c r="D538" s="70">
        <v>27</v>
      </c>
      <c r="E538" s="70">
        <v>2008</v>
      </c>
      <c r="F538" s="70" t="s">
        <v>792</v>
      </c>
      <c r="G538" s="70" t="s">
        <v>2244</v>
      </c>
      <c r="H538" s="70" t="s">
        <v>2245</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2250</v>
      </c>
      <c r="B539" s="70">
        <v>448</v>
      </c>
      <c r="C539" s="70">
        <v>6</v>
      </c>
      <c r="D539" s="70">
        <v>27</v>
      </c>
      <c r="E539" s="70">
        <v>2009</v>
      </c>
      <c r="F539" s="70" t="s">
        <v>176</v>
      </c>
      <c r="G539" s="1064" t="s">
        <v>2244</v>
      </c>
      <c r="H539" s="70" t="s">
        <v>2245</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2251</v>
      </c>
      <c r="B540" s="70">
        <v>449</v>
      </c>
      <c r="C540" s="70">
        <v>7</v>
      </c>
      <c r="D540" s="70">
        <v>27</v>
      </c>
      <c r="E540" s="70">
        <v>2010</v>
      </c>
      <c r="F540" s="70" t="s">
        <v>177</v>
      </c>
      <c r="G540" s="1064" t="s">
        <v>2244</v>
      </c>
      <c r="H540" s="70" t="s">
        <v>2245</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2252</v>
      </c>
      <c r="B541" s="70">
        <v>450</v>
      </c>
      <c r="C541" s="70">
        <v>8</v>
      </c>
      <c r="D541" s="70">
        <v>27</v>
      </c>
      <c r="E541" s="70">
        <v>2011</v>
      </c>
      <c r="F541" s="70" t="s">
        <v>178</v>
      </c>
      <c r="G541" s="70" t="s">
        <v>2244</v>
      </c>
      <c r="H541" s="70" t="s">
        <v>2245</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2253</v>
      </c>
      <c r="B542" s="70">
        <v>451</v>
      </c>
      <c r="C542" s="70">
        <v>9</v>
      </c>
      <c r="D542" s="70">
        <v>27</v>
      </c>
      <c r="E542" s="70">
        <v>2012</v>
      </c>
      <c r="F542" s="70" t="s">
        <v>179</v>
      </c>
      <c r="G542" s="70" t="s">
        <v>2244</v>
      </c>
      <c r="H542" s="70" t="s">
        <v>2245</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2254</v>
      </c>
      <c r="B543" s="70">
        <v>452</v>
      </c>
      <c r="C543" s="70">
        <v>10</v>
      </c>
      <c r="D543" s="70">
        <v>27</v>
      </c>
      <c r="E543" s="70">
        <v>2013</v>
      </c>
      <c r="F543" s="70" t="s">
        <v>180</v>
      </c>
      <c r="G543" s="70" t="s">
        <v>2244</v>
      </c>
      <c r="H543" s="70" t="s">
        <v>2245</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2255</v>
      </c>
      <c r="B544" s="70">
        <v>453</v>
      </c>
      <c r="C544" s="70">
        <v>11</v>
      </c>
      <c r="D544" s="70">
        <v>27</v>
      </c>
      <c r="E544" s="70">
        <v>2014</v>
      </c>
      <c r="F544" s="70" t="s">
        <v>181</v>
      </c>
      <c r="G544" s="70" t="s">
        <v>2244</v>
      </c>
      <c r="H544" s="70" t="s">
        <v>2245</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2256</v>
      </c>
      <c r="B545" s="70">
        <v>454</v>
      </c>
      <c r="C545" s="70">
        <v>12</v>
      </c>
      <c r="D545" s="70">
        <v>27</v>
      </c>
      <c r="E545" s="70">
        <v>2015</v>
      </c>
      <c r="F545" s="70" t="s">
        <v>182</v>
      </c>
      <c r="G545" s="70" t="s">
        <v>2244</v>
      </c>
      <c r="H545" s="70" t="s">
        <v>2245</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2257</v>
      </c>
      <c r="B546" s="70">
        <v>455</v>
      </c>
      <c r="C546" s="70">
        <v>13</v>
      </c>
      <c r="D546" s="70">
        <v>27</v>
      </c>
      <c r="E546" s="70">
        <v>2016</v>
      </c>
      <c r="F546" s="70" t="s">
        <v>155</v>
      </c>
      <c r="G546" s="70" t="s">
        <v>2244</v>
      </c>
      <c r="H546" s="70" t="s">
        <v>2245</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2258</v>
      </c>
      <c r="B547" s="70">
        <v>456</v>
      </c>
      <c r="C547" s="70">
        <v>14</v>
      </c>
      <c r="D547" s="70">
        <v>27</v>
      </c>
      <c r="E547" s="70">
        <v>2017</v>
      </c>
      <c r="F547" s="70" t="s">
        <v>156</v>
      </c>
      <c r="G547" s="70" t="s">
        <v>2244</v>
      </c>
      <c r="H547" s="70" t="s">
        <v>2245</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2259</v>
      </c>
      <c r="B548" s="70">
        <v>457</v>
      </c>
      <c r="C548" s="70">
        <v>15</v>
      </c>
      <c r="D548" s="70">
        <v>27</v>
      </c>
      <c r="E548" s="70">
        <v>2018</v>
      </c>
      <c r="F548" s="70" t="s">
        <v>183</v>
      </c>
      <c r="G548" s="70" t="s">
        <v>2244</v>
      </c>
      <c r="H548" s="70" t="s">
        <v>2245</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2260</v>
      </c>
      <c r="B549" s="70">
        <v>458</v>
      </c>
      <c r="C549" s="70">
        <v>16</v>
      </c>
      <c r="D549" s="70">
        <v>27</v>
      </c>
      <c r="E549" s="70">
        <v>2019</v>
      </c>
      <c r="F549" s="70" t="s">
        <v>158</v>
      </c>
      <c r="G549" s="70" t="s">
        <v>2244</v>
      </c>
      <c r="H549" s="70" t="s">
        <v>2245</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2261</v>
      </c>
      <c r="B550" s="70">
        <v>459</v>
      </c>
      <c r="C550" s="70">
        <v>17</v>
      </c>
      <c r="D550" s="70">
        <v>27</v>
      </c>
      <c r="E550" s="70">
        <v>2020</v>
      </c>
      <c r="F550" s="70" t="s">
        <v>159</v>
      </c>
      <c r="G550" s="70" t="s">
        <v>2244</v>
      </c>
      <c r="H550" s="70" t="s">
        <v>2245</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2262</v>
      </c>
      <c r="B551" s="70">
        <v>459</v>
      </c>
      <c r="C551" s="70">
        <v>18</v>
      </c>
      <c r="D551" s="70">
        <v>27</v>
      </c>
      <c r="E551" s="70">
        <v>2021</v>
      </c>
      <c r="F551" s="70" t="s">
        <v>160</v>
      </c>
      <c r="G551" s="70" t="s">
        <v>2244</v>
      </c>
      <c r="H551" s="70" t="s">
        <v>2245</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2263</v>
      </c>
      <c r="B552" s="70">
        <v>459</v>
      </c>
      <c r="C552" s="70">
        <v>19</v>
      </c>
      <c r="D552" s="70">
        <v>27</v>
      </c>
      <c r="E552" s="70">
        <v>2022</v>
      </c>
      <c r="F552" s="70" t="s">
        <v>161</v>
      </c>
      <c r="G552" s="70" t="s">
        <v>2244</v>
      </c>
      <c r="H552" s="70" t="s">
        <v>2245</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2264</v>
      </c>
      <c r="B553" s="70">
        <v>459</v>
      </c>
      <c r="C553" s="70">
        <v>20</v>
      </c>
      <c r="D553" s="70">
        <v>27</v>
      </c>
      <c r="E553" s="70">
        <v>2023</v>
      </c>
      <c r="F553" s="70" t="s">
        <v>1539</v>
      </c>
      <c r="G553" s="70" t="s">
        <v>2244</v>
      </c>
      <c r="H553" s="70" t="s">
        <v>2245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2265</v>
      </c>
      <c r="B554" s="70">
        <v>459</v>
      </c>
      <c r="C554" s="70">
        <v>21</v>
      </c>
      <c r="D554" s="70">
        <v>27</v>
      </c>
      <c r="E554" s="70">
        <v>2024</v>
      </c>
      <c r="F554" s="70" t="s">
        <v>1554</v>
      </c>
      <c r="G554" s="70" t="s">
        <v>2244</v>
      </c>
      <c r="H554" s="70" t="s">
        <v>2245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2266</v>
      </c>
      <c r="B555" s="70">
        <v>273</v>
      </c>
      <c r="C555" s="70">
        <v>1</v>
      </c>
      <c r="D555" s="70">
        <v>17</v>
      </c>
      <c r="E555" s="70">
        <v>1990</v>
      </c>
      <c r="F555" s="70" t="s">
        <v>787</v>
      </c>
      <c r="G555" s="70" t="s">
        <v>2267</v>
      </c>
      <c r="H555" s="70" t="s">
        <v>2268</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2269</v>
      </c>
      <c r="B556" s="70">
        <v>274</v>
      </c>
      <c r="C556" s="70">
        <v>2</v>
      </c>
      <c r="D556" s="70">
        <v>17</v>
      </c>
      <c r="E556" s="70">
        <v>2005</v>
      </c>
      <c r="F556" s="70" t="s">
        <v>789</v>
      </c>
      <c r="G556" s="70" t="s">
        <v>2267</v>
      </c>
      <c r="H556" s="70" t="s">
        <v>2268</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2270</v>
      </c>
      <c r="B557" s="70">
        <v>275</v>
      </c>
      <c r="C557" s="70">
        <v>3</v>
      </c>
      <c r="D557" s="70">
        <v>17</v>
      </c>
      <c r="E557" s="70">
        <v>2006</v>
      </c>
      <c r="F557" s="70" t="s">
        <v>790</v>
      </c>
      <c r="G557" s="70" t="s">
        <v>2267</v>
      </c>
      <c r="H557" s="70" t="s">
        <v>2268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2271</v>
      </c>
      <c r="B558" s="70">
        <v>276</v>
      </c>
      <c r="C558" s="70">
        <v>4</v>
      </c>
      <c r="D558" s="70">
        <v>17</v>
      </c>
      <c r="E558" s="70">
        <v>2007</v>
      </c>
      <c r="F558" s="70" t="s">
        <v>791</v>
      </c>
      <c r="G558" s="1064" t="s">
        <v>2267</v>
      </c>
      <c r="H558" s="70" t="s">
        <v>2268</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2272</v>
      </c>
      <c r="B559" s="70">
        <v>277</v>
      </c>
      <c r="C559" s="70">
        <v>5</v>
      </c>
      <c r="D559" s="70">
        <v>17</v>
      </c>
      <c r="E559" s="70">
        <v>2008</v>
      </c>
      <c r="F559" s="70" t="s">
        <v>792</v>
      </c>
      <c r="G559" s="1064" t="s">
        <v>2267</v>
      </c>
      <c r="H559" s="70" t="s">
        <v>2268</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2273</v>
      </c>
      <c r="B560" s="70">
        <v>278</v>
      </c>
      <c r="C560" s="70">
        <v>6</v>
      </c>
      <c r="D560" s="70">
        <v>17</v>
      </c>
      <c r="E560" s="70">
        <v>2009</v>
      </c>
      <c r="F560" s="70" t="s">
        <v>176</v>
      </c>
      <c r="G560" s="70" t="s">
        <v>2267</v>
      </c>
      <c r="H560" s="70" t="s">
        <v>2268</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2274</v>
      </c>
      <c r="B561" s="70">
        <v>279</v>
      </c>
      <c r="C561" s="70">
        <v>7</v>
      </c>
      <c r="D561" s="70">
        <v>17</v>
      </c>
      <c r="E561" s="70">
        <v>2010</v>
      </c>
      <c r="F561" s="70" t="s">
        <v>177</v>
      </c>
      <c r="G561" s="70" t="s">
        <v>2267</v>
      </c>
      <c r="H561" s="70" t="s">
        <v>2268</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2275</v>
      </c>
      <c r="B562" s="70">
        <v>280</v>
      </c>
      <c r="C562" s="70">
        <v>8</v>
      </c>
      <c r="D562" s="70">
        <v>17</v>
      </c>
      <c r="E562" s="70">
        <v>2011</v>
      </c>
      <c r="F562" s="70" t="s">
        <v>178</v>
      </c>
      <c r="G562" s="70" t="s">
        <v>2267</v>
      </c>
      <c r="H562" s="70" t="s">
        <v>2268</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2276</v>
      </c>
      <c r="B563" s="70">
        <v>281</v>
      </c>
      <c r="C563" s="70">
        <v>9</v>
      </c>
      <c r="D563" s="70">
        <v>17</v>
      </c>
      <c r="E563" s="70">
        <v>2012</v>
      </c>
      <c r="F563" s="70" t="s">
        <v>179</v>
      </c>
      <c r="G563" s="70" t="s">
        <v>2267</v>
      </c>
      <c r="H563" s="70" t="s">
        <v>2268</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2277</v>
      </c>
      <c r="B564" s="70">
        <v>282</v>
      </c>
      <c r="C564" s="70">
        <v>10</v>
      </c>
      <c r="D564" s="70">
        <v>17</v>
      </c>
      <c r="E564" s="70">
        <v>2013</v>
      </c>
      <c r="F564" s="70" t="s">
        <v>180</v>
      </c>
      <c r="G564" s="70" t="s">
        <v>2267</v>
      </c>
      <c r="H564" s="70" t="s">
        <v>2268</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2278</v>
      </c>
      <c r="B565" s="70">
        <v>283</v>
      </c>
      <c r="C565" s="70">
        <v>11</v>
      </c>
      <c r="D565" s="70">
        <v>17</v>
      </c>
      <c r="E565" s="70">
        <v>2014</v>
      </c>
      <c r="F565" s="70" t="s">
        <v>181</v>
      </c>
      <c r="G565" s="70" t="s">
        <v>2267</v>
      </c>
      <c r="H565" s="70" t="s">
        <v>2268</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2279</v>
      </c>
      <c r="B566" s="70">
        <v>284</v>
      </c>
      <c r="C566" s="70">
        <v>12</v>
      </c>
      <c r="D566" s="70">
        <v>17</v>
      </c>
      <c r="E566" s="70">
        <v>2015</v>
      </c>
      <c r="F566" s="70" t="s">
        <v>182</v>
      </c>
      <c r="G566" s="70" t="s">
        <v>2267</v>
      </c>
      <c r="H566" s="70" t="s">
        <v>2268</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2280</v>
      </c>
      <c r="B567" s="70">
        <v>285</v>
      </c>
      <c r="C567" s="70">
        <v>13</v>
      </c>
      <c r="D567" s="70">
        <v>17</v>
      </c>
      <c r="E567" s="70">
        <v>2016</v>
      </c>
      <c r="F567" s="70" t="s">
        <v>155</v>
      </c>
      <c r="G567" s="70" t="s">
        <v>2267</v>
      </c>
      <c r="H567" s="70" t="s">
        <v>2268</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2281</v>
      </c>
      <c r="B568" s="70">
        <v>286</v>
      </c>
      <c r="C568" s="70">
        <v>14</v>
      </c>
      <c r="D568" s="70">
        <v>17</v>
      </c>
      <c r="E568" s="70">
        <v>2017</v>
      </c>
      <c r="F568" s="70" t="s">
        <v>156</v>
      </c>
      <c r="G568" s="70" t="s">
        <v>2267</v>
      </c>
      <c r="H568" s="70" t="s">
        <v>2268</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2282</v>
      </c>
      <c r="B569" s="70">
        <v>287</v>
      </c>
      <c r="C569" s="70">
        <v>15</v>
      </c>
      <c r="D569" s="70">
        <v>17</v>
      </c>
      <c r="E569" s="70">
        <v>2018</v>
      </c>
      <c r="F569" s="70" t="s">
        <v>183</v>
      </c>
      <c r="G569" s="70" t="s">
        <v>2267</v>
      </c>
      <c r="H569" s="70" t="s">
        <v>2268</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2283</v>
      </c>
      <c r="B570" s="70">
        <v>288</v>
      </c>
      <c r="C570" s="70">
        <v>16</v>
      </c>
      <c r="D570" s="70">
        <v>17</v>
      </c>
      <c r="E570" s="70">
        <v>2019</v>
      </c>
      <c r="F570" s="70" t="s">
        <v>158</v>
      </c>
      <c r="G570" s="70" t="s">
        <v>2267</v>
      </c>
      <c r="H570" s="70" t="s">
        <v>2268</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2284</v>
      </c>
      <c r="B571" s="70">
        <v>289</v>
      </c>
      <c r="C571" s="70">
        <v>17</v>
      </c>
      <c r="D571" s="70">
        <v>17</v>
      </c>
      <c r="E571" s="70">
        <v>2020</v>
      </c>
      <c r="F571" s="70" t="s">
        <v>159</v>
      </c>
      <c r="G571" s="70" t="s">
        <v>2267</v>
      </c>
      <c r="H571" s="70" t="s">
        <v>2268</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2285</v>
      </c>
      <c r="B572" s="70">
        <v>289</v>
      </c>
      <c r="C572" s="70">
        <v>18</v>
      </c>
      <c r="D572" s="70">
        <v>17</v>
      </c>
      <c r="E572" s="70">
        <v>2021</v>
      </c>
      <c r="F572" s="70" t="s">
        <v>160</v>
      </c>
      <c r="G572" s="70" t="s">
        <v>2267</v>
      </c>
      <c r="H572" s="70" t="s">
        <v>2268</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2286</v>
      </c>
      <c r="B573" s="70">
        <v>289</v>
      </c>
      <c r="C573" s="70">
        <v>19</v>
      </c>
      <c r="D573" s="70">
        <v>17</v>
      </c>
      <c r="E573" s="70">
        <v>2022</v>
      </c>
      <c r="F573" s="70" t="s">
        <v>161</v>
      </c>
      <c r="G573" s="70" t="s">
        <v>2267</v>
      </c>
      <c r="H573" s="70" t="s">
        <v>2268</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2287</v>
      </c>
      <c r="B574" s="70">
        <v>289</v>
      </c>
      <c r="C574" s="70">
        <v>20</v>
      </c>
      <c r="D574" s="70">
        <v>17</v>
      </c>
      <c r="E574" s="70">
        <v>2023</v>
      </c>
      <c r="F574" s="70" t="s">
        <v>1539</v>
      </c>
      <c r="G574" s="70" t="s">
        <v>2267</v>
      </c>
      <c r="H574" s="70" t="s">
        <v>2268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2288</v>
      </c>
      <c r="B575" s="70">
        <v>289</v>
      </c>
      <c r="C575" s="70">
        <v>21</v>
      </c>
      <c r="D575" s="70">
        <v>17</v>
      </c>
      <c r="E575" s="70">
        <v>2024</v>
      </c>
      <c r="F575" s="70" t="s">
        <v>1554</v>
      </c>
      <c r="G575" s="70" t="s">
        <v>2267</v>
      </c>
      <c r="H575" s="70" t="s">
        <v>2268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2289</v>
      </c>
      <c r="B576" s="70">
        <v>1</v>
      </c>
      <c r="C576" s="70">
        <v>1</v>
      </c>
      <c r="D576" s="70">
        <v>1</v>
      </c>
      <c r="E576" s="70">
        <v>1990</v>
      </c>
      <c r="F576" s="70" t="s">
        <v>787</v>
      </c>
      <c r="G576" s="70" t="s">
        <v>2290</v>
      </c>
      <c r="H576" s="70" t="s">
        <v>2291</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2292</v>
      </c>
      <c r="B577" s="70">
        <v>2</v>
      </c>
      <c r="C577" s="70">
        <v>2</v>
      </c>
      <c r="D577" s="70">
        <v>1</v>
      </c>
      <c r="E577" s="70">
        <v>2005</v>
      </c>
      <c r="F577" s="70" t="s">
        <v>789</v>
      </c>
      <c r="G577" s="1064" t="s">
        <v>2290</v>
      </c>
      <c r="H577" s="70" t="s">
        <v>2291</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2293</v>
      </c>
      <c r="B578" s="70">
        <v>3</v>
      </c>
      <c r="C578" s="70">
        <v>3</v>
      </c>
      <c r="D578" s="70">
        <v>1</v>
      </c>
      <c r="E578" s="70">
        <v>2006</v>
      </c>
      <c r="F578" s="70" t="s">
        <v>790</v>
      </c>
      <c r="G578" s="1064" t="s">
        <v>2290</v>
      </c>
      <c r="H578" s="70" t="s">
        <v>2291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2294</v>
      </c>
      <c r="B579" s="70">
        <v>4</v>
      </c>
      <c r="C579" s="70">
        <v>4</v>
      </c>
      <c r="D579" s="70">
        <v>1</v>
      </c>
      <c r="E579" s="70">
        <v>2007</v>
      </c>
      <c r="F579" s="70" t="s">
        <v>791</v>
      </c>
      <c r="G579" s="70" t="s">
        <v>2290</v>
      </c>
      <c r="H579" s="70" t="s">
        <v>2291</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2295</v>
      </c>
      <c r="B580" s="70">
        <v>5</v>
      </c>
      <c r="C580" s="70">
        <v>5</v>
      </c>
      <c r="D580" s="70">
        <v>1</v>
      </c>
      <c r="E580" s="70">
        <v>2008</v>
      </c>
      <c r="F580" s="70" t="s">
        <v>792</v>
      </c>
      <c r="G580" s="70" t="s">
        <v>2290</v>
      </c>
      <c r="H580" s="70" t="s">
        <v>2291</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2296</v>
      </c>
      <c r="B581" s="70">
        <v>6</v>
      </c>
      <c r="C581" s="70">
        <v>6</v>
      </c>
      <c r="D581" s="70">
        <v>1</v>
      </c>
      <c r="E581" s="70">
        <v>2009</v>
      </c>
      <c r="F581" s="70" t="s">
        <v>176</v>
      </c>
      <c r="G581" s="70" t="s">
        <v>2290</v>
      </c>
      <c r="H581" s="70" t="s">
        <v>2291</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2297</v>
      </c>
      <c r="B582" s="70">
        <v>7</v>
      </c>
      <c r="C582" s="70">
        <v>7</v>
      </c>
      <c r="D582" s="70">
        <v>1</v>
      </c>
      <c r="E582" s="70">
        <v>2010</v>
      </c>
      <c r="F582" s="70" t="s">
        <v>177</v>
      </c>
      <c r="G582" s="70" t="s">
        <v>2290</v>
      </c>
      <c r="H582" s="70" t="s">
        <v>2291</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2298</v>
      </c>
      <c r="B583" s="70">
        <v>8</v>
      </c>
      <c r="C583" s="70">
        <v>8</v>
      </c>
      <c r="D583" s="70">
        <v>1</v>
      </c>
      <c r="E583" s="70">
        <v>2011</v>
      </c>
      <c r="F583" s="70" t="s">
        <v>178</v>
      </c>
      <c r="G583" s="70" t="s">
        <v>2290</v>
      </c>
      <c r="H583" s="70" t="s">
        <v>2291</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2299</v>
      </c>
      <c r="B584" s="70">
        <v>9</v>
      </c>
      <c r="C584" s="70">
        <v>9</v>
      </c>
      <c r="D584" s="70">
        <v>1</v>
      </c>
      <c r="E584" s="70">
        <v>2012</v>
      </c>
      <c r="F584" s="70" t="s">
        <v>179</v>
      </c>
      <c r="G584" s="70" t="s">
        <v>2290</v>
      </c>
      <c r="H584" s="70" t="s">
        <v>2291</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2300</v>
      </c>
      <c r="B585" s="70">
        <v>10</v>
      </c>
      <c r="C585" s="70">
        <v>10</v>
      </c>
      <c r="D585" s="70">
        <v>1</v>
      </c>
      <c r="E585" s="70">
        <v>2013</v>
      </c>
      <c r="F585" s="70" t="s">
        <v>180</v>
      </c>
      <c r="G585" s="70" t="s">
        <v>2290</v>
      </c>
      <c r="H585" s="70" t="s">
        <v>2291</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2301</v>
      </c>
      <c r="B586" s="70">
        <v>11</v>
      </c>
      <c r="C586" s="70">
        <v>11</v>
      </c>
      <c r="D586" s="70">
        <v>1</v>
      </c>
      <c r="E586" s="70">
        <v>2014</v>
      </c>
      <c r="F586" s="70" t="s">
        <v>181</v>
      </c>
      <c r="G586" s="70" t="s">
        <v>2290</v>
      </c>
      <c r="H586" s="70" t="s">
        <v>2291</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2302</v>
      </c>
      <c r="B587" s="70">
        <v>12</v>
      </c>
      <c r="C587" s="70">
        <v>12</v>
      </c>
      <c r="D587" s="70">
        <v>1</v>
      </c>
      <c r="E587" s="70">
        <v>2015</v>
      </c>
      <c r="F587" s="70" t="s">
        <v>182</v>
      </c>
      <c r="G587" s="70" t="s">
        <v>2290</v>
      </c>
      <c r="H587" s="70" t="s">
        <v>2291</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2303</v>
      </c>
      <c r="B588" s="70">
        <v>13</v>
      </c>
      <c r="C588" s="70">
        <v>13</v>
      </c>
      <c r="D588" s="70">
        <v>1</v>
      </c>
      <c r="E588" s="70">
        <v>2016</v>
      </c>
      <c r="F588" s="70" t="s">
        <v>155</v>
      </c>
      <c r="G588" s="70" t="s">
        <v>2290</v>
      </c>
      <c r="H588" s="70" t="s">
        <v>2291</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2304</v>
      </c>
      <c r="B589" s="70">
        <v>14</v>
      </c>
      <c r="C589" s="70">
        <v>14</v>
      </c>
      <c r="D589" s="70">
        <v>1</v>
      </c>
      <c r="E589" s="70">
        <v>2017</v>
      </c>
      <c r="F589" s="70" t="s">
        <v>156</v>
      </c>
      <c r="G589" s="70" t="s">
        <v>2290</v>
      </c>
      <c r="H589" s="70" t="s">
        <v>2291</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2305</v>
      </c>
      <c r="B590" s="70">
        <v>15</v>
      </c>
      <c r="C590" s="70">
        <v>15</v>
      </c>
      <c r="D590" s="70">
        <v>1</v>
      </c>
      <c r="E590" s="70">
        <v>2018</v>
      </c>
      <c r="F590" s="70" t="s">
        <v>183</v>
      </c>
      <c r="G590" s="70" t="s">
        <v>2290</v>
      </c>
      <c r="H590" s="70" t="s">
        <v>2291</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2306</v>
      </c>
      <c r="B591" s="70">
        <v>16</v>
      </c>
      <c r="C591" s="70">
        <v>16</v>
      </c>
      <c r="D591" s="70">
        <v>1</v>
      </c>
      <c r="E591" s="70">
        <v>2019</v>
      </c>
      <c r="F591" s="70" t="s">
        <v>158</v>
      </c>
      <c r="G591" s="70" t="s">
        <v>2290</v>
      </c>
      <c r="H591" s="70" t="s">
        <v>2291</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2307</v>
      </c>
      <c r="B592" s="70">
        <v>17</v>
      </c>
      <c r="C592" s="70">
        <v>17</v>
      </c>
      <c r="D592" s="70">
        <v>1</v>
      </c>
      <c r="E592" s="70">
        <v>2020</v>
      </c>
      <c r="F592" s="70" t="s">
        <v>159</v>
      </c>
      <c r="G592" s="70" t="s">
        <v>2290</v>
      </c>
      <c r="H592" s="70" t="s">
        <v>2291</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2308</v>
      </c>
      <c r="B593" s="70">
        <v>17</v>
      </c>
      <c r="C593" s="70">
        <v>18</v>
      </c>
      <c r="D593" s="70">
        <v>1</v>
      </c>
      <c r="E593" s="70">
        <v>2021</v>
      </c>
      <c r="F593" s="70" t="s">
        <v>160</v>
      </c>
      <c r="G593" s="70" t="s">
        <v>2290</v>
      </c>
      <c r="H593" s="70" t="s">
        <v>2291</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2309</v>
      </c>
      <c r="B594" s="70">
        <v>17</v>
      </c>
      <c r="C594" s="70">
        <v>19</v>
      </c>
      <c r="D594" s="70">
        <v>1</v>
      </c>
      <c r="E594" s="70">
        <v>2022</v>
      </c>
      <c r="F594" s="70" t="s">
        <v>161</v>
      </c>
      <c r="G594" s="70" t="s">
        <v>2290</v>
      </c>
      <c r="H594" s="70" t="s">
        <v>2291</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2310</v>
      </c>
      <c r="B595" s="70">
        <v>17</v>
      </c>
      <c r="C595" s="70">
        <v>20</v>
      </c>
      <c r="D595" s="70">
        <v>1</v>
      </c>
      <c r="E595" s="70">
        <v>2023</v>
      </c>
      <c r="F595" s="70" t="s">
        <v>1539</v>
      </c>
      <c r="G595" s="70" t="s">
        <v>2290</v>
      </c>
      <c r="H595" s="70" t="s">
        <v>2291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2311</v>
      </c>
      <c r="B596" s="70">
        <v>17</v>
      </c>
      <c r="C596" s="70">
        <v>21</v>
      </c>
      <c r="D596" s="70">
        <v>1</v>
      </c>
      <c r="E596" s="70">
        <v>2024</v>
      </c>
      <c r="F596" s="70" t="s">
        <v>1554</v>
      </c>
      <c r="G596" s="1064" t="s">
        <v>2290</v>
      </c>
      <c r="H596" s="70" t="s">
        <v>2291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2312</v>
      </c>
      <c r="B597" s="70">
        <v>239</v>
      </c>
      <c r="C597" s="70">
        <v>1</v>
      </c>
      <c r="D597" s="70">
        <v>15</v>
      </c>
      <c r="E597" s="70">
        <v>1990</v>
      </c>
      <c r="F597" s="70" t="s">
        <v>787</v>
      </c>
      <c r="G597" s="1064" t="s">
        <v>2313</v>
      </c>
      <c r="H597" s="70" t="s">
        <v>2314</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2315</v>
      </c>
      <c r="B598" s="70">
        <v>240</v>
      </c>
      <c r="C598" s="70">
        <v>2</v>
      </c>
      <c r="D598" s="70">
        <v>15</v>
      </c>
      <c r="E598" s="70">
        <v>2005</v>
      </c>
      <c r="F598" s="70" t="s">
        <v>789</v>
      </c>
      <c r="G598" s="70" t="s">
        <v>2313</v>
      </c>
      <c r="H598" s="70" t="s">
        <v>2314</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2316</v>
      </c>
      <c r="B599" s="70">
        <v>241</v>
      </c>
      <c r="C599" s="70">
        <v>3</v>
      </c>
      <c r="D599" s="70">
        <v>15</v>
      </c>
      <c r="E599" s="70">
        <v>2006</v>
      </c>
      <c r="F599" s="70" t="s">
        <v>790</v>
      </c>
      <c r="G599" s="70" t="s">
        <v>2313</v>
      </c>
      <c r="H599" s="70" t="s">
        <v>2314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2317</v>
      </c>
      <c r="B600" s="70">
        <v>242</v>
      </c>
      <c r="C600" s="70">
        <v>4</v>
      </c>
      <c r="D600" s="70">
        <v>15</v>
      </c>
      <c r="E600" s="70">
        <v>2007</v>
      </c>
      <c r="F600" s="70" t="s">
        <v>791</v>
      </c>
      <c r="G600" s="70" t="s">
        <v>2313</v>
      </c>
      <c r="H600" s="70" t="s">
        <v>2314</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2318</v>
      </c>
      <c r="B601" s="70">
        <v>243</v>
      </c>
      <c r="C601" s="70">
        <v>5</v>
      </c>
      <c r="D601" s="70">
        <v>15</v>
      </c>
      <c r="E601" s="70">
        <v>2008</v>
      </c>
      <c r="F601" s="70" t="s">
        <v>792</v>
      </c>
      <c r="G601" s="70" t="s">
        <v>2313</v>
      </c>
      <c r="H601" s="70" t="s">
        <v>2314</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2319</v>
      </c>
      <c r="B602" s="70">
        <v>244</v>
      </c>
      <c r="C602" s="70">
        <v>6</v>
      </c>
      <c r="D602" s="70">
        <v>15</v>
      </c>
      <c r="E602" s="70">
        <v>2009</v>
      </c>
      <c r="F602" s="70" t="s">
        <v>176</v>
      </c>
      <c r="G602" s="70" t="s">
        <v>2313</v>
      </c>
      <c r="H602" s="70" t="s">
        <v>2314</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2320</v>
      </c>
      <c r="B603" s="70">
        <v>245</v>
      </c>
      <c r="C603" s="70">
        <v>7</v>
      </c>
      <c r="D603" s="70">
        <v>15</v>
      </c>
      <c r="E603" s="70">
        <v>2010</v>
      </c>
      <c r="F603" s="70" t="s">
        <v>177</v>
      </c>
      <c r="G603" s="70" t="s">
        <v>2313</v>
      </c>
      <c r="H603" s="70" t="s">
        <v>2314</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2321</v>
      </c>
      <c r="B604" s="70">
        <v>246</v>
      </c>
      <c r="C604" s="70">
        <v>8</v>
      </c>
      <c r="D604" s="70">
        <v>15</v>
      </c>
      <c r="E604" s="70">
        <v>2011</v>
      </c>
      <c r="F604" s="70" t="s">
        <v>178</v>
      </c>
      <c r="G604" s="70" t="s">
        <v>2313</v>
      </c>
      <c r="H604" s="70" t="s">
        <v>2314</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2322</v>
      </c>
      <c r="B605" s="70">
        <v>247</v>
      </c>
      <c r="C605" s="70">
        <v>9</v>
      </c>
      <c r="D605" s="70">
        <v>15</v>
      </c>
      <c r="E605" s="70">
        <v>2012</v>
      </c>
      <c r="F605" s="70" t="s">
        <v>179</v>
      </c>
      <c r="G605" s="70" t="s">
        <v>2313</v>
      </c>
      <c r="H605" s="70" t="s">
        <v>2314</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2323</v>
      </c>
      <c r="B606" s="70">
        <v>248</v>
      </c>
      <c r="C606" s="70">
        <v>10</v>
      </c>
      <c r="D606" s="70">
        <v>15</v>
      </c>
      <c r="E606" s="70">
        <v>2013</v>
      </c>
      <c r="F606" s="70" t="s">
        <v>180</v>
      </c>
      <c r="G606" s="70" t="s">
        <v>2313</v>
      </c>
      <c r="H606" s="70" t="s">
        <v>2314</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2324</v>
      </c>
      <c r="B607" s="70">
        <v>249</v>
      </c>
      <c r="C607" s="70">
        <v>11</v>
      </c>
      <c r="D607" s="70">
        <v>15</v>
      </c>
      <c r="E607" s="70">
        <v>2014</v>
      </c>
      <c r="F607" s="70" t="s">
        <v>181</v>
      </c>
      <c r="G607" s="70" t="s">
        <v>2313</v>
      </c>
      <c r="H607" s="70" t="s">
        <v>2314</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2325</v>
      </c>
      <c r="B608" s="70">
        <v>250</v>
      </c>
      <c r="C608" s="70">
        <v>12</v>
      </c>
      <c r="D608" s="70">
        <v>15</v>
      </c>
      <c r="E608" s="70">
        <v>2015</v>
      </c>
      <c r="F608" s="70" t="s">
        <v>182</v>
      </c>
      <c r="G608" s="70" t="s">
        <v>2313</v>
      </c>
      <c r="H608" s="70" t="s">
        <v>2314</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2326</v>
      </c>
      <c r="B609" s="70">
        <v>251</v>
      </c>
      <c r="C609" s="70">
        <v>13</v>
      </c>
      <c r="D609" s="70">
        <v>15</v>
      </c>
      <c r="E609" s="70">
        <v>2016</v>
      </c>
      <c r="F609" s="70" t="s">
        <v>155</v>
      </c>
      <c r="G609" s="70" t="s">
        <v>2313</v>
      </c>
      <c r="H609" s="70" t="s">
        <v>2314</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2327</v>
      </c>
      <c r="B610" s="70">
        <v>252</v>
      </c>
      <c r="C610" s="70">
        <v>14</v>
      </c>
      <c r="D610" s="70">
        <v>15</v>
      </c>
      <c r="E610" s="70">
        <v>2017</v>
      </c>
      <c r="F610" s="70" t="s">
        <v>156</v>
      </c>
      <c r="G610" s="70" t="s">
        <v>2313</v>
      </c>
      <c r="H610" s="70" t="s">
        <v>2314</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2328</v>
      </c>
      <c r="B611" s="70">
        <v>253</v>
      </c>
      <c r="C611" s="70">
        <v>15</v>
      </c>
      <c r="D611" s="70">
        <v>15</v>
      </c>
      <c r="E611" s="70">
        <v>2018</v>
      </c>
      <c r="F611" s="70" t="s">
        <v>183</v>
      </c>
      <c r="G611" s="70" t="s">
        <v>2313</v>
      </c>
      <c r="H611" s="70" t="s">
        <v>2314</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2329</v>
      </c>
      <c r="B612" s="70">
        <v>254</v>
      </c>
      <c r="C612" s="70">
        <v>16</v>
      </c>
      <c r="D612" s="70">
        <v>15</v>
      </c>
      <c r="E612" s="70">
        <v>2019</v>
      </c>
      <c r="F612" s="70" t="s">
        <v>158</v>
      </c>
      <c r="G612" s="70" t="s">
        <v>2313</v>
      </c>
      <c r="H612" s="70" t="s">
        <v>2314</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2330</v>
      </c>
      <c r="B613" s="70">
        <v>255</v>
      </c>
      <c r="C613" s="70">
        <v>17</v>
      </c>
      <c r="D613" s="70">
        <v>15</v>
      </c>
      <c r="E613" s="70">
        <v>2020</v>
      </c>
      <c r="F613" s="70" t="s">
        <v>159</v>
      </c>
      <c r="G613" s="70" t="s">
        <v>2313</v>
      </c>
      <c r="H613" s="70" t="s">
        <v>2314</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2331</v>
      </c>
      <c r="B614" s="70">
        <v>255</v>
      </c>
      <c r="C614" s="70">
        <v>18</v>
      </c>
      <c r="D614" s="70">
        <v>15</v>
      </c>
      <c r="E614" s="70">
        <v>2021</v>
      </c>
      <c r="F614" s="70" t="s">
        <v>160</v>
      </c>
      <c r="G614" s="70" t="s">
        <v>2313</v>
      </c>
      <c r="H614" s="70" t="s">
        <v>2314</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2332</v>
      </c>
      <c r="B615" s="70">
        <v>255</v>
      </c>
      <c r="C615" s="70">
        <v>19</v>
      </c>
      <c r="D615" s="70">
        <v>15</v>
      </c>
      <c r="E615" s="70">
        <v>2022</v>
      </c>
      <c r="F615" s="70" t="s">
        <v>161</v>
      </c>
      <c r="G615" s="1064" t="s">
        <v>2313</v>
      </c>
      <c r="H615" s="70" t="s">
        <v>2314</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2333</v>
      </c>
      <c r="B616" s="70">
        <v>255</v>
      </c>
      <c r="C616" s="70">
        <v>20</v>
      </c>
      <c r="D616" s="70">
        <v>15</v>
      </c>
      <c r="E616" s="70">
        <v>2023</v>
      </c>
      <c r="F616" s="70" t="s">
        <v>1539</v>
      </c>
      <c r="G616" s="1064" t="s">
        <v>2313</v>
      </c>
      <c r="H616" s="70" t="s">
        <v>2314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2334</v>
      </c>
      <c r="B617" s="70">
        <v>255</v>
      </c>
      <c r="C617" s="70">
        <v>21</v>
      </c>
      <c r="D617" s="70">
        <v>15</v>
      </c>
      <c r="E617" s="70">
        <v>2024</v>
      </c>
      <c r="F617" s="70" t="s">
        <v>1554</v>
      </c>
      <c r="G617" s="70" t="s">
        <v>2313</v>
      </c>
      <c r="H617" s="70" t="s">
        <v>2314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3156.3765100133069</v>
      </c>
      <c r="K618" s="71">
        <v>107.8466859685248</v>
      </c>
      <c r="L618" s="71">
        <v>158.69409324221041</v>
      </c>
      <c r="M618" s="71">
        <v>551.44656432746569</v>
      </c>
      <c r="N618" s="71">
        <v>684.83608285547314</v>
      </c>
      <c r="O618" s="71">
        <v>585.65074532293954</v>
      </c>
      <c r="P618" s="71">
        <v>889.95521975494205</v>
      </c>
      <c r="Q618" s="71">
        <v>51.217470977216799</v>
      </c>
      <c r="R618" s="71">
        <v>182.01260043916071</v>
      </c>
      <c r="S618" s="71">
        <v>41.107669999999999</v>
      </c>
      <c r="T618" s="72"/>
      <c r="U618" s="71">
        <v>145532144</v>
      </c>
      <c r="V618" s="71">
        <v>37032</v>
      </c>
      <c r="W618" s="71">
        <v>1661</v>
      </c>
      <c r="X618" s="71">
        <v>234504</v>
      </c>
      <c r="Y618" s="71">
        <v>259729</v>
      </c>
      <c r="Z618" s="71">
        <v>240885</v>
      </c>
      <c r="AA618" s="71">
        <v>216091</v>
      </c>
      <c r="AB618" s="71">
        <v>831598</v>
      </c>
      <c r="AC618" s="71">
        <v>31524910</v>
      </c>
      <c r="AD618" s="71">
        <v>41.107670000000013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2422.704974396026</v>
      </c>
      <c r="K619" s="71">
        <v>69.86833554058073</v>
      </c>
      <c r="L619" s="71">
        <v>173.54242598658209</v>
      </c>
      <c r="M619" s="71">
        <v>938.88258263061357</v>
      </c>
      <c r="N619" s="71">
        <v>1146.337362880035</v>
      </c>
      <c r="O619" s="71">
        <v>905.82090021880038</v>
      </c>
      <c r="P619" s="71">
        <v>868.70162101291157</v>
      </c>
      <c r="Q619" s="71">
        <v>48.092994119167003</v>
      </c>
      <c r="R619" s="71">
        <v>114.1266898172004</v>
      </c>
      <c r="S619" s="71">
        <v>69.822103820999999</v>
      </c>
      <c r="T619" s="72"/>
      <c r="U619" s="71">
        <v>160557208</v>
      </c>
      <c r="V619" s="71">
        <v>30279</v>
      </c>
      <c r="W619" s="71">
        <v>2070</v>
      </c>
      <c r="X619" s="71">
        <v>199738</v>
      </c>
      <c r="Y619" s="71">
        <v>311575</v>
      </c>
      <c r="Z619" s="71">
        <v>431140</v>
      </c>
      <c r="AA619" s="71">
        <v>172750</v>
      </c>
      <c r="AB619" s="71">
        <v>816321</v>
      </c>
      <c r="AC619" s="71">
        <v>20180942</v>
      </c>
      <c r="AD619" s="71">
        <v>69.822103820999999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2391.5914726523688</v>
      </c>
      <c r="K621" s="71">
        <v>64.774275653370623</v>
      </c>
      <c r="L621" s="71">
        <v>149.12526305935219</v>
      </c>
      <c r="M621" s="71">
        <v>975.16394452084251</v>
      </c>
      <c r="N621" s="71">
        <v>1096.457271362468</v>
      </c>
      <c r="O621" s="71">
        <v>875.77735821531132</v>
      </c>
      <c r="P621" s="71">
        <v>849.67587617583388</v>
      </c>
      <c r="Q621" s="71">
        <v>50.133074285417599</v>
      </c>
      <c r="R621" s="71">
        <v>97.63632711880453</v>
      </c>
      <c r="S621" s="71">
        <v>70.448301843880003</v>
      </c>
      <c r="T621" s="72"/>
      <c r="U621" s="71">
        <v>171575056</v>
      </c>
      <c r="V621" s="71">
        <v>28440</v>
      </c>
      <c r="W621" s="71">
        <v>1935</v>
      </c>
      <c r="X621" s="71">
        <v>249573</v>
      </c>
      <c r="Y621" s="71">
        <v>316542</v>
      </c>
      <c r="Z621" s="71">
        <v>433327</v>
      </c>
      <c r="AA621" s="71">
        <v>166391</v>
      </c>
      <c r="AB621" s="71">
        <v>805951</v>
      </c>
      <c r="AC621" s="71">
        <v>17760339</v>
      </c>
      <c r="AD621" s="71">
        <v>70.448301843880003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2163.8900051010301</v>
      </c>
      <c r="K622" s="71">
        <v>47.948024099244961</v>
      </c>
      <c r="L622" s="71">
        <v>127.90886177092619</v>
      </c>
      <c r="M622" s="71">
        <v>1065.278783138715</v>
      </c>
      <c r="N622" s="71">
        <v>1096.17091574241</v>
      </c>
      <c r="O622" s="71">
        <v>849.35967222880197</v>
      </c>
      <c r="P622" s="71">
        <v>823.87742576140943</v>
      </c>
      <c r="Q622" s="71">
        <v>49.0081391240589</v>
      </c>
      <c r="R622" s="71">
        <v>92.26155337147712</v>
      </c>
      <c r="S622" s="71">
        <v>57.799966407579987</v>
      </c>
      <c r="T622" s="72"/>
      <c r="U622" s="71">
        <v>176025800</v>
      </c>
      <c r="V622" s="71">
        <v>28440</v>
      </c>
      <c r="W622" s="71">
        <v>1935</v>
      </c>
      <c r="X622" s="71">
        <v>249573</v>
      </c>
      <c r="Y622" s="71">
        <v>317907</v>
      </c>
      <c r="Z622" s="71">
        <v>435006</v>
      </c>
      <c r="AA622" s="71">
        <v>161523</v>
      </c>
      <c r="AB622" s="71">
        <v>800825</v>
      </c>
      <c r="AC622" s="71">
        <v>17426938</v>
      </c>
      <c r="AD622" s="71">
        <v>57.799966407579987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1840.6064466838609</v>
      </c>
      <c r="K623" s="71">
        <v>51.276512077361303</v>
      </c>
      <c r="L623" s="71">
        <v>149.19800392775559</v>
      </c>
      <c r="M623" s="71">
        <v>1125.8495616665659</v>
      </c>
      <c r="N623" s="71">
        <v>1099.6540302274259</v>
      </c>
      <c r="O623" s="71">
        <v>865.71286993620731</v>
      </c>
      <c r="P623" s="71">
        <v>785.42856870478295</v>
      </c>
      <c r="Q623" s="71">
        <v>46.456989982294999</v>
      </c>
      <c r="R623" s="71">
        <v>81.74884749782187</v>
      </c>
      <c r="S623" s="71">
        <v>58.646820193533003</v>
      </c>
      <c r="T623" s="72"/>
      <c r="U623" s="71">
        <v>157005548</v>
      </c>
      <c r="V623" s="71">
        <v>25898</v>
      </c>
      <c r="W623" s="71">
        <v>3951</v>
      </c>
      <c r="X623" s="71">
        <v>268733</v>
      </c>
      <c r="Y623" s="71">
        <v>320344</v>
      </c>
      <c r="Z623" s="71">
        <v>437639</v>
      </c>
      <c r="AA623" s="71">
        <v>158083</v>
      </c>
      <c r="AB623" s="71">
        <v>796897</v>
      </c>
      <c r="AC623" s="71">
        <v>15064160</v>
      </c>
      <c r="AD623" s="71">
        <v>58.646820193533003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1846.0530000000001</v>
      </c>
      <c r="BK623" s="71">
        <v>809.51099999999997</v>
      </c>
      <c r="BL623" s="71">
        <v>130.149</v>
      </c>
      <c r="BM623" s="71">
        <v>0</v>
      </c>
      <c r="BN623" s="72"/>
      <c r="BO623" s="71">
        <v>0</v>
      </c>
      <c r="BP623" s="71">
        <v>0</v>
      </c>
      <c r="BQ623" s="71">
        <v>60</v>
      </c>
      <c r="BR623" s="71">
        <v>3</v>
      </c>
      <c r="BS623" s="71">
        <v>22</v>
      </c>
      <c r="BT623" s="71">
        <v>0</v>
      </c>
      <c r="BU623"/>
      <c r="BV623" s="70">
        <v>2457.779</v>
      </c>
      <c r="BW623" s="70">
        <v>75.602999999999994</v>
      </c>
      <c r="BX623" s="70">
        <v>72.19</v>
      </c>
      <c r="BY623" s="70">
        <v>0</v>
      </c>
      <c r="BZ623" s="70">
        <v>168.25399999999999</v>
      </c>
      <c r="CA623" s="70">
        <v>0</v>
      </c>
      <c r="CB623" s="70">
        <v>11.887</v>
      </c>
      <c r="CC623" s="70">
        <v>0</v>
      </c>
      <c r="CD623" s="70">
        <v>0</v>
      </c>
    </row>
    <row r="624" spans="1:82">
      <c r="A624" s="70" t="s">
        <v>2395</v>
      </c>
      <c r="B624" s="70">
        <v>517</v>
      </c>
      <c r="C624" s="70">
        <v>7</v>
      </c>
      <c r="D624" s="70">
        <v>31</v>
      </c>
      <c r="E624" s="70">
        <v>2010</v>
      </c>
      <c r="F624" s="70" t="s">
        <v>177</v>
      </c>
      <c r="G624" s="70" t="s">
        <v>2388</v>
      </c>
      <c r="H624" s="70" t="s">
        <v>2389</v>
      </c>
      <c r="I624" s="148"/>
      <c r="J624" s="71">
        <v>1686.2697630615801</v>
      </c>
      <c r="K624" s="71">
        <v>50.154083685468009</v>
      </c>
      <c r="L624" s="71">
        <v>127.6496883149259</v>
      </c>
      <c r="M624" s="71">
        <v>1051.791625577149</v>
      </c>
      <c r="N624" s="71">
        <v>918.68785134625625</v>
      </c>
      <c r="O624" s="71">
        <v>868.18076659189967</v>
      </c>
      <c r="P624" s="71">
        <v>789.58114772780834</v>
      </c>
      <c r="Q624" s="71">
        <v>48.138345294842303</v>
      </c>
      <c r="R624" s="71">
        <v>102.4300858716913</v>
      </c>
      <c r="S624" s="71">
        <v>71.593613930996398</v>
      </c>
      <c r="T624" s="72"/>
      <c r="U624" s="71">
        <v>167557412</v>
      </c>
      <c r="V624" s="71">
        <v>25898</v>
      </c>
      <c r="W624" s="71">
        <v>3951</v>
      </c>
      <c r="X624" s="71">
        <v>268733</v>
      </c>
      <c r="Y624" s="71">
        <v>321753</v>
      </c>
      <c r="Z624" s="71">
        <v>440926</v>
      </c>
      <c r="AA624" s="71">
        <v>154950</v>
      </c>
      <c r="AB624" s="71">
        <v>791242</v>
      </c>
      <c r="AC624" s="71">
        <v>17887219</v>
      </c>
      <c r="AD624" s="71">
        <v>71.593613930996412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1831.1579999999999</v>
      </c>
      <c r="BK624" s="71">
        <v>865.69899999999996</v>
      </c>
      <c r="BL624" s="71">
        <v>122.64599999999999</v>
      </c>
      <c r="BM624" s="71">
        <v>0</v>
      </c>
      <c r="BN624" s="72"/>
      <c r="BO624" s="71">
        <v>0</v>
      </c>
      <c r="BP624" s="71">
        <v>0</v>
      </c>
      <c r="BQ624" s="71">
        <v>59</v>
      </c>
      <c r="BR624" s="71">
        <v>3</v>
      </c>
      <c r="BS624" s="71">
        <v>21</v>
      </c>
      <c r="BT624" s="71">
        <v>0</v>
      </c>
      <c r="BU624"/>
      <c r="BV624" s="70">
        <v>2545.3989999999999</v>
      </c>
      <c r="BW624" s="70">
        <v>72.198999999999998</v>
      </c>
      <c r="BX624" s="70">
        <v>37.841000000000001</v>
      </c>
      <c r="BY624" s="70">
        <v>3.2320000000000002</v>
      </c>
      <c r="BZ624" s="70">
        <v>160.83199999999999</v>
      </c>
      <c r="CA624" s="70">
        <v>0</v>
      </c>
      <c r="CB624" s="70">
        <v>0</v>
      </c>
      <c r="CC624" s="70">
        <v>0</v>
      </c>
      <c r="CD624" s="70">
        <v>0</v>
      </c>
    </row>
    <row r="625" spans="1:82">
      <c r="A625" s="70" t="s">
        <v>2396</v>
      </c>
      <c r="B625" s="70">
        <v>518</v>
      </c>
      <c r="C625" s="70">
        <v>8</v>
      </c>
      <c r="D625" s="70">
        <v>31</v>
      </c>
      <c r="E625" s="70">
        <v>2011</v>
      </c>
      <c r="F625" s="70" t="s">
        <v>178</v>
      </c>
      <c r="G625" s="70" t="s">
        <v>2388</v>
      </c>
      <c r="H625" s="70" t="s">
        <v>2389</v>
      </c>
      <c r="I625" s="148"/>
      <c r="J625" s="71">
        <v>2090.080860897262</v>
      </c>
      <c r="K625" s="71">
        <v>71.446381310154081</v>
      </c>
      <c r="L625" s="71">
        <v>177.00414685229191</v>
      </c>
      <c r="M625" s="71">
        <v>1437.8031726319091</v>
      </c>
      <c r="N625" s="71">
        <v>1394.604025683667</v>
      </c>
      <c r="O625" s="71">
        <v>858.55454024918197</v>
      </c>
      <c r="P625" s="71">
        <v>756.02042478341707</v>
      </c>
      <c r="Q625" s="71">
        <v>55.204068164419503</v>
      </c>
      <c r="R625" s="71">
        <v>89.040932018283755</v>
      </c>
      <c r="S625" s="71">
        <v>65.506929231735398</v>
      </c>
      <c r="T625" s="72"/>
      <c r="U625" s="71">
        <v>163906266</v>
      </c>
      <c r="V625" s="71">
        <v>25898</v>
      </c>
      <c r="W625" s="71">
        <v>3951</v>
      </c>
      <c r="X625" s="71">
        <v>268733</v>
      </c>
      <c r="Y625" s="71">
        <v>323849</v>
      </c>
      <c r="Z625" s="71">
        <v>445510</v>
      </c>
      <c r="AA625" s="71">
        <v>152779</v>
      </c>
      <c r="AB625" s="71">
        <v>786640</v>
      </c>
      <c r="AC625" s="71">
        <v>15523374</v>
      </c>
      <c r="AD625" s="71">
        <v>65.506929231735398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1608.0730000000001</v>
      </c>
      <c r="BK625" s="71">
        <v>1011.104</v>
      </c>
      <c r="BL625" s="71">
        <v>107.383</v>
      </c>
      <c r="BM625" s="71">
        <v>0</v>
      </c>
      <c r="BN625" s="72"/>
      <c r="BO625" s="71">
        <v>0</v>
      </c>
      <c r="BP625" s="71">
        <v>0</v>
      </c>
      <c r="BQ625" s="71">
        <v>59</v>
      </c>
      <c r="BR625" s="71">
        <v>3</v>
      </c>
      <c r="BS625" s="71">
        <v>22</v>
      </c>
      <c r="BT625" s="71">
        <v>0</v>
      </c>
      <c r="BU625"/>
      <c r="BV625" s="70">
        <v>2445.0300000000002</v>
      </c>
      <c r="BW625" s="70">
        <v>64.906000000000006</v>
      </c>
      <c r="BX625" s="70">
        <v>42.552</v>
      </c>
      <c r="BY625" s="70">
        <v>3.327</v>
      </c>
      <c r="BZ625" s="70">
        <v>145.946</v>
      </c>
      <c r="CA625" s="70">
        <v>0</v>
      </c>
      <c r="CB625" s="70">
        <v>24.798999999999999</v>
      </c>
      <c r="CC625" s="70">
        <v>0</v>
      </c>
      <c r="CD625" s="70">
        <v>0</v>
      </c>
    </row>
    <row r="626" spans="1:82">
      <c r="A626" s="70" t="s">
        <v>2397</v>
      </c>
      <c r="B626" s="70">
        <v>519</v>
      </c>
      <c r="C626" s="70">
        <v>9</v>
      </c>
      <c r="D626" s="70">
        <v>31</v>
      </c>
      <c r="E626" s="70">
        <v>2012</v>
      </c>
      <c r="F626" s="70" t="s">
        <v>179</v>
      </c>
      <c r="G626" s="70" t="s">
        <v>2388</v>
      </c>
      <c r="H626" s="70" t="s">
        <v>2389</v>
      </c>
      <c r="I626" s="148"/>
      <c r="J626" s="71">
        <v>2364.2372290990302</v>
      </c>
      <c r="K626" s="71">
        <v>73.192104134012126</v>
      </c>
      <c r="L626" s="71">
        <v>176.9086440107676</v>
      </c>
      <c r="M626" s="71">
        <v>1671.851687401452</v>
      </c>
      <c r="N626" s="71">
        <v>1694.5998817580089</v>
      </c>
      <c r="O626" s="71">
        <v>862.76163640369225</v>
      </c>
      <c r="P626" s="71">
        <v>747.02429894668398</v>
      </c>
      <c r="Q626" s="71">
        <v>59.853140600554298</v>
      </c>
      <c r="R626" s="71">
        <v>104.2817149658966</v>
      </c>
      <c r="S626" s="71">
        <v>73.599918759783975</v>
      </c>
      <c r="T626" s="72"/>
      <c r="U626" s="71">
        <v>169449091</v>
      </c>
      <c r="V626" s="71">
        <v>25898</v>
      </c>
      <c r="W626" s="71">
        <v>3951</v>
      </c>
      <c r="X626" s="71">
        <v>268733</v>
      </c>
      <c r="Y626" s="71">
        <v>328671</v>
      </c>
      <c r="Z626" s="71">
        <v>451244</v>
      </c>
      <c r="AA626" s="71">
        <v>150107</v>
      </c>
      <c r="AB626" s="71">
        <v>785001</v>
      </c>
      <c r="AC626" s="71">
        <v>17709560</v>
      </c>
      <c r="AD626" s="71">
        <v>73.599918759784003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1804.1980000000001</v>
      </c>
      <c r="BK626" s="71">
        <v>941.80600000000004</v>
      </c>
      <c r="BL626" s="71">
        <v>169.02800000000002</v>
      </c>
      <c r="BM626" s="71">
        <v>0</v>
      </c>
      <c r="BN626" s="72"/>
      <c r="BO626" s="71">
        <v>0</v>
      </c>
      <c r="BP626" s="71">
        <v>0</v>
      </c>
      <c r="BQ626" s="71">
        <v>58</v>
      </c>
      <c r="BR626" s="71">
        <v>3</v>
      </c>
      <c r="BS626" s="71">
        <v>24</v>
      </c>
      <c r="BT626" s="71">
        <v>0</v>
      </c>
      <c r="BU626"/>
      <c r="BV626" s="70">
        <v>2676.7440000000001</v>
      </c>
      <c r="BW626" s="70">
        <v>37.997999999999998</v>
      </c>
      <c r="BX626" s="70">
        <v>64.478999999999999</v>
      </c>
      <c r="BY626" s="70">
        <v>0</v>
      </c>
      <c r="BZ626" s="70">
        <v>115.075</v>
      </c>
      <c r="CA626" s="70">
        <v>0</v>
      </c>
      <c r="CB626" s="70">
        <v>20.736000000000001</v>
      </c>
      <c r="CC626" s="70">
        <v>0</v>
      </c>
      <c r="CD626" s="70">
        <v>0</v>
      </c>
    </row>
    <row r="627" spans="1:82">
      <c r="A627" s="70" t="s">
        <v>2398</v>
      </c>
      <c r="B627" s="70">
        <v>520</v>
      </c>
      <c r="C627" s="70">
        <v>10</v>
      </c>
      <c r="D627" s="70">
        <v>31</v>
      </c>
      <c r="E627" s="70">
        <v>2013</v>
      </c>
      <c r="F627" s="70" t="s">
        <v>180</v>
      </c>
      <c r="G627" s="70" t="s">
        <v>2388</v>
      </c>
      <c r="H627" s="70" t="s">
        <v>2389</v>
      </c>
      <c r="I627" s="148"/>
      <c r="J627" s="71">
        <v>2397.5163728552138</v>
      </c>
      <c r="K627" s="71">
        <v>62.046820001380638</v>
      </c>
      <c r="L627" s="71">
        <v>158.77243312608411</v>
      </c>
      <c r="M627" s="71">
        <v>1565.447444710813</v>
      </c>
      <c r="N627" s="71">
        <v>1712.2266798570411</v>
      </c>
      <c r="O627" s="71">
        <v>835.73767216225065</v>
      </c>
      <c r="P627" s="71">
        <v>740.42782629746</v>
      </c>
      <c r="Q627" s="71">
        <v>60.517982323715998</v>
      </c>
      <c r="R627" s="71">
        <v>104.68590545353319</v>
      </c>
      <c r="S627" s="71">
        <v>71.798360863301809</v>
      </c>
      <c r="T627" s="72"/>
      <c r="U627" s="71">
        <v>171220668</v>
      </c>
      <c r="V627" s="71">
        <v>25898</v>
      </c>
      <c r="W627" s="71">
        <v>3951</v>
      </c>
      <c r="X627" s="71">
        <v>268733</v>
      </c>
      <c r="Y627" s="71">
        <v>329886</v>
      </c>
      <c r="Z627" s="71">
        <v>456626</v>
      </c>
      <c r="AA627" s="71">
        <v>148223</v>
      </c>
      <c r="AB627" s="71">
        <v>782342</v>
      </c>
      <c r="AC627" s="71">
        <v>17353972</v>
      </c>
      <c r="AD627" s="71">
        <v>71.798360863301809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2289.6190000000001</v>
      </c>
      <c r="BK627" s="71">
        <v>1021.831</v>
      </c>
      <c r="BL627" s="71">
        <v>195.07000000000002</v>
      </c>
      <c r="BM627" s="71">
        <v>0</v>
      </c>
      <c r="BN627" s="72"/>
      <c r="BO627" s="71">
        <v>0</v>
      </c>
      <c r="BP627" s="71">
        <v>0</v>
      </c>
      <c r="BQ627" s="71">
        <v>61</v>
      </c>
      <c r="BR627" s="71">
        <v>3</v>
      </c>
      <c r="BS627" s="71">
        <v>21</v>
      </c>
      <c r="BT627" s="71">
        <v>0</v>
      </c>
      <c r="BU627"/>
      <c r="BV627" s="70">
        <v>3122.0039999999999</v>
      </c>
      <c r="BW627" s="70">
        <v>86.677999999999997</v>
      </c>
      <c r="BX627" s="70">
        <v>87.316999999999993</v>
      </c>
      <c r="BY627" s="70">
        <v>3.4940000000000002</v>
      </c>
      <c r="BZ627" s="70">
        <v>187.93199999999999</v>
      </c>
      <c r="CA627" s="70">
        <v>0</v>
      </c>
      <c r="CB627" s="70">
        <v>19.094999999999999</v>
      </c>
      <c r="CC627" s="70">
        <v>0</v>
      </c>
      <c r="CD627" s="70">
        <v>0</v>
      </c>
    </row>
    <row r="628" spans="1:82">
      <c r="A628" s="70" t="s">
        <v>2399</v>
      </c>
      <c r="B628" s="70">
        <v>521</v>
      </c>
      <c r="C628" s="70">
        <v>11</v>
      </c>
      <c r="D628" s="70">
        <v>31</v>
      </c>
      <c r="E628" s="70">
        <v>2014</v>
      </c>
      <c r="F628" s="70" t="s">
        <v>181</v>
      </c>
      <c r="G628" s="70" t="s">
        <v>2388</v>
      </c>
      <c r="H628" s="70" t="s">
        <v>2389</v>
      </c>
      <c r="I628" s="148"/>
      <c r="J628" s="71">
        <v>2410.718453872953</v>
      </c>
      <c r="K628" s="71">
        <v>61.260753850906802</v>
      </c>
      <c r="L628" s="71">
        <v>147.94606789555971</v>
      </c>
      <c r="M628" s="71">
        <v>1644.5605629140589</v>
      </c>
      <c r="N628" s="71">
        <v>1531.630611661632</v>
      </c>
      <c r="O628" s="71">
        <v>800.61446495450559</v>
      </c>
      <c r="P628" s="71">
        <v>735.47908854303716</v>
      </c>
      <c r="Q628" s="71">
        <v>57.634793828024399</v>
      </c>
      <c r="R628" s="71">
        <v>100.72189517156529</v>
      </c>
      <c r="S628" s="71">
        <v>80.039679721886998</v>
      </c>
      <c r="T628" s="72"/>
      <c r="U628" s="71">
        <v>178386262</v>
      </c>
      <c r="V628" s="71">
        <v>21572</v>
      </c>
      <c r="W628" s="71">
        <v>3337</v>
      </c>
      <c r="X628" s="71">
        <v>263316</v>
      </c>
      <c r="Y628" s="71">
        <v>331059</v>
      </c>
      <c r="Z628" s="71">
        <v>460717</v>
      </c>
      <c r="AA628" s="71">
        <v>146471</v>
      </c>
      <c r="AB628" s="71">
        <v>776567</v>
      </c>
      <c r="AC628" s="71">
        <v>16749352</v>
      </c>
      <c r="AD628" s="71">
        <v>80.039679721886984</v>
      </c>
      <c r="AE628" s="72"/>
      <c r="AF628" s="71"/>
      <c r="AG628" s="71"/>
      <c r="AH628" s="71"/>
      <c r="AI628" s="71"/>
      <c r="AJ628" s="71"/>
      <c r="AK628" s="71"/>
      <c r="AL628" s="71"/>
      <c r="AM628" s="71"/>
      <c r="AN628" s="71"/>
      <c r="AO628" s="71"/>
      <c r="AP628" s="71"/>
      <c r="AQ628" s="72"/>
      <c r="AR628" s="71">
        <v>13319</v>
      </c>
      <c r="AS628" s="71">
        <v>3911</v>
      </c>
      <c r="AT628" s="71">
        <v>2</v>
      </c>
      <c r="AU628" s="71">
        <v>4</v>
      </c>
      <c r="AV628" s="71">
        <v>0</v>
      </c>
      <c r="AW628" s="71">
        <v>1</v>
      </c>
      <c r="AX628" s="71"/>
      <c r="AY628" s="72"/>
      <c r="AZ628" s="71">
        <v>60400.902000000009</v>
      </c>
      <c r="BA628" s="71">
        <v>253427.70300000001</v>
      </c>
      <c r="BB628" s="71">
        <v>19500.5</v>
      </c>
      <c r="BC628" s="71">
        <v>213</v>
      </c>
      <c r="BD628" s="71">
        <v>0</v>
      </c>
      <c r="BE628" s="71">
        <v>710</v>
      </c>
      <c r="BF628" s="71"/>
      <c r="BG628" s="72"/>
      <c r="BH628" s="71">
        <v>0</v>
      </c>
      <c r="BI628" s="71">
        <v>0</v>
      </c>
      <c r="BJ628" s="71">
        <v>2325.5880000000002</v>
      </c>
      <c r="BK628" s="71">
        <v>1002.171</v>
      </c>
      <c r="BL628" s="71">
        <v>188.06099999999998</v>
      </c>
      <c r="BM628" s="71">
        <v>0</v>
      </c>
      <c r="BN628" s="72"/>
      <c r="BO628" s="71">
        <v>0</v>
      </c>
      <c r="BP628" s="71">
        <v>0</v>
      </c>
      <c r="BQ628" s="71">
        <v>60</v>
      </c>
      <c r="BR628" s="71">
        <v>3</v>
      </c>
      <c r="BS628" s="71">
        <v>20</v>
      </c>
      <c r="BT628" s="71">
        <v>0</v>
      </c>
      <c r="BU628"/>
      <c r="BV628" s="70">
        <v>3157.0329999999999</v>
      </c>
      <c r="BW628" s="70">
        <v>75.135000000000005</v>
      </c>
      <c r="BX628" s="70">
        <v>80.625</v>
      </c>
      <c r="BY628" s="70">
        <v>3.4849999999999999</v>
      </c>
      <c r="BZ628" s="70">
        <v>179.625</v>
      </c>
      <c r="CA628" s="70">
        <v>0</v>
      </c>
      <c r="CB628" s="70">
        <v>19.917000000000002</v>
      </c>
      <c r="CC628" s="70">
        <v>0</v>
      </c>
      <c r="CD628" s="70">
        <v>0</v>
      </c>
    </row>
    <row r="629" spans="1:82">
      <c r="A629" s="70" t="s">
        <v>2400</v>
      </c>
      <c r="B629" s="70">
        <v>522</v>
      </c>
      <c r="C629" s="70">
        <v>12</v>
      </c>
      <c r="D629" s="70">
        <v>31</v>
      </c>
      <c r="E629" s="70">
        <v>2015</v>
      </c>
      <c r="F629" s="70" t="s">
        <v>182</v>
      </c>
      <c r="G629" s="70" t="s">
        <v>2388</v>
      </c>
      <c r="H629" s="70" t="s">
        <v>2389</v>
      </c>
      <c r="I629" s="148"/>
      <c r="J629" s="71">
        <v>2232.96492214402</v>
      </c>
      <c r="K629" s="71">
        <v>54.680014844796489</v>
      </c>
      <c r="L629" s="71">
        <v>142.8762675786603</v>
      </c>
      <c r="M629" s="71">
        <v>1497.3488336035609</v>
      </c>
      <c r="N629" s="71">
        <v>1367.584175738451</v>
      </c>
      <c r="O629" s="71">
        <v>796.38738382880763</v>
      </c>
      <c r="P629" s="71">
        <v>727.31111931391047</v>
      </c>
      <c r="Q629" s="71">
        <v>55.947770705021803</v>
      </c>
      <c r="R629" s="71">
        <v>96.464785035798229</v>
      </c>
      <c r="S629" s="71">
        <v>82.621534910536013</v>
      </c>
      <c r="T629" s="72"/>
      <c r="U629" s="71">
        <v>169759239</v>
      </c>
      <c r="V629" s="71">
        <v>21572</v>
      </c>
      <c r="W629" s="71">
        <v>3337</v>
      </c>
      <c r="X629" s="71">
        <v>263316</v>
      </c>
      <c r="Y629" s="71">
        <v>332780</v>
      </c>
      <c r="Z629" s="71">
        <v>462695</v>
      </c>
      <c r="AA629" s="71">
        <v>144730</v>
      </c>
      <c r="AB629" s="71">
        <v>770057</v>
      </c>
      <c r="AC629" s="71">
        <v>16489081</v>
      </c>
      <c r="AD629" s="71">
        <v>82.621534910535999</v>
      </c>
      <c r="AE629" s="72"/>
      <c r="AF629" s="71">
        <v>1991123915.635015</v>
      </c>
      <c r="AG629" s="71">
        <v>37010405.375088811</v>
      </c>
      <c r="AH629" s="71">
        <v>26159120.546614889</v>
      </c>
      <c r="AI629" s="71">
        <v>1609486291.02109</v>
      </c>
      <c r="AJ629" s="71">
        <v>1839770550.8152399</v>
      </c>
      <c r="AK629" s="71"/>
      <c r="AL629" s="71"/>
      <c r="AM629" s="71">
        <v>105533081.5823777</v>
      </c>
      <c r="AN629" s="71"/>
      <c r="AO629" s="71"/>
      <c r="AP629" s="71">
        <v>5609083364.9754267</v>
      </c>
      <c r="AQ629" s="72"/>
      <c r="AR629" s="71">
        <v>14205</v>
      </c>
      <c r="AS629" s="71">
        <v>5662</v>
      </c>
      <c r="AT629" s="71">
        <v>2</v>
      </c>
      <c r="AU629" s="71">
        <v>4</v>
      </c>
      <c r="AV629" s="71">
        <v>0</v>
      </c>
      <c r="AW629" s="71">
        <v>1</v>
      </c>
      <c r="AX629" s="71"/>
      <c r="AY629" s="72"/>
      <c r="AZ629" s="71">
        <v>65368.133000000002</v>
      </c>
      <c r="BA629" s="71">
        <v>349321.42899999983</v>
      </c>
      <c r="BB629" s="71">
        <v>19500.5</v>
      </c>
      <c r="BC629" s="71">
        <v>256</v>
      </c>
      <c r="BD629" s="71">
        <v>0</v>
      </c>
      <c r="BE629" s="71">
        <v>710</v>
      </c>
      <c r="BF629" s="71"/>
      <c r="BG629" s="72"/>
      <c r="BH629" s="71">
        <v>0</v>
      </c>
      <c r="BI629" s="71">
        <v>0</v>
      </c>
      <c r="BJ629" s="71">
        <v>2247.299</v>
      </c>
      <c r="BK629" s="71">
        <v>977.93</v>
      </c>
      <c r="BL629" s="71">
        <v>182.24799999999999</v>
      </c>
      <c r="BM629" s="71">
        <v>0</v>
      </c>
      <c r="BN629" s="72"/>
      <c r="BO629" s="71">
        <v>0</v>
      </c>
      <c r="BP629" s="71">
        <v>0</v>
      </c>
      <c r="BQ629" s="71">
        <v>58</v>
      </c>
      <c r="BR629" s="71">
        <v>3</v>
      </c>
      <c r="BS629" s="71">
        <v>20</v>
      </c>
      <c r="BT629" s="71">
        <v>0</v>
      </c>
      <c r="BU629"/>
      <c r="BV629" s="70">
        <v>3034.8679999999999</v>
      </c>
      <c r="BW629" s="70">
        <v>79.646000000000001</v>
      </c>
      <c r="BX629" s="70">
        <v>82.733999999999995</v>
      </c>
      <c r="BY629" s="70">
        <v>4.5670000000000002</v>
      </c>
      <c r="BZ629" s="70">
        <v>179.13900000000001</v>
      </c>
      <c r="CA629" s="70">
        <v>0</v>
      </c>
      <c r="CB629" s="70">
        <v>26.523</v>
      </c>
      <c r="CC629" s="70">
        <v>0</v>
      </c>
      <c r="CD629" s="70">
        <v>0</v>
      </c>
    </row>
    <row r="630" spans="1:82">
      <c r="A630" s="70" t="s">
        <v>2401</v>
      </c>
      <c r="B630" s="70">
        <v>523</v>
      </c>
      <c r="C630" s="70">
        <v>13</v>
      </c>
      <c r="D630" s="70">
        <v>31</v>
      </c>
      <c r="E630" s="70">
        <v>2016</v>
      </c>
      <c r="F630" s="70" t="s">
        <v>155</v>
      </c>
      <c r="G630" s="70" t="s">
        <v>2388</v>
      </c>
      <c r="H630" s="70" t="s">
        <v>2389</v>
      </c>
      <c r="I630" s="148"/>
      <c r="J630" s="71">
        <v>1895.0097394191544</v>
      </c>
      <c r="K630" s="71">
        <v>51.870244178633151</v>
      </c>
      <c r="L630" s="71">
        <v>154.14654869363346</v>
      </c>
      <c r="M630" s="71">
        <v>1065.9998117182847</v>
      </c>
      <c r="N630" s="71">
        <v>1147.1143042235881</v>
      </c>
      <c r="O630" s="71">
        <v>790.81757223193006</v>
      </c>
      <c r="P630" s="71">
        <v>701.46340306421416</v>
      </c>
      <c r="Q630" s="71">
        <v>53.977913900330165</v>
      </c>
      <c r="R630" s="71">
        <v>78.690860778839095</v>
      </c>
      <c r="S630" s="71">
        <v>77.197278437712797</v>
      </c>
      <c r="T630" s="72"/>
      <c r="U630" s="71">
        <v>169956359</v>
      </c>
      <c r="V630" s="71">
        <v>21572</v>
      </c>
      <c r="W630" s="71">
        <v>3337</v>
      </c>
      <c r="X630" s="71">
        <v>263316</v>
      </c>
      <c r="Y630" s="71">
        <v>334117</v>
      </c>
      <c r="Z630" s="71">
        <v>465107</v>
      </c>
      <c r="AA630" s="71">
        <v>144372</v>
      </c>
      <c r="AB630" s="71">
        <v>764213</v>
      </c>
      <c r="AC630" s="71">
        <v>13439624.429107729</v>
      </c>
      <c r="AD630" s="71">
        <v>77.197278437712797</v>
      </c>
      <c r="AE630" s="72"/>
      <c r="AF630" s="71">
        <v>1877976910.5528519</v>
      </c>
      <c r="AG630" s="71">
        <v>36895252.861176692</v>
      </c>
      <c r="AH630" s="71">
        <v>24337942.863366831</v>
      </c>
      <c r="AI630" s="71">
        <v>1550591073.460743</v>
      </c>
      <c r="AJ630" s="71">
        <v>1971346789.699008</v>
      </c>
      <c r="AK630" s="71"/>
      <c r="AL630" s="71"/>
      <c r="AM630" s="71">
        <v>104813552.5292477</v>
      </c>
      <c r="AN630" s="71"/>
      <c r="AO630" s="71"/>
      <c r="AP630" s="71">
        <v>5565961521.9663935</v>
      </c>
      <c r="AQ630" s="72"/>
      <c r="AR630" s="71">
        <v>15161</v>
      </c>
      <c r="AS630" s="71">
        <v>6613</v>
      </c>
      <c r="AT630" s="71">
        <v>3</v>
      </c>
      <c r="AU630" s="71">
        <v>4</v>
      </c>
      <c r="AV630" s="71">
        <v>0</v>
      </c>
      <c r="AW630" s="71">
        <v>2</v>
      </c>
      <c r="AX630" s="71"/>
      <c r="AY630" s="72"/>
      <c r="AZ630" s="71">
        <v>70625.674000000014</v>
      </c>
      <c r="BA630" s="71">
        <v>419086.82899999991</v>
      </c>
      <c r="BB630" s="71">
        <v>19520.099999999999</v>
      </c>
      <c r="BC630" s="71">
        <v>256</v>
      </c>
      <c r="BD630" s="71">
        <v>0</v>
      </c>
      <c r="BE630" s="71">
        <v>6930</v>
      </c>
      <c r="BF630" s="71"/>
      <c r="BG630" s="72"/>
      <c r="BH630" s="71">
        <v>0</v>
      </c>
      <c r="BI630" s="71">
        <v>0</v>
      </c>
      <c r="BJ630" s="71">
        <v>2245.5549999999998</v>
      </c>
      <c r="BK630" s="71">
        <v>973.31500000000005</v>
      </c>
      <c r="BL630" s="71">
        <v>165.40899999999999</v>
      </c>
      <c r="BM630" s="71">
        <v>0</v>
      </c>
      <c r="BN630" s="72"/>
      <c r="BO630" s="71">
        <v>0</v>
      </c>
      <c r="BP630" s="71">
        <v>0</v>
      </c>
      <c r="BQ630" s="71">
        <v>62</v>
      </c>
      <c r="BR630" s="71">
        <v>3</v>
      </c>
      <c r="BS630" s="71">
        <v>20</v>
      </c>
      <c r="BT630" s="71">
        <v>0</v>
      </c>
      <c r="BU630"/>
      <c r="BV630" s="70">
        <v>3042.7939999999999</v>
      </c>
      <c r="BW630" s="70">
        <v>84.131</v>
      </c>
      <c r="BX630" s="70">
        <v>57.851999999999997</v>
      </c>
      <c r="BY630" s="70">
        <v>4.1760000000000002</v>
      </c>
      <c r="BZ630" s="70">
        <v>178.523</v>
      </c>
      <c r="CA630" s="70">
        <v>0</v>
      </c>
      <c r="CB630" s="70">
        <v>16.803000000000001</v>
      </c>
      <c r="CC630" s="70">
        <v>0</v>
      </c>
      <c r="CD630" s="70">
        <v>0</v>
      </c>
    </row>
    <row r="631" spans="1:82">
      <c r="A631" s="70" t="s">
        <v>2402</v>
      </c>
      <c r="B631" s="70">
        <v>524</v>
      </c>
      <c r="C631" s="70">
        <v>14</v>
      </c>
      <c r="D631" s="70">
        <v>31</v>
      </c>
      <c r="E631" s="70">
        <v>2017</v>
      </c>
      <c r="F631" s="70" t="s">
        <v>156</v>
      </c>
      <c r="G631" s="70" t="s">
        <v>2388</v>
      </c>
      <c r="H631" s="70" t="s">
        <v>2389</v>
      </c>
      <c r="I631" s="148"/>
      <c r="J631" s="71">
        <v>1977.891686398925</v>
      </c>
      <c r="K631" s="71">
        <v>52.564239418121012</v>
      </c>
      <c r="L631" s="71">
        <v>145.71487478473639</v>
      </c>
      <c r="M631" s="71">
        <v>1078.3493910044863</v>
      </c>
      <c r="N631" s="71">
        <v>1146.2282142343927</v>
      </c>
      <c r="O631" s="71">
        <v>781.59458969799584</v>
      </c>
      <c r="P631" s="71">
        <v>689.67175263029549</v>
      </c>
      <c r="Q631" s="71">
        <v>51.730926683739497</v>
      </c>
      <c r="R631" s="71">
        <v>78.131903801002551</v>
      </c>
      <c r="S631" s="71">
        <v>75.699838137413096</v>
      </c>
      <c r="T631" s="72"/>
      <c r="U631" s="71">
        <v>178022398</v>
      </c>
      <c r="V631" s="71">
        <v>21572</v>
      </c>
      <c r="W631" s="71">
        <v>3337</v>
      </c>
      <c r="X631" s="71">
        <v>263316</v>
      </c>
      <c r="Y631" s="71">
        <v>334916</v>
      </c>
      <c r="Z631" s="71">
        <v>467308</v>
      </c>
      <c r="AA631" s="71">
        <v>142850</v>
      </c>
      <c r="AB631" s="71">
        <v>757377</v>
      </c>
      <c r="AC631" s="71">
        <v>13608936</v>
      </c>
      <c r="AD631" s="71">
        <v>75.699838137413096</v>
      </c>
      <c r="AE631" s="72"/>
      <c r="AF631" s="71">
        <v>2025884465.758034</v>
      </c>
      <c r="AG631" s="71">
        <v>37595322.619042948</v>
      </c>
      <c r="AH631" s="71">
        <v>30409745.03529194</v>
      </c>
      <c r="AI631" s="71">
        <v>1611667035.136512</v>
      </c>
      <c r="AJ631" s="71">
        <v>1864901058.521069</v>
      </c>
      <c r="AK631" s="71"/>
      <c r="AL631" s="71"/>
      <c r="AM631" s="71">
        <v>104038517.12138</v>
      </c>
      <c r="AN631" s="71"/>
      <c r="AO631" s="71"/>
      <c r="AP631" s="71">
        <v>5674496144.19133</v>
      </c>
      <c r="AQ631" s="72"/>
      <c r="AR631" s="71">
        <v>16031</v>
      </c>
      <c r="AS631" s="71">
        <v>7312</v>
      </c>
      <c r="AT631" s="71">
        <v>3</v>
      </c>
      <c r="AU631" s="71">
        <v>4</v>
      </c>
      <c r="AV631" s="71">
        <v>0</v>
      </c>
      <c r="AW631" s="71">
        <v>2</v>
      </c>
      <c r="AX631" s="71"/>
      <c r="AY631" s="72"/>
      <c r="AZ631" s="71">
        <v>75287.880999999994</v>
      </c>
      <c r="BA631" s="71">
        <v>470365.02899999992</v>
      </c>
      <c r="BB631" s="71">
        <v>19520.099999999999</v>
      </c>
      <c r="BC631" s="71">
        <v>256</v>
      </c>
      <c r="BD631" s="71">
        <v>0</v>
      </c>
      <c r="BE631" s="71">
        <v>6930</v>
      </c>
      <c r="BF631" s="71"/>
      <c r="BG631" s="72"/>
      <c r="BH631" s="71">
        <v>0</v>
      </c>
      <c r="BI631" s="71">
        <v>0</v>
      </c>
      <c r="BJ631" s="71">
        <v>2035.5619999999999</v>
      </c>
      <c r="BK631" s="71">
        <v>965.93499999999995</v>
      </c>
      <c r="BL631" s="71">
        <v>165.15299999999999</v>
      </c>
      <c r="BM631" s="71">
        <v>0</v>
      </c>
      <c r="BN631" s="72"/>
      <c r="BO631" s="71">
        <v>0</v>
      </c>
      <c r="BP631" s="71">
        <v>0</v>
      </c>
      <c r="BQ631" s="71">
        <v>63</v>
      </c>
      <c r="BR631" s="71">
        <v>3</v>
      </c>
      <c r="BS631" s="71">
        <v>22</v>
      </c>
      <c r="BT631" s="71">
        <v>0</v>
      </c>
      <c r="BU631"/>
      <c r="BV631" s="70">
        <v>2792.6350000000002</v>
      </c>
      <c r="BW631" s="70">
        <v>83.728999999999999</v>
      </c>
      <c r="BX631" s="70">
        <v>85.438000000000002</v>
      </c>
      <c r="BY631" s="70">
        <v>4.5149999999999997</v>
      </c>
      <c r="BZ631" s="70">
        <v>177.447</v>
      </c>
      <c r="CA631" s="70">
        <v>0</v>
      </c>
      <c r="CB631" s="70">
        <v>22.885999999999999</v>
      </c>
      <c r="CC631" s="70">
        <v>0</v>
      </c>
      <c r="CD631" s="70">
        <v>0</v>
      </c>
    </row>
    <row r="632" spans="1:82">
      <c r="A632" s="70" t="s">
        <v>2403</v>
      </c>
      <c r="B632" s="70">
        <v>525</v>
      </c>
      <c r="C632" s="70">
        <v>15</v>
      </c>
      <c r="D632" s="70">
        <v>31</v>
      </c>
      <c r="E632" s="70">
        <v>2018</v>
      </c>
      <c r="F632" s="70" t="s">
        <v>183</v>
      </c>
      <c r="G632" s="70" t="s">
        <v>2388</v>
      </c>
      <c r="H632" s="70" t="s">
        <v>2389</v>
      </c>
      <c r="I632" s="148"/>
      <c r="J632" s="71">
        <v>1915.0427861398459</v>
      </c>
      <c r="K632" s="71">
        <v>49.798251517257285</v>
      </c>
      <c r="L632" s="71">
        <v>133.10897522205104</v>
      </c>
      <c r="M632" s="71">
        <v>1066.7598513809928</v>
      </c>
      <c r="N632" s="71">
        <v>1103.9826069458964</v>
      </c>
      <c r="O632" s="71">
        <v>769.06164603133061</v>
      </c>
      <c r="P632" s="71">
        <v>679.27426116681659</v>
      </c>
      <c r="Q632" s="71">
        <v>47.5685196876737</v>
      </c>
      <c r="R632" s="71">
        <v>80.327940157593332</v>
      </c>
      <c r="S632" s="71">
        <v>72.715108387002005</v>
      </c>
      <c r="T632" s="72"/>
      <c r="U632" s="71">
        <v>185270383</v>
      </c>
      <c r="V632" s="71">
        <v>21572</v>
      </c>
      <c r="W632" s="71">
        <v>3337</v>
      </c>
      <c r="X632" s="71">
        <v>263316</v>
      </c>
      <c r="Y632" s="71">
        <v>335786</v>
      </c>
      <c r="Z632" s="71">
        <v>468619</v>
      </c>
      <c r="AA632" s="71">
        <v>142111</v>
      </c>
      <c r="AB632" s="71">
        <v>750519</v>
      </c>
      <c r="AC632" s="71">
        <v>13936605</v>
      </c>
      <c r="AD632" s="71">
        <v>72.715108387002005</v>
      </c>
      <c r="AE632" s="72"/>
      <c r="AF632" s="71">
        <v>2065116072.8793271</v>
      </c>
      <c r="AG632" s="71">
        <v>33521592.907271411</v>
      </c>
      <c r="AH632" s="71">
        <v>28015375.885935269</v>
      </c>
      <c r="AI632" s="71">
        <v>1530694991.5522881</v>
      </c>
      <c r="AJ632" s="71">
        <v>1796080038.397074</v>
      </c>
      <c r="AK632" s="71"/>
      <c r="AL632" s="71"/>
      <c r="AM632" s="71">
        <v>103309773.960196</v>
      </c>
      <c r="AN632" s="71"/>
      <c r="AO632" s="71"/>
      <c r="AP632" s="71">
        <v>5556737845.5820913</v>
      </c>
      <c r="AQ632" s="72"/>
      <c r="AR632" s="71">
        <v>17146</v>
      </c>
      <c r="AS632" s="71">
        <v>8143</v>
      </c>
      <c r="AT632" s="71">
        <v>3</v>
      </c>
      <c r="AU632" s="71">
        <v>4</v>
      </c>
      <c r="AV632" s="71">
        <v>0</v>
      </c>
      <c r="AW632" s="71">
        <v>3</v>
      </c>
      <c r="AX632" s="71"/>
      <c r="AY632" s="72"/>
      <c r="AZ632" s="71">
        <v>81625.281000000221</v>
      </c>
      <c r="BA632" s="71">
        <v>521893.72899999999</v>
      </c>
      <c r="BB632" s="71">
        <v>19520</v>
      </c>
      <c r="BC632" s="71">
        <v>256</v>
      </c>
      <c r="BD632" s="71">
        <v>0</v>
      </c>
      <c r="BE632" s="71">
        <v>7180</v>
      </c>
      <c r="BF632" s="71"/>
      <c r="BG632" s="72"/>
      <c r="BH632" s="71">
        <v>0</v>
      </c>
      <c r="BI632" s="71">
        <v>0</v>
      </c>
      <c r="BJ632" s="71">
        <v>2062.326</v>
      </c>
      <c r="BK632" s="71">
        <v>917.22699999999998</v>
      </c>
      <c r="BL632" s="71">
        <v>138.93</v>
      </c>
      <c r="BM632" s="71">
        <v>0</v>
      </c>
      <c r="BN632" s="72"/>
      <c r="BO632" s="71">
        <v>0</v>
      </c>
      <c r="BP632" s="71">
        <v>0</v>
      </c>
      <c r="BQ632" s="71">
        <v>63</v>
      </c>
      <c r="BR632" s="71">
        <v>3</v>
      </c>
      <c r="BS632" s="71">
        <v>20</v>
      </c>
      <c r="BT632" s="71">
        <v>0</v>
      </c>
      <c r="BU632"/>
      <c r="BV632" s="70">
        <v>2758.587</v>
      </c>
      <c r="BW632" s="70">
        <v>86.567999999999998</v>
      </c>
      <c r="BX632" s="70">
        <v>66.777000000000001</v>
      </c>
      <c r="BY632" s="70">
        <v>4.5529999999999999</v>
      </c>
      <c r="BZ632" s="70">
        <v>175.54400000000001</v>
      </c>
      <c r="CA632" s="70">
        <v>0</v>
      </c>
      <c r="CB632" s="70">
        <v>26.454000000000001</v>
      </c>
      <c r="CC632" s="70">
        <v>0</v>
      </c>
      <c r="CD632" s="70">
        <v>0</v>
      </c>
    </row>
    <row r="633" spans="1:82">
      <c r="A633" s="70" t="s">
        <v>2404</v>
      </c>
      <c r="B633" s="70">
        <v>526</v>
      </c>
      <c r="C633" s="70">
        <v>16</v>
      </c>
      <c r="D633" s="70">
        <v>31</v>
      </c>
      <c r="E633" s="70">
        <v>2019</v>
      </c>
      <c r="F633" s="70" t="s">
        <v>158</v>
      </c>
      <c r="G633" s="70" t="s">
        <v>2388</v>
      </c>
      <c r="H633" s="70" t="s">
        <v>2389</v>
      </c>
      <c r="I633" s="148"/>
      <c r="J633" s="71">
        <v>1614.9772899593263</v>
      </c>
      <c r="K633" s="71">
        <v>42.571615699054085</v>
      </c>
      <c r="L633" s="71">
        <v>131.03923099615662</v>
      </c>
      <c r="M633" s="71">
        <v>900.89009983643371</v>
      </c>
      <c r="N633" s="71">
        <v>869.43414530160283</v>
      </c>
      <c r="O633" s="71">
        <v>749.17858503112018</v>
      </c>
      <c r="P633" s="71">
        <v>670.70050805567507</v>
      </c>
      <c r="Q633" s="71">
        <v>45.820146562498699</v>
      </c>
      <c r="R633" s="71">
        <v>80.957418928894597</v>
      </c>
      <c r="S633" s="71">
        <v>67.335573066309948</v>
      </c>
      <c r="T633" s="72"/>
      <c r="U633" s="71">
        <v>190763036</v>
      </c>
      <c r="V633" s="71">
        <v>21572</v>
      </c>
      <c r="W633" s="71">
        <v>3337</v>
      </c>
      <c r="X633" s="71">
        <v>263316</v>
      </c>
      <c r="Y633" s="71">
        <v>336257</v>
      </c>
      <c r="Z633" s="71">
        <v>469036</v>
      </c>
      <c r="AA633" s="71">
        <v>139267</v>
      </c>
      <c r="AB633" s="71">
        <v>742505</v>
      </c>
      <c r="AC633" s="71">
        <v>14275871</v>
      </c>
      <c r="AD633" s="71">
        <v>67.335573066309976</v>
      </c>
      <c r="AE633" s="72"/>
      <c r="AF633" s="71">
        <v>2089645163.2889838</v>
      </c>
      <c r="AG633" s="71">
        <v>32574506.657866478</v>
      </c>
      <c r="AH633" s="71">
        <v>30797889.65876523</v>
      </c>
      <c r="AI633" s="71">
        <v>1615981826.775219</v>
      </c>
      <c r="AJ633" s="71">
        <v>1666500824.1319101</v>
      </c>
      <c r="AK633" s="71">
        <v>0</v>
      </c>
      <c r="AL633" s="71">
        <v>0</v>
      </c>
      <c r="AM633" s="71">
        <v>101123591.42535265</v>
      </c>
      <c r="AN633" s="71">
        <v>0</v>
      </c>
      <c r="AO633" s="71">
        <v>0</v>
      </c>
      <c r="AP633" s="71">
        <v>5536623801.938098</v>
      </c>
      <c r="AQ633" s="72"/>
      <c r="AR633" s="71">
        <v>18326</v>
      </c>
      <c r="AS633" s="71">
        <v>9077</v>
      </c>
      <c r="AT633" s="71">
        <v>3</v>
      </c>
      <c r="AU633" s="71">
        <v>7</v>
      </c>
      <c r="AV633" s="71">
        <v>0</v>
      </c>
      <c r="AW633" s="71">
        <v>3</v>
      </c>
      <c r="AX633" s="71"/>
      <c r="AY633" s="72"/>
      <c r="AZ633" s="71">
        <v>88378.704999999987</v>
      </c>
      <c r="BA633" s="71">
        <v>585626.72899999993</v>
      </c>
      <c r="BB633" s="71">
        <v>19520.099999999999</v>
      </c>
      <c r="BC633" s="71">
        <v>262.2</v>
      </c>
      <c r="BD633" s="71">
        <v>0</v>
      </c>
      <c r="BE633" s="71">
        <v>7607.01</v>
      </c>
      <c r="BF633" s="71"/>
      <c r="BG633" s="72"/>
      <c r="BH633" s="71">
        <v>0</v>
      </c>
      <c r="BI633" s="71">
        <v>0</v>
      </c>
      <c r="BJ633" s="71">
        <v>1985.201</v>
      </c>
      <c r="BK633" s="71">
        <v>898.6</v>
      </c>
      <c r="BL633" s="71">
        <v>166.32300000000001</v>
      </c>
      <c r="BM633" s="71">
        <v>0</v>
      </c>
      <c r="BN633" s="72"/>
      <c r="BO633" s="71">
        <v>0</v>
      </c>
      <c r="BP633" s="71">
        <v>0</v>
      </c>
      <c r="BQ633" s="71">
        <v>63</v>
      </c>
      <c r="BR633" s="71">
        <v>3</v>
      </c>
      <c r="BS633" s="71">
        <v>22</v>
      </c>
      <c r="BT633" s="71">
        <v>0</v>
      </c>
      <c r="BU633"/>
      <c r="BV633" s="70">
        <v>2670.288</v>
      </c>
      <c r="BW633" s="70">
        <v>88.203999999999994</v>
      </c>
      <c r="BX633" s="70">
        <v>92.117999999999995</v>
      </c>
      <c r="BY633" s="70">
        <v>4.3040000000000003</v>
      </c>
      <c r="BZ633" s="70">
        <v>172.20699999999999</v>
      </c>
      <c r="CA633" s="70">
        <v>0</v>
      </c>
      <c r="CB633" s="70">
        <v>23.003</v>
      </c>
      <c r="CC633" s="70">
        <v>0</v>
      </c>
      <c r="CD633" s="70">
        <v>0</v>
      </c>
    </row>
    <row r="634" spans="1:82">
      <c r="A634" s="70" t="s">
        <v>2405</v>
      </c>
      <c r="B634" s="70">
        <v>527</v>
      </c>
      <c r="C634" s="70">
        <v>17</v>
      </c>
      <c r="D634" s="70">
        <v>31</v>
      </c>
      <c r="E634" s="70">
        <v>2020</v>
      </c>
      <c r="F634" s="70" t="s">
        <v>159</v>
      </c>
      <c r="G634" s="1064" t="s">
        <v>2388</v>
      </c>
      <c r="H634" s="70" t="s">
        <v>2389</v>
      </c>
      <c r="I634" s="148"/>
      <c r="J634" s="71">
        <v>1901.3961343398535</v>
      </c>
      <c r="K634" s="71">
        <v>52.557222472603826</v>
      </c>
      <c r="L634" s="71">
        <v>164.95294117278684</v>
      </c>
      <c r="M634" s="71">
        <v>1037.0949219586655</v>
      </c>
      <c r="N634" s="71">
        <v>1275.8538457669665</v>
      </c>
      <c r="O634" s="71">
        <v>658.05728944431678</v>
      </c>
      <c r="P634" s="71">
        <v>629.44090213535651</v>
      </c>
      <c r="Q634" s="71">
        <v>43.340258948844003</v>
      </c>
      <c r="R634" s="71">
        <v>97.835487302090769</v>
      </c>
      <c r="S634" s="71">
        <v>72.973742240911506</v>
      </c>
      <c r="T634" s="72"/>
      <c r="U634" s="71">
        <v>179534142</v>
      </c>
      <c r="V634" s="71">
        <v>21097</v>
      </c>
      <c r="W634" s="71">
        <v>4058</v>
      </c>
      <c r="X634" s="71">
        <v>260922</v>
      </c>
      <c r="Y634" s="71">
        <v>337478</v>
      </c>
      <c r="Z634" s="71">
        <v>470230</v>
      </c>
      <c r="AA634" s="71">
        <v>138920</v>
      </c>
      <c r="AB634" s="71">
        <v>735070</v>
      </c>
      <c r="AC634" s="71">
        <v>17343273.999999996</v>
      </c>
      <c r="AD634" s="71">
        <v>72.973742240911506</v>
      </c>
      <c r="AE634" s="72"/>
      <c r="AF634" s="71">
        <v>1895646330.636533</v>
      </c>
      <c r="AG634" s="71">
        <v>33812219.787825473</v>
      </c>
      <c r="AH634" s="71">
        <v>41282774.797655389</v>
      </c>
      <c r="AI634" s="71">
        <v>1430667210.9134369</v>
      </c>
      <c r="AJ634" s="71">
        <v>2112831896.2715709</v>
      </c>
      <c r="AK634" s="71">
        <v>0</v>
      </c>
      <c r="AL634" s="71">
        <v>0</v>
      </c>
      <c r="AM634" s="71">
        <v>95934801.798035264</v>
      </c>
      <c r="AN634" s="71">
        <v>0</v>
      </c>
      <c r="AO634" s="71">
        <v>0</v>
      </c>
      <c r="AP634" s="71">
        <v>5610175234.2050571</v>
      </c>
      <c r="AQ634" s="72"/>
      <c r="AR634" s="71">
        <v>19493</v>
      </c>
      <c r="AS634" s="71">
        <v>9911</v>
      </c>
      <c r="AT634" s="71">
        <v>3</v>
      </c>
      <c r="AU634" s="71">
        <v>8</v>
      </c>
      <c r="AV634" s="71">
        <v>0</v>
      </c>
      <c r="AW634" s="71">
        <v>4</v>
      </c>
      <c r="AX634" s="71"/>
      <c r="AY634" s="72"/>
      <c r="AZ634" s="71">
        <v>95337.205999999947</v>
      </c>
      <c r="BA634" s="71">
        <v>645407.22899999958</v>
      </c>
      <c r="BB634" s="71">
        <v>19520.099999999999</v>
      </c>
      <c r="BC634" s="71">
        <v>412.2</v>
      </c>
      <c r="BD634" s="71">
        <v>0</v>
      </c>
      <c r="BE634" s="71">
        <v>8027.0110000000004</v>
      </c>
      <c r="BF634" s="71"/>
      <c r="BG634" s="72"/>
      <c r="BH634" s="71">
        <v>0</v>
      </c>
      <c r="BI634" s="71">
        <v>0</v>
      </c>
      <c r="BJ634" s="71">
        <v>1650.482</v>
      </c>
      <c r="BK634" s="71">
        <v>932.56500000000005</v>
      </c>
      <c r="BL634" s="71">
        <v>132.18199999999999</v>
      </c>
      <c r="BM634" s="71">
        <v>0</v>
      </c>
      <c r="BN634" s="72"/>
      <c r="BO634" s="71">
        <v>0</v>
      </c>
      <c r="BP634" s="71">
        <v>0</v>
      </c>
      <c r="BQ634" s="71">
        <v>65</v>
      </c>
      <c r="BR634" s="71">
        <v>3</v>
      </c>
      <c r="BS634" s="71">
        <v>20</v>
      </c>
      <c r="BT634" s="71">
        <v>0</v>
      </c>
      <c r="BU634"/>
      <c r="BV634" s="70">
        <v>2366.567</v>
      </c>
      <c r="BW634" s="70">
        <v>93.397999999999996</v>
      </c>
      <c r="BX634" s="70">
        <v>92.393000000000001</v>
      </c>
      <c r="BY634" s="70">
        <v>3.9159999999999999</v>
      </c>
      <c r="BZ634" s="70">
        <v>144.49700000000001</v>
      </c>
      <c r="CA634" s="70">
        <v>0</v>
      </c>
      <c r="CB634" s="70">
        <v>14.458</v>
      </c>
      <c r="CC634" s="70">
        <v>0</v>
      </c>
      <c r="CD634" s="70">
        <v>0</v>
      </c>
    </row>
    <row r="635" spans="1:82">
      <c r="A635" s="70" t="s">
        <v>2406</v>
      </c>
      <c r="B635" s="70">
        <v>527</v>
      </c>
      <c r="C635" s="70">
        <v>18</v>
      </c>
      <c r="D635" s="70">
        <v>31</v>
      </c>
      <c r="E635" s="70">
        <v>2021</v>
      </c>
      <c r="F635" s="70" t="s">
        <v>160</v>
      </c>
      <c r="G635" s="1064" t="s">
        <v>2388</v>
      </c>
      <c r="H635" s="70" t="s">
        <v>2389</v>
      </c>
      <c r="I635" s="148"/>
      <c r="J635" s="71">
        <v>1855.1045793427663</v>
      </c>
      <c r="K635" s="71">
        <v>52.085597498625788</v>
      </c>
      <c r="L635" s="71">
        <v>169.70866788473984</v>
      </c>
      <c r="M635" s="71">
        <v>1106.684602201196</v>
      </c>
      <c r="N635" s="71">
        <v>1144.6059191338879</v>
      </c>
      <c r="O635" s="71">
        <v>637.36259374878273</v>
      </c>
      <c r="P635" s="71">
        <v>644.29428234982947</v>
      </c>
      <c r="Q635" s="71">
        <v>42.431604171831303</v>
      </c>
      <c r="R635" s="71">
        <v>103.29071583353607</v>
      </c>
      <c r="S635" s="71">
        <v>70.665487169212</v>
      </c>
      <c r="T635" s="72"/>
      <c r="U635" s="71">
        <v>205781612</v>
      </c>
      <c r="V635" s="71">
        <v>21097</v>
      </c>
      <c r="W635" s="71">
        <v>4058</v>
      </c>
      <c r="X635" s="71">
        <v>260922</v>
      </c>
      <c r="Y635" s="71">
        <v>337343</v>
      </c>
      <c r="Z635" s="71">
        <v>468947</v>
      </c>
      <c r="AA635" s="71">
        <v>138659</v>
      </c>
      <c r="AB635" s="71">
        <v>726729</v>
      </c>
      <c r="AC635" s="71">
        <v>17763159</v>
      </c>
      <c r="AD635" s="71">
        <v>70.665487169212</v>
      </c>
      <c r="AE635" s="72"/>
      <c r="AF635" s="71">
        <v>1985159956.9423161</v>
      </c>
      <c r="AG635" s="71">
        <v>34501538.584142096</v>
      </c>
      <c r="AH635" s="71">
        <v>43809883.299305715</v>
      </c>
      <c r="AI635" s="71">
        <v>1680709460.4664841</v>
      </c>
      <c r="AJ635" s="71">
        <v>1964027141.856091</v>
      </c>
      <c r="AK635" s="71">
        <v>0</v>
      </c>
      <c r="AL635" s="71">
        <v>0</v>
      </c>
      <c r="AM635" s="71">
        <v>95393273.922676787</v>
      </c>
      <c r="AN635" s="71">
        <v>0</v>
      </c>
      <c r="AO635" s="71">
        <v>0</v>
      </c>
      <c r="AP635" s="71">
        <v>5803601255.0710154</v>
      </c>
      <c r="AQ635" s="72"/>
      <c r="AR635" s="71">
        <v>20599</v>
      </c>
      <c r="AS635" s="71">
        <v>10549</v>
      </c>
      <c r="AT635" s="71">
        <v>3</v>
      </c>
      <c r="AU635" s="71">
        <v>8</v>
      </c>
      <c r="AV635" s="71">
        <v>0</v>
      </c>
      <c r="AW635" s="71">
        <v>4</v>
      </c>
      <c r="AX635" s="71"/>
      <c r="AY635" s="72"/>
      <c r="AZ635" s="71">
        <v>102270.9020000012</v>
      </c>
      <c r="BA635" s="71">
        <v>688075.42899999709</v>
      </c>
      <c r="BB635" s="71">
        <v>19520.099999999999</v>
      </c>
      <c r="BC635" s="71">
        <v>412.2</v>
      </c>
      <c r="BD635" s="71">
        <v>0</v>
      </c>
      <c r="BE635" s="71">
        <v>8027.0110000000004</v>
      </c>
      <c r="BF635" s="71"/>
      <c r="BG635" s="72"/>
      <c r="BH635" s="71">
        <v>0</v>
      </c>
      <c r="BI635" s="71">
        <v>0</v>
      </c>
      <c r="BJ635" s="71">
        <v>2093.4169999999999</v>
      </c>
      <c r="BK635" s="71">
        <v>864.63800000000003</v>
      </c>
      <c r="BL635" s="71">
        <v>158.77700000000002</v>
      </c>
      <c r="BM635" s="71">
        <v>0</v>
      </c>
      <c r="BN635" s="72"/>
      <c r="BO635" s="71">
        <v>0</v>
      </c>
      <c r="BP635" s="71">
        <v>0</v>
      </c>
      <c r="BQ635" s="71">
        <v>65</v>
      </c>
      <c r="BR635" s="71">
        <v>3</v>
      </c>
      <c r="BS635" s="71">
        <v>21</v>
      </c>
      <c r="BT635" s="71">
        <v>0</v>
      </c>
      <c r="BU635"/>
      <c r="BV635" s="70">
        <v>2737.623</v>
      </c>
      <c r="BW635" s="70">
        <v>88.677000000000007</v>
      </c>
      <c r="BX635" s="70">
        <v>96.995000000000005</v>
      </c>
      <c r="BY635" s="70">
        <v>3.66</v>
      </c>
      <c r="BZ635" s="70">
        <v>167.73</v>
      </c>
      <c r="CA635" s="70">
        <v>0</v>
      </c>
      <c r="CB635" s="70">
        <v>22.146999999999998</v>
      </c>
      <c r="CC635" s="70">
        <v>0</v>
      </c>
      <c r="CD635" s="70">
        <v>0</v>
      </c>
    </row>
    <row r="636" spans="1:82">
      <c r="A636" s="70" t="s">
        <v>2407</v>
      </c>
      <c r="B636" s="70">
        <v>527</v>
      </c>
      <c r="C636" s="70">
        <v>19</v>
      </c>
      <c r="D636" s="70">
        <v>31</v>
      </c>
      <c r="E636" s="70">
        <v>2022</v>
      </c>
      <c r="F636" s="70" t="s">
        <v>161</v>
      </c>
      <c r="G636" s="70" t="s">
        <v>2388</v>
      </c>
      <c r="H636" s="70" t="s">
        <v>2389</v>
      </c>
      <c r="I636" s="148"/>
      <c r="J636" s="71">
        <v>1564.0825796307724</v>
      </c>
      <c r="K636" s="71">
        <v>43.649482679040659</v>
      </c>
      <c r="L636" s="71">
        <v>128.33358000214409</v>
      </c>
      <c r="M636" s="71">
        <v>929.55037192786347</v>
      </c>
      <c r="N636" s="71">
        <v>950.3238603474224</v>
      </c>
      <c r="O636" s="71">
        <v>670.16950352904519</v>
      </c>
      <c r="P636" s="71">
        <v>636.6245250573902</v>
      </c>
      <c r="Q636" s="71">
        <v>42.320293511650227</v>
      </c>
      <c r="R636" s="71">
        <v>102.49548496975281</v>
      </c>
      <c r="S636" s="71">
        <v>70.534059959376592</v>
      </c>
      <c r="T636" s="72"/>
      <c r="U636" s="71">
        <v>219320893</v>
      </c>
      <c r="V636" s="71">
        <v>21097</v>
      </c>
      <c r="W636" s="71">
        <v>4058</v>
      </c>
      <c r="X636" s="71">
        <v>260922</v>
      </c>
      <c r="Y636" s="71">
        <v>338467</v>
      </c>
      <c r="Z636" s="71">
        <v>468484</v>
      </c>
      <c r="AA636" s="71">
        <v>139097</v>
      </c>
      <c r="AB636" s="71">
        <v>718879</v>
      </c>
      <c r="AC636" s="71">
        <v>17847779</v>
      </c>
      <c r="AD636" s="71">
        <v>70.534059959376592</v>
      </c>
      <c r="AE636" s="72"/>
      <c r="AF636" s="71">
        <v>1912969717.3710639</v>
      </c>
      <c r="AG636" s="71">
        <v>34005812.967001751</v>
      </c>
      <c r="AH636" s="71">
        <v>40351394.769791387</v>
      </c>
      <c r="AI636" s="71">
        <v>1633766197.6794751</v>
      </c>
      <c r="AJ636" s="71">
        <v>2029820298.6437991</v>
      </c>
      <c r="AK636" s="71">
        <v>0</v>
      </c>
      <c r="AL636" s="71">
        <v>0</v>
      </c>
      <c r="AM636" s="71">
        <v>92826900.276092842</v>
      </c>
      <c r="AN636" s="71">
        <v>0</v>
      </c>
      <c r="AO636" s="71">
        <v>0</v>
      </c>
      <c r="AP636" s="71">
        <v>5743740321.7072239</v>
      </c>
      <c r="AQ636" s="72"/>
      <c r="AR636" s="71">
        <v>22229</v>
      </c>
      <c r="AS636" s="71">
        <v>10887</v>
      </c>
      <c r="AT636" s="71">
        <v>4</v>
      </c>
      <c r="AU636" s="71">
        <v>8</v>
      </c>
      <c r="AV636" s="71">
        <v>0</v>
      </c>
      <c r="AW636" s="71">
        <v>5</v>
      </c>
      <c r="AX636" s="71"/>
      <c r="AY636" s="72"/>
      <c r="AZ636" s="71">
        <v>113378.86700000105</v>
      </c>
      <c r="BA636" s="71">
        <v>712716.56899999699</v>
      </c>
      <c r="BB636" s="71">
        <v>54020.1</v>
      </c>
      <c r="BC636" s="71">
        <v>461.3</v>
      </c>
      <c r="BD636" s="71">
        <v>0</v>
      </c>
      <c r="BE636" s="71">
        <v>82827.010999999999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23791</v>
      </c>
      <c r="AS637" s="71">
        <v>10989</v>
      </c>
      <c r="AT637" s="71">
        <v>4</v>
      </c>
      <c r="AU637" s="71">
        <v>8</v>
      </c>
      <c r="AV637" s="71">
        <v>0</v>
      </c>
      <c r="AW637" s="71">
        <v>6</v>
      </c>
      <c r="AX637" s="71"/>
      <c r="AY637" s="72"/>
      <c r="AZ637" s="71">
        <v>122902.54799999947</v>
      </c>
      <c r="BA637" s="71">
        <v>720198.36899999692</v>
      </c>
      <c r="BB637" s="71">
        <v>54020.1</v>
      </c>
      <c r="BC637" s="71">
        <v>461.3</v>
      </c>
      <c r="BD637" s="71">
        <v>0</v>
      </c>
      <c r="BE637" s="71">
        <v>157777.011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2059</v>
      </c>
      <c r="B9" s="70">
        <v>1</v>
      </c>
      <c r="C9" s="70">
        <v>1</v>
      </c>
      <c r="D9" s="70">
        <v>1</v>
      </c>
      <c r="E9" s="70">
        <v>1990</v>
      </c>
      <c r="F9" s="70" t="s">
        <v>787</v>
      </c>
      <c r="G9" s="1073" t="s">
        <v>2060</v>
      </c>
      <c r="H9" s="70" t="s">
        <v>2061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2062</v>
      </c>
      <c r="B10" s="70">
        <v>2</v>
      </c>
      <c r="C10" s="70">
        <v>2</v>
      </c>
      <c r="D10" s="70">
        <v>1</v>
      </c>
      <c r="E10" s="70">
        <v>2005</v>
      </c>
      <c r="F10" s="70" t="s">
        <v>789</v>
      </c>
      <c r="G10" s="1073" t="s">
        <v>2060</v>
      </c>
      <c r="H10" s="70" t="s">
        <v>2061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2063</v>
      </c>
      <c r="B11" s="70">
        <v>3</v>
      </c>
      <c r="C11" s="70">
        <v>3</v>
      </c>
      <c r="D11" s="70">
        <v>1</v>
      </c>
      <c r="E11" s="70">
        <v>2006</v>
      </c>
      <c r="F11" s="70" t="s">
        <v>790</v>
      </c>
      <c r="G11" s="1073" t="s">
        <v>2060</v>
      </c>
      <c r="H11" s="70" t="s">
        <v>2061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2064</v>
      </c>
      <c r="B12" s="70">
        <v>4</v>
      </c>
      <c r="C12" s="70">
        <v>4</v>
      </c>
      <c r="D12" s="70">
        <v>1</v>
      </c>
      <c r="E12" s="70">
        <v>2007</v>
      </c>
      <c r="F12" s="70" t="s">
        <v>791</v>
      </c>
      <c r="G12" s="1073" t="s">
        <v>2060</v>
      </c>
      <c r="H12" s="70" t="s">
        <v>2061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2065</v>
      </c>
      <c r="B13" s="70">
        <v>5</v>
      </c>
      <c r="C13" s="70">
        <v>5</v>
      </c>
      <c r="D13" s="70">
        <v>1</v>
      </c>
      <c r="E13" s="70">
        <v>2008</v>
      </c>
      <c r="F13" s="70" t="s">
        <v>792</v>
      </c>
      <c r="G13" s="1073" t="s">
        <v>2060</v>
      </c>
      <c r="H13" s="70" t="s">
        <v>2061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2066</v>
      </c>
      <c r="B14" s="70">
        <v>6</v>
      </c>
      <c r="C14" s="70">
        <v>6</v>
      </c>
      <c r="D14" s="70">
        <v>1</v>
      </c>
      <c r="E14" s="70">
        <v>2009</v>
      </c>
      <c r="F14" s="70" t="s">
        <v>176</v>
      </c>
      <c r="G14" s="1073" t="s">
        <v>2060</v>
      </c>
      <c r="H14" s="70" t="s">
        <v>2061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2067</v>
      </c>
      <c r="B15" s="70">
        <v>7</v>
      </c>
      <c r="C15" s="70">
        <v>7</v>
      </c>
      <c r="D15" s="70">
        <v>1</v>
      </c>
      <c r="E15" s="70">
        <v>2010</v>
      </c>
      <c r="F15" s="70" t="s">
        <v>177</v>
      </c>
      <c r="G15" s="1073" t="s">
        <v>2060</v>
      </c>
      <c r="H15" s="70" t="s">
        <v>2061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2068</v>
      </c>
      <c r="B16" s="70">
        <v>8</v>
      </c>
      <c r="C16" s="70">
        <v>8</v>
      </c>
      <c r="D16" s="70">
        <v>1</v>
      </c>
      <c r="E16" s="70">
        <v>2011</v>
      </c>
      <c r="F16" s="70" t="s">
        <v>178</v>
      </c>
      <c r="G16" s="1073" t="s">
        <v>2060</v>
      </c>
      <c r="H16" s="70" t="s">
        <v>2061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2069</v>
      </c>
      <c r="B17" s="70">
        <v>9</v>
      </c>
      <c r="C17" s="70">
        <v>9</v>
      </c>
      <c r="D17" s="70">
        <v>1</v>
      </c>
      <c r="E17" s="70">
        <v>2012</v>
      </c>
      <c r="F17" s="70" t="s">
        <v>179</v>
      </c>
      <c r="G17" s="1073" t="s">
        <v>2060</v>
      </c>
      <c r="H17" s="70" t="s">
        <v>2061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2070</v>
      </c>
      <c r="B18" s="70">
        <v>10</v>
      </c>
      <c r="C18" s="70">
        <v>10</v>
      </c>
      <c r="D18" s="70">
        <v>1</v>
      </c>
      <c r="E18" s="70">
        <v>2013</v>
      </c>
      <c r="F18" s="70" t="s">
        <v>180</v>
      </c>
      <c r="G18" s="1073" t="s">
        <v>2060</v>
      </c>
      <c r="H18" s="70" t="s">
        <v>2061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2071</v>
      </c>
      <c r="B19" s="70">
        <v>11</v>
      </c>
      <c r="C19" s="70">
        <v>11</v>
      </c>
      <c r="D19" s="70">
        <v>1</v>
      </c>
      <c r="E19" s="70">
        <v>2014</v>
      </c>
      <c r="F19" s="70" t="s">
        <v>181</v>
      </c>
      <c r="G19" s="1073" t="s">
        <v>2060</v>
      </c>
      <c r="H19" s="70" t="s">
        <v>2061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2072</v>
      </c>
      <c r="B20" s="70">
        <v>12</v>
      </c>
      <c r="C20" s="70">
        <v>12</v>
      </c>
      <c r="D20" s="70">
        <v>1</v>
      </c>
      <c r="E20" s="70">
        <v>2015</v>
      </c>
      <c r="F20" s="70" t="s">
        <v>182</v>
      </c>
      <c r="G20" s="1073" t="s">
        <v>2060</v>
      </c>
      <c r="H20" s="70" t="s">
        <v>2061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2073</v>
      </c>
      <c r="B21" s="70">
        <v>13</v>
      </c>
      <c r="C21" s="70">
        <v>13</v>
      </c>
      <c r="D21" s="70">
        <v>1</v>
      </c>
      <c r="E21" s="70">
        <v>2016</v>
      </c>
      <c r="F21" s="70" t="s">
        <v>155</v>
      </c>
      <c r="G21" s="1073" t="s">
        <v>2060</v>
      </c>
      <c r="H21" s="70" t="s">
        <v>2061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2074</v>
      </c>
      <c r="B22" s="70">
        <v>14</v>
      </c>
      <c r="C22" s="70">
        <v>14</v>
      </c>
      <c r="D22" s="70">
        <v>1</v>
      </c>
      <c r="E22" s="70">
        <v>2017</v>
      </c>
      <c r="F22" s="70" t="s">
        <v>156</v>
      </c>
      <c r="G22" s="1073" t="s">
        <v>2060</v>
      </c>
      <c r="H22" s="70" t="s">
        <v>2061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2075</v>
      </c>
      <c r="B23" s="70">
        <v>15</v>
      </c>
      <c r="C23" s="70">
        <v>15</v>
      </c>
      <c r="D23" s="70">
        <v>1</v>
      </c>
      <c r="E23" s="70">
        <v>2018</v>
      </c>
      <c r="F23" s="70" t="s">
        <v>183</v>
      </c>
      <c r="G23" s="1073" t="s">
        <v>2060</v>
      </c>
      <c r="H23" s="70" t="s">
        <v>2061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2076</v>
      </c>
      <c r="B24" s="70">
        <v>16</v>
      </c>
      <c r="C24" s="70">
        <v>16</v>
      </c>
      <c r="D24" s="70">
        <v>1</v>
      </c>
      <c r="E24" s="70">
        <v>2019</v>
      </c>
      <c r="F24" s="70" t="s">
        <v>158</v>
      </c>
      <c r="G24" s="1073" t="s">
        <v>2060</v>
      </c>
      <c r="H24" s="70" t="s">
        <v>2061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2077</v>
      </c>
      <c r="B25" s="70">
        <v>17</v>
      </c>
      <c r="C25" s="70">
        <v>17</v>
      </c>
      <c r="D25" s="70">
        <v>1</v>
      </c>
      <c r="E25" s="70">
        <v>2020</v>
      </c>
      <c r="F25" s="70" t="s">
        <v>159</v>
      </c>
      <c r="G25" s="1073" t="s">
        <v>2060</v>
      </c>
      <c r="H25" s="70" t="s">
        <v>2061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2078</v>
      </c>
      <c r="B26" s="70">
        <v>18</v>
      </c>
      <c r="C26" s="70">
        <v>18</v>
      </c>
      <c r="D26" s="70">
        <v>1</v>
      </c>
      <c r="E26" s="70">
        <v>2021</v>
      </c>
      <c r="F26" s="70" t="s">
        <v>160</v>
      </c>
      <c r="G26" s="1073" t="s">
        <v>2060</v>
      </c>
      <c r="H26" s="70" t="s">
        <v>2061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2079</v>
      </c>
      <c r="B27" s="70">
        <v>19</v>
      </c>
      <c r="C27" s="70">
        <v>19</v>
      </c>
      <c r="D27" s="70">
        <v>1</v>
      </c>
      <c r="E27" s="70">
        <v>2022</v>
      </c>
      <c r="F27" s="70" t="s">
        <v>161</v>
      </c>
      <c r="G27" s="1073" t="s">
        <v>2060</v>
      </c>
      <c r="H27" s="70" t="s">
        <v>2061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2080</v>
      </c>
      <c r="B28" s="70">
        <v>20</v>
      </c>
      <c r="C28" s="70">
        <v>20</v>
      </c>
      <c r="D28" s="70">
        <v>1</v>
      </c>
      <c r="E28" s="70">
        <v>2023</v>
      </c>
      <c r="F28" s="70" t="s">
        <v>1539</v>
      </c>
      <c r="G28" s="1073" t="s">
        <v>2060</v>
      </c>
      <c r="H28" s="70" t="s">
        <v>2061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2081</v>
      </c>
      <c r="B29" s="70">
        <v>21</v>
      </c>
      <c r="C29" s="70">
        <v>21</v>
      </c>
      <c r="D29" s="70">
        <v>1</v>
      </c>
      <c r="E29" s="70">
        <v>2024</v>
      </c>
      <c r="F29" s="70" t="s">
        <v>1554</v>
      </c>
      <c r="G29" s="1073" t="s">
        <v>2060</v>
      </c>
      <c r="H29" s="70" t="s">
        <v>2061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2060</v>
      </c>
      <c r="H30" s="70" t="s">
        <v>2061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2060</v>
      </c>
      <c r="H31" s="70" t="s">
        <v>2061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2060</v>
      </c>
      <c r="H32" s="70" t="s">
        <v>2061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2060</v>
      </c>
      <c r="H33" s="70" t="s">
        <v>2061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2060</v>
      </c>
      <c r="H34" s="70" t="s">
        <v>2061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2060</v>
      </c>
      <c r="H35" s="70" t="s">
        <v>2061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2378</v>
      </c>
      <c r="B10" s="70">
        <v>2</v>
      </c>
      <c r="C10" s="70">
        <v>18</v>
      </c>
      <c r="D10" s="70">
        <v>2</v>
      </c>
      <c r="E10" s="70">
        <v>2024</v>
      </c>
      <c r="F10" s="70" t="s">
        <v>1554</v>
      </c>
      <c r="G10" s="1073" t="s">
        <v>2375</v>
      </c>
      <c r="H10" s="70" t="s">
        <v>2376</v>
      </c>
      <c r="I10" s="1066"/>
      <c r="J10" s="73">
        <v>132357</v>
      </c>
      <c r="K10" s="71">
        <v>185726602</v>
      </c>
      <c r="L10" s="71">
        <v>40955</v>
      </c>
      <c r="M10" s="71">
        <v>57304712</v>
      </c>
      <c r="N10" s="71">
        <v>0</v>
      </c>
      <c r="O10" s="71">
        <v>0</v>
      </c>
      <c r="P10" s="71">
        <v>0</v>
      </c>
      <c r="Q10" s="71">
        <v>0</v>
      </c>
      <c r="R10" s="71">
        <v>0</v>
      </c>
      <c r="S10" s="71">
        <v>0</v>
      </c>
      <c r="T10" s="71">
        <v>0</v>
      </c>
      <c r="U10" s="71">
        <v>0</v>
      </c>
      <c r="V10" s="71">
        <v>0</v>
      </c>
      <c r="W10" s="71">
        <v>0</v>
      </c>
      <c r="X10" s="71">
        <v>0</v>
      </c>
      <c r="Y10" s="71">
        <v>0</v>
      </c>
      <c r="Z10" s="71">
        <v>243031314</v>
      </c>
      <c r="AA10" s="71">
        <v>274495892</v>
      </c>
      <c r="AB10" s="71">
        <v>1779188633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1664</v>
      </c>
      <c r="B11" s="70">
        <v>3</v>
      </c>
      <c r="C11" s="70">
        <v>18</v>
      </c>
      <c r="D11" s="70">
        <v>3</v>
      </c>
      <c r="E11" s="70">
        <v>2024</v>
      </c>
      <c r="F11" s="70" t="s">
        <v>1554</v>
      </c>
      <c r="G11" s="1073" t="s">
        <v>1661</v>
      </c>
      <c r="H11" s="70" t="s">
        <v>1662</v>
      </c>
      <c r="I11" s="1066"/>
      <c r="J11" s="73">
        <v>417581</v>
      </c>
      <c r="K11" s="71">
        <v>596455251.00000012</v>
      </c>
      <c r="L11" s="71">
        <v>1037012</v>
      </c>
      <c r="M11" s="71">
        <v>1475458987</v>
      </c>
      <c r="N11" s="71">
        <v>114600</v>
      </c>
      <c r="O11" s="71">
        <v>306099815</v>
      </c>
      <c r="P11" s="71">
        <v>143</v>
      </c>
      <c r="Q11" s="71">
        <v>791096.99999999988</v>
      </c>
      <c r="R11" s="71">
        <v>0</v>
      </c>
      <c r="S11" s="71">
        <v>0</v>
      </c>
      <c r="T11" s="71">
        <v>0</v>
      </c>
      <c r="U11" s="71">
        <v>0</v>
      </c>
      <c r="V11" s="71">
        <v>0</v>
      </c>
      <c r="W11" s="71">
        <v>0</v>
      </c>
      <c r="X11" s="71">
        <v>0</v>
      </c>
      <c r="Y11" s="71">
        <v>0</v>
      </c>
      <c r="Z11" s="71">
        <v>2378805150.0000005</v>
      </c>
      <c r="AA11" s="71">
        <v>833389859</v>
      </c>
      <c r="AB11" s="71">
        <v>4242898369.0000005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292422</v>
      </c>
      <c r="K12" s="71">
        <v>403502017.99999994</v>
      </c>
      <c r="L12" s="71">
        <v>695452</v>
      </c>
      <c r="M12" s="71">
        <v>957855182</v>
      </c>
      <c r="N12" s="71">
        <v>85300</v>
      </c>
      <c r="O12" s="71">
        <v>210820030</v>
      </c>
      <c r="P12" s="71">
        <v>0</v>
      </c>
      <c r="Q12" s="71">
        <v>0</v>
      </c>
      <c r="R12" s="71">
        <v>0</v>
      </c>
      <c r="S12" s="71">
        <v>0</v>
      </c>
      <c r="T12" s="71">
        <v>0</v>
      </c>
      <c r="U12" s="71">
        <v>0</v>
      </c>
      <c r="V12" s="71">
        <v>0</v>
      </c>
      <c r="W12" s="71">
        <v>0</v>
      </c>
      <c r="X12" s="71">
        <v>0</v>
      </c>
      <c r="Y12" s="71">
        <v>0</v>
      </c>
      <c r="Z12" s="71">
        <v>1572177230</v>
      </c>
      <c r="AA12" s="71">
        <v>445008060</v>
      </c>
      <c r="AB12" s="71">
        <v>2747810841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1648</v>
      </c>
      <c r="B13" s="70">
        <v>5</v>
      </c>
      <c r="C13" s="70">
        <v>18</v>
      </c>
      <c r="D13" s="70">
        <v>5</v>
      </c>
      <c r="E13" s="70">
        <v>2024</v>
      </c>
      <c r="F13" s="70" t="s">
        <v>1554</v>
      </c>
      <c r="G13" s="1073" t="s">
        <v>1645</v>
      </c>
      <c r="H13" s="70" t="s">
        <v>1646</v>
      </c>
      <c r="I13" s="1066"/>
      <c r="J13" s="73">
        <v>125749</v>
      </c>
      <c r="K13" s="71">
        <v>176890590.99999997</v>
      </c>
      <c r="L13" s="71">
        <v>94201</v>
      </c>
      <c r="M13" s="71">
        <v>132133638.00000001</v>
      </c>
      <c r="N13" s="71">
        <v>300</v>
      </c>
      <c r="O13" s="71">
        <v>571581</v>
      </c>
      <c r="P13" s="71">
        <v>0</v>
      </c>
      <c r="Q13" s="71">
        <v>0</v>
      </c>
      <c r="R13" s="71">
        <v>0</v>
      </c>
      <c r="S13" s="71">
        <v>0</v>
      </c>
      <c r="T13" s="71">
        <v>0</v>
      </c>
      <c r="U13" s="71">
        <v>0</v>
      </c>
      <c r="V13" s="71">
        <v>0</v>
      </c>
      <c r="W13" s="71">
        <v>0</v>
      </c>
      <c r="X13" s="71">
        <v>0</v>
      </c>
      <c r="Y13" s="71">
        <v>0</v>
      </c>
      <c r="Z13" s="71">
        <v>309595810</v>
      </c>
      <c r="AA13" s="71">
        <v>311136327</v>
      </c>
      <c r="AB13" s="71">
        <v>2014403803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2374</v>
      </c>
      <c r="B14" s="70">
        <v>6</v>
      </c>
      <c r="C14" s="70">
        <v>18</v>
      </c>
      <c r="D14" s="70">
        <v>6</v>
      </c>
      <c r="E14" s="70">
        <v>2024</v>
      </c>
      <c r="F14" s="70" t="s">
        <v>1554</v>
      </c>
      <c r="G14" s="1073" t="s">
        <v>2371</v>
      </c>
      <c r="H14" s="70" t="s">
        <v>2372</v>
      </c>
      <c r="I14" s="1066"/>
      <c r="J14" s="73">
        <v>77759</v>
      </c>
      <c r="K14" s="71">
        <v>110057736.99999999</v>
      </c>
      <c r="L14" s="71">
        <v>65441.999999999993</v>
      </c>
      <c r="M14" s="71">
        <v>92331709</v>
      </c>
      <c r="N14" s="71">
        <v>17100</v>
      </c>
      <c r="O14" s="71">
        <v>46694002.999999993</v>
      </c>
      <c r="P14" s="71">
        <v>0</v>
      </c>
      <c r="Q14" s="71">
        <v>0</v>
      </c>
      <c r="R14" s="71">
        <v>0</v>
      </c>
      <c r="S14" s="71">
        <v>0</v>
      </c>
      <c r="T14" s="71">
        <v>0</v>
      </c>
      <c r="U14" s="71">
        <v>0</v>
      </c>
      <c r="V14" s="71">
        <v>0</v>
      </c>
      <c r="W14" s="71">
        <v>0</v>
      </c>
      <c r="X14" s="71">
        <v>0</v>
      </c>
      <c r="Y14" s="71">
        <v>0</v>
      </c>
      <c r="Z14" s="71">
        <v>249083448.99999997</v>
      </c>
      <c r="AA14" s="71">
        <v>207783953.99999997</v>
      </c>
      <c r="AB14" s="71">
        <v>1071750291.9999999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1643</v>
      </c>
      <c r="B15" s="70">
        <v>7</v>
      </c>
      <c r="C15" s="70">
        <v>18</v>
      </c>
      <c r="D15" s="70">
        <v>7</v>
      </c>
      <c r="E15" s="70">
        <v>2024</v>
      </c>
      <c r="F15" s="70" t="s">
        <v>1554</v>
      </c>
      <c r="G15" s="1073" t="s">
        <v>1640</v>
      </c>
      <c r="H15" s="70" t="s">
        <v>1641</v>
      </c>
      <c r="I15" s="1066"/>
      <c r="J15" s="73">
        <v>79805</v>
      </c>
      <c r="K15" s="71">
        <v>110141698</v>
      </c>
      <c r="L15" s="71">
        <v>111111</v>
      </c>
      <c r="M15" s="71">
        <v>152353549.99999997</v>
      </c>
      <c r="N15" s="71">
        <v>48700</v>
      </c>
      <c r="O15" s="71">
        <v>98423288</v>
      </c>
      <c r="P15" s="71">
        <v>762</v>
      </c>
      <c r="Q15" s="71">
        <v>4129545.0000000005</v>
      </c>
      <c r="R15" s="71">
        <v>0</v>
      </c>
      <c r="S15" s="71">
        <v>0</v>
      </c>
      <c r="T15" s="71">
        <v>0</v>
      </c>
      <c r="U15" s="71">
        <v>0</v>
      </c>
      <c r="V15" s="71">
        <v>0</v>
      </c>
      <c r="W15" s="71">
        <v>0</v>
      </c>
      <c r="X15" s="71">
        <v>0</v>
      </c>
      <c r="Y15" s="71">
        <v>0</v>
      </c>
      <c r="Z15" s="71">
        <v>365048081</v>
      </c>
      <c r="AA15" s="71">
        <v>39988609</v>
      </c>
      <c r="AB15" s="71">
        <v>511300581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46260</v>
      </c>
      <c r="K16" s="71">
        <v>64907889</v>
      </c>
      <c r="L16" s="71">
        <v>60511</v>
      </c>
      <c r="M16" s="71">
        <v>84513840</v>
      </c>
      <c r="N16" s="71">
        <v>75900</v>
      </c>
      <c r="O16" s="71">
        <v>225743889</v>
      </c>
      <c r="P16" s="71">
        <v>719</v>
      </c>
      <c r="Q16" s="71">
        <v>3990008</v>
      </c>
      <c r="R16" s="71">
        <v>155</v>
      </c>
      <c r="S16" s="71">
        <v>816655.99999999988</v>
      </c>
      <c r="T16" s="71">
        <v>0</v>
      </c>
      <c r="U16" s="71">
        <v>0</v>
      </c>
      <c r="V16" s="71">
        <v>0</v>
      </c>
      <c r="W16" s="71">
        <v>0</v>
      </c>
      <c r="X16" s="71">
        <v>0</v>
      </c>
      <c r="Y16" s="71">
        <v>0</v>
      </c>
      <c r="Z16" s="71">
        <v>379972282.15949994</v>
      </c>
      <c r="AA16" s="71">
        <v>21213561</v>
      </c>
      <c r="AB16" s="71">
        <v>288291302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1639</v>
      </c>
      <c r="B17" s="70">
        <v>9</v>
      </c>
      <c r="C17" s="70">
        <v>18</v>
      </c>
      <c r="D17" s="70">
        <v>9</v>
      </c>
      <c r="E17" s="70">
        <v>2024</v>
      </c>
      <c r="F17" s="70" t="s">
        <v>1554</v>
      </c>
      <c r="G17" s="1073" t="s">
        <v>1636</v>
      </c>
      <c r="H17" s="70" t="s">
        <v>1637</v>
      </c>
      <c r="I17" s="1066"/>
      <c r="J17" s="73">
        <v>82504</v>
      </c>
      <c r="K17" s="71">
        <v>116147340</v>
      </c>
      <c r="L17" s="71">
        <v>109322</v>
      </c>
      <c r="M17" s="71">
        <v>153590735</v>
      </c>
      <c r="N17" s="71">
        <v>12000</v>
      </c>
      <c r="O17" s="71">
        <v>30869180</v>
      </c>
      <c r="P17" s="71">
        <v>0</v>
      </c>
      <c r="Q17" s="71">
        <v>0</v>
      </c>
      <c r="R17" s="71">
        <v>0</v>
      </c>
      <c r="S17" s="71">
        <v>0</v>
      </c>
      <c r="T17" s="71">
        <v>0</v>
      </c>
      <c r="U17" s="71">
        <v>0</v>
      </c>
      <c r="V17" s="71">
        <v>0</v>
      </c>
      <c r="W17" s="71">
        <v>0</v>
      </c>
      <c r="X17" s="71">
        <v>0</v>
      </c>
      <c r="Y17" s="71">
        <v>0</v>
      </c>
      <c r="Z17" s="71">
        <v>300607255</v>
      </c>
      <c r="AA17" s="71">
        <v>193761089</v>
      </c>
      <c r="AB17" s="71">
        <v>1289690980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22913</v>
      </c>
      <c r="K18" s="71">
        <v>30684051</v>
      </c>
      <c r="L18" s="71">
        <v>17768</v>
      </c>
      <c r="M18" s="71">
        <v>23679209</v>
      </c>
      <c r="N18" s="71">
        <v>112400</v>
      </c>
      <c r="O18" s="71">
        <v>339102983</v>
      </c>
      <c r="P18" s="71">
        <v>5254</v>
      </c>
      <c r="Q18" s="71">
        <v>29156255</v>
      </c>
      <c r="R18" s="71">
        <v>0</v>
      </c>
      <c r="S18" s="71">
        <v>0</v>
      </c>
      <c r="T18" s="71">
        <v>0</v>
      </c>
      <c r="U18" s="71">
        <v>0</v>
      </c>
      <c r="V18" s="71">
        <v>0</v>
      </c>
      <c r="W18" s="71">
        <v>0</v>
      </c>
      <c r="X18" s="71">
        <v>0</v>
      </c>
      <c r="Y18" s="71">
        <v>0</v>
      </c>
      <c r="Z18" s="71">
        <v>422622497.99999994</v>
      </c>
      <c r="AA18" s="71">
        <v>6731172.0000000009</v>
      </c>
      <c r="AB18" s="71">
        <v>86192539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58835</v>
      </c>
      <c r="K19" s="71">
        <v>77695501</v>
      </c>
      <c r="L19" s="71">
        <v>62400</v>
      </c>
      <c r="M19" s="71">
        <v>82092796</v>
      </c>
      <c r="N19" s="71">
        <v>69700</v>
      </c>
      <c r="O19" s="71">
        <v>174048518</v>
      </c>
      <c r="P19" s="71">
        <v>5126</v>
      </c>
      <c r="Q19" s="71">
        <v>29475519</v>
      </c>
      <c r="R19" s="71">
        <v>0</v>
      </c>
      <c r="S19" s="71">
        <v>0</v>
      </c>
      <c r="T19" s="71">
        <v>0</v>
      </c>
      <c r="U19" s="71">
        <v>0</v>
      </c>
      <c r="V19" s="71">
        <v>0</v>
      </c>
      <c r="W19" s="71">
        <v>0</v>
      </c>
      <c r="X19" s="71">
        <v>0</v>
      </c>
      <c r="Y19" s="71">
        <v>0</v>
      </c>
      <c r="Z19" s="71">
        <v>363312334.00000006</v>
      </c>
      <c r="AA19" s="71">
        <v>23012388</v>
      </c>
      <c r="AB19" s="71">
        <v>306719249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1656</v>
      </c>
      <c r="B20" s="70">
        <v>12</v>
      </c>
      <c r="C20" s="70">
        <v>18</v>
      </c>
      <c r="D20" s="70">
        <v>12</v>
      </c>
      <c r="E20" s="70">
        <v>2024</v>
      </c>
      <c r="F20" s="70" t="s">
        <v>1554</v>
      </c>
      <c r="G20" s="1073" t="s">
        <v>1653</v>
      </c>
      <c r="H20" s="70" t="s">
        <v>1654</v>
      </c>
      <c r="I20" s="1066"/>
      <c r="J20" s="73">
        <v>81564</v>
      </c>
      <c r="K20" s="71">
        <v>115041114</v>
      </c>
      <c r="L20" s="71">
        <v>15547</v>
      </c>
      <c r="M20" s="71">
        <v>21851029.999999996</v>
      </c>
      <c r="N20" s="71">
        <v>0</v>
      </c>
      <c r="O20" s="71">
        <v>0</v>
      </c>
      <c r="P20" s="71">
        <v>0</v>
      </c>
      <c r="Q20" s="71">
        <v>0</v>
      </c>
      <c r="R20" s="71">
        <v>0</v>
      </c>
      <c r="S20" s="71">
        <v>0</v>
      </c>
      <c r="T20" s="71">
        <v>0</v>
      </c>
      <c r="U20" s="71">
        <v>0</v>
      </c>
      <c r="V20" s="71">
        <v>0</v>
      </c>
      <c r="W20" s="71">
        <v>0</v>
      </c>
      <c r="X20" s="71">
        <v>0</v>
      </c>
      <c r="Y20" s="71">
        <v>0</v>
      </c>
      <c r="Z20" s="71">
        <v>136892144</v>
      </c>
      <c r="AA20" s="71">
        <v>187062373</v>
      </c>
      <c r="AB20" s="71">
        <v>1111137721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189094</v>
      </c>
      <c r="K21" s="71">
        <v>258913769</v>
      </c>
      <c r="L21" s="71">
        <v>271477</v>
      </c>
      <c r="M21" s="71">
        <v>370397884.00000006</v>
      </c>
      <c r="N21" s="71">
        <v>2500</v>
      </c>
      <c r="O21" s="71">
        <v>7378239</v>
      </c>
      <c r="P21" s="71">
        <v>0</v>
      </c>
      <c r="Q21" s="71">
        <v>0</v>
      </c>
      <c r="R21" s="71">
        <v>0</v>
      </c>
      <c r="S21" s="71">
        <v>0</v>
      </c>
      <c r="T21" s="71">
        <v>0</v>
      </c>
      <c r="U21" s="71">
        <v>0</v>
      </c>
      <c r="V21" s="71">
        <v>0</v>
      </c>
      <c r="W21" s="71">
        <v>0</v>
      </c>
      <c r="X21" s="71">
        <v>0</v>
      </c>
      <c r="Y21" s="71">
        <v>0</v>
      </c>
      <c r="Z21" s="71">
        <v>636689892</v>
      </c>
      <c r="AA21" s="71">
        <v>408733936.99999994</v>
      </c>
      <c r="AB21" s="71">
        <v>2124080746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2350</v>
      </c>
      <c r="B22" s="70">
        <v>14</v>
      </c>
      <c r="C22" s="70">
        <v>18</v>
      </c>
      <c r="D22" s="70">
        <v>14</v>
      </c>
      <c r="E22" s="70">
        <v>2024</v>
      </c>
      <c r="F22" s="70" t="s">
        <v>1554</v>
      </c>
      <c r="G22" s="1073" t="s">
        <v>2347</v>
      </c>
      <c r="H22" s="70" t="s">
        <v>2348</v>
      </c>
      <c r="I22" s="1066"/>
      <c r="J22" s="73">
        <v>21539</v>
      </c>
      <c r="K22" s="71">
        <v>30108031.999999996</v>
      </c>
      <c r="L22" s="71">
        <v>50292</v>
      </c>
      <c r="M22" s="71">
        <v>70007618.000000015</v>
      </c>
      <c r="N22" s="71">
        <v>60900</v>
      </c>
      <c r="O22" s="71">
        <v>175779086</v>
      </c>
      <c r="P22" s="71">
        <v>888</v>
      </c>
      <c r="Q22" s="71">
        <v>5108167.0000000009</v>
      </c>
      <c r="R22" s="71">
        <v>0</v>
      </c>
      <c r="S22" s="71">
        <v>0</v>
      </c>
      <c r="T22" s="71">
        <v>0</v>
      </c>
      <c r="U22" s="71">
        <v>0</v>
      </c>
      <c r="V22" s="71">
        <v>0</v>
      </c>
      <c r="W22" s="71">
        <v>0</v>
      </c>
      <c r="X22" s="71">
        <v>0</v>
      </c>
      <c r="Y22" s="71">
        <v>0</v>
      </c>
      <c r="Z22" s="71">
        <v>281002903</v>
      </c>
      <c r="AA22" s="71">
        <v>10230625</v>
      </c>
      <c r="AB22" s="71">
        <v>122305101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1652</v>
      </c>
      <c r="B23" s="70">
        <v>15</v>
      </c>
      <c r="C23" s="70">
        <v>18</v>
      </c>
      <c r="D23" s="70">
        <v>15</v>
      </c>
      <c r="E23" s="70">
        <v>2024</v>
      </c>
      <c r="F23" s="70" t="s">
        <v>1554</v>
      </c>
      <c r="G23" s="1073" t="s">
        <v>1649</v>
      </c>
      <c r="H23" s="70" t="s">
        <v>1650</v>
      </c>
      <c r="I23" s="1066"/>
      <c r="J23" s="73">
        <v>88814</v>
      </c>
      <c r="K23" s="71">
        <v>116113464.00000001</v>
      </c>
      <c r="L23" s="71">
        <v>56832</v>
      </c>
      <c r="M23" s="71">
        <v>74213569</v>
      </c>
      <c r="N23" s="71">
        <v>36400</v>
      </c>
      <c r="O23" s="71">
        <v>87058517.999999985</v>
      </c>
      <c r="P23" s="71">
        <v>6947</v>
      </c>
      <c r="Q23" s="71">
        <v>39948165</v>
      </c>
      <c r="R23" s="71">
        <v>0</v>
      </c>
      <c r="S23" s="71">
        <v>0</v>
      </c>
      <c r="T23" s="71">
        <v>0</v>
      </c>
      <c r="U23" s="71">
        <v>0</v>
      </c>
      <c r="V23" s="71">
        <v>0</v>
      </c>
      <c r="W23" s="71">
        <v>0</v>
      </c>
      <c r="X23" s="71">
        <v>0</v>
      </c>
      <c r="Y23" s="71">
        <v>0</v>
      </c>
      <c r="Z23" s="71">
        <v>317333716</v>
      </c>
      <c r="AA23" s="71">
        <v>53671811</v>
      </c>
      <c r="AB23" s="71">
        <v>490643418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1631</v>
      </c>
      <c r="B24" s="70">
        <v>16</v>
      </c>
      <c r="C24" s="70">
        <v>18</v>
      </c>
      <c r="D24" s="70">
        <v>16</v>
      </c>
      <c r="E24" s="70">
        <v>2024</v>
      </c>
      <c r="F24" s="70" t="s">
        <v>1554</v>
      </c>
      <c r="G24" s="1073" t="s">
        <v>1628</v>
      </c>
      <c r="H24" s="70" t="s">
        <v>1629</v>
      </c>
      <c r="I24" s="1066"/>
      <c r="J24" s="73">
        <v>903984</v>
      </c>
      <c r="K24" s="71">
        <v>1259462474</v>
      </c>
      <c r="L24" s="71">
        <v>324397</v>
      </c>
      <c r="M24" s="71">
        <v>450230848</v>
      </c>
      <c r="N24" s="71">
        <v>12700</v>
      </c>
      <c r="O24" s="71">
        <v>37445099</v>
      </c>
      <c r="P24" s="71">
        <v>35</v>
      </c>
      <c r="Q24" s="71">
        <v>196768</v>
      </c>
      <c r="R24" s="71">
        <v>0</v>
      </c>
      <c r="S24" s="71">
        <v>0</v>
      </c>
      <c r="T24" s="71">
        <v>0</v>
      </c>
      <c r="U24" s="71">
        <v>0</v>
      </c>
      <c r="V24" s="71">
        <v>0</v>
      </c>
      <c r="W24" s="71">
        <v>0</v>
      </c>
      <c r="X24" s="71">
        <v>0</v>
      </c>
      <c r="Y24" s="71">
        <v>0</v>
      </c>
      <c r="Z24" s="71">
        <v>1747335189</v>
      </c>
      <c r="AA24" s="71">
        <v>2267248669</v>
      </c>
      <c r="AB24" s="71">
        <v>9148241799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2354</v>
      </c>
      <c r="B25" s="70">
        <v>17</v>
      </c>
      <c r="C25" s="70">
        <v>18</v>
      </c>
      <c r="D25" s="70">
        <v>17</v>
      </c>
      <c r="E25" s="70">
        <v>2024</v>
      </c>
      <c r="F25" s="70" t="s">
        <v>1554</v>
      </c>
      <c r="G25" s="1073" t="s">
        <v>2351</v>
      </c>
      <c r="H25" s="70" t="s">
        <v>2352</v>
      </c>
      <c r="I25" s="1066"/>
      <c r="J25" s="73">
        <v>86333</v>
      </c>
      <c r="K25" s="71">
        <v>120991908</v>
      </c>
      <c r="L25" s="71">
        <v>90258</v>
      </c>
      <c r="M25" s="71">
        <v>125695293.99999999</v>
      </c>
      <c r="N25" s="71">
        <v>233700</v>
      </c>
      <c r="O25" s="71">
        <v>515233198</v>
      </c>
      <c r="P25" s="71">
        <v>14582</v>
      </c>
      <c r="Q25" s="71">
        <v>80874929.000000015</v>
      </c>
      <c r="R25" s="71">
        <v>0</v>
      </c>
      <c r="S25" s="71">
        <v>0</v>
      </c>
      <c r="T25" s="71">
        <v>0</v>
      </c>
      <c r="U25" s="71">
        <v>0</v>
      </c>
      <c r="V25" s="71">
        <v>0</v>
      </c>
      <c r="W25" s="71">
        <v>0</v>
      </c>
      <c r="X25" s="71">
        <v>0</v>
      </c>
      <c r="Y25" s="71">
        <v>0</v>
      </c>
      <c r="Z25" s="71">
        <v>842795329</v>
      </c>
      <c r="AA25" s="71">
        <v>33731405</v>
      </c>
      <c r="AB25" s="71">
        <v>455200922.00000006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2370</v>
      </c>
      <c r="B26" s="70">
        <v>18</v>
      </c>
      <c r="C26" s="70">
        <v>18</v>
      </c>
      <c r="D26" s="70">
        <v>18</v>
      </c>
      <c r="E26" s="70">
        <v>2024</v>
      </c>
      <c r="F26" s="70" t="s">
        <v>1554</v>
      </c>
      <c r="G26" s="1073" t="s">
        <v>2367</v>
      </c>
      <c r="H26" s="70" t="s">
        <v>2368</v>
      </c>
      <c r="I26" s="1066"/>
      <c r="J26" s="73">
        <v>283326</v>
      </c>
      <c r="K26" s="71">
        <v>396067830</v>
      </c>
      <c r="L26" s="71">
        <v>216889</v>
      </c>
      <c r="M26" s="71">
        <v>301742336</v>
      </c>
      <c r="N26" s="71">
        <v>73700</v>
      </c>
      <c r="O26" s="71">
        <v>210225245</v>
      </c>
      <c r="P26" s="71">
        <v>0</v>
      </c>
      <c r="Q26" s="71">
        <v>0</v>
      </c>
      <c r="R26" s="71">
        <v>0</v>
      </c>
      <c r="S26" s="71">
        <v>0</v>
      </c>
      <c r="T26" s="71">
        <v>0</v>
      </c>
      <c r="U26" s="71">
        <v>0</v>
      </c>
      <c r="V26" s="71">
        <v>0</v>
      </c>
      <c r="W26" s="71">
        <v>0</v>
      </c>
      <c r="X26" s="71">
        <v>0</v>
      </c>
      <c r="Y26" s="71">
        <v>0</v>
      </c>
      <c r="Z26" s="71">
        <v>908035411</v>
      </c>
      <c r="AA26" s="71">
        <v>675869810</v>
      </c>
      <c r="AB26" s="71">
        <v>2675146914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2081</v>
      </c>
      <c r="B27" s="70">
        <v>19</v>
      </c>
      <c r="C27" s="70">
        <v>18</v>
      </c>
      <c r="D27" s="70">
        <v>19</v>
      </c>
      <c r="E27" s="70">
        <v>2024</v>
      </c>
      <c r="F27" s="70" t="s">
        <v>1554</v>
      </c>
      <c r="G27" s="1073" t="s">
        <v>2060</v>
      </c>
      <c r="H27" s="70" t="s">
        <v>2061</v>
      </c>
      <c r="I27" s="1066"/>
      <c r="J27" s="73">
        <v>106275</v>
      </c>
      <c r="K27" s="71">
        <v>135085953.00000003</v>
      </c>
      <c r="L27" s="71">
        <v>88762</v>
      </c>
      <c r="M27" s="71">
        <v>112701282</v>
      </c>
      <c r="N27" s="71">
        <v>78200</v>
      </c>
      <c r="O27" s="71">
        <v>194645794</v>
      </c>
      <c r="P27" s="71">
        <v>2228</v>
      </c>
      <c r="Q27" s="71">
        <v>12358763.000000002</v>
      </c>
      <c r="R27" s="71">
        <v>0</v>
      </c>
      <c r="S27" s="71">
        <v>0</v>
      </c>
      <c r="T27" s="71">
        <v>0</v>
      </c>
      <c r="U27" s="71">
        <v>0</v>
      </c>
      <c r="V27" s="71">
        <v>0</v>
      </c>
      <c r="W27" s="71">
        <v>0</v>
      </c>
      <c r="X27" s="71">
        <v>0</v>
      </c>
      <c r="Y27" s="71">
        <v>0</v>
      </c>
      <c r="Z27" s="71">
        <v>454791792</v>
      </c>
      <c r="AA27" s="71">
        <v>179875490</v>
      </c>
      <c r="AB27" s="71">
        <v>1006163066</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2338</v>
      </c>
      <c r="B28" s="70">
        <v>20</v>
      </c>
      <c r="C28" s="70">
        <v>18</v>
      </c>
      <c r="D28" s="70">
        <v>20</v>
      </c>
      <c r="E28" s="70">
        <v>2024</v>
      </c>
      <c r="F28" s="70" t="s">
        <v>1554</v>
      </c>
      <c r="G28" s="1073" t="s">
        <v>2335</v>
      </c>
      <c r="H28" s="70" t="s">
        <v>2336</v>
      </c>
      <c r="I28" s="1066"/>
      <c r="J28" s="73">
        <v>68424</v>
      </c>
      <c r="K28" s="71">
        <v>96094889.999999985</v>
      </c>
      <c r="L28" s="71">
        <v>24461</v>
      </c>
      <c r="M28" s="71">
        <v>34257921</v>
      </c>
      <c r="N28" s="71">
        <v>0</v>
      </c>
      <c r="O28" s="71">
        <v>0</v>
      </c>
      <c r="P28" s="71">
        <v>0</v>
      </c>
      <c r="Q28" s="71">
        <v>0</v>
      </c>
      <c r="R28" s="71">
        <v>0</v>
      </c>
      <c r="S28" s="71">
        <v>0</v>
      </c>
      <c r="T28" s="71">
        <v>0</v>
      </c>
      <c r="U28" s="71">
        <v>0</v>
      </c>
      <c r="V28" s="71">
        <v>0</v>
      </c>
      <c r="W28" s="71">
        <v>0</v>
      </c>
      <c r="X28" s="71">
        <v>0</v>
      </c>
      <c r="Y28" s="71">
        <v>0</v>
      </c>
      <c r="Z28" s="71">
        <v>130352811</v>
      </c>
      <c r="AA28" s="71">
        <v>161227034</v>
      </c>
      <c r="AB28" s="71">
        <v>871358102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2358</v>
      </c>
      <c r="B29" s="70">
        <v>21</v>
      </c>
      <c r="C29" s="70">
        <v>18</v>
      </c>
      <c r="D29" s="70">
        <v>21</v>
      </c>
      <c r="E29" s="70">
        <v>2024</v>
      </c>
      <c r="F29" s="70" t="s">
        <v>1554</v>
      </c>
      <c r="G29" s="1073" t="s">
        <v>2355</v>
      </c>
      <c r="H29" s="70" t="s">
        <v>2356</v>
      </c>
      <c r="I29" s="1066"/>
      <c r="J29" s="73">
        <v>46593</v>
      </c>
      <c r="K29" s="71">
        <v>66054095.000000007</v>
      </c>
      <c r="L29" s="71">
        <v>67990</v>
      </c>
      <c r="M29" s="71">
        <v>95667523</v>
      </c>
      <c r="N29" s="71">
        <v>49400</v>
      </c>
      <c r="O29" s="71">
        <v>104497301</v>
      </c>
      <c r="P29" s="71">
        <v>56</v>
      </c>
      <c r="Q29" s="71">
        <v>303625</v>
      </c>
      <c r="R29" s="71">
        <v>0</v>
      </c>
      <c r="S29" s="71">
        <v>0</v>
      </c>
      <c r="T29" s="71">
        <v>0</v>
      </c>
      <c r="U29" s="71">
        <v>0</v>
      </c>
      <c r="V29" s="71">
        <v>0</v>
      </c>
      <c r="W29" s="71">
        <v>0</v>
      </c>
      <c r="X29" s="71">
        <v>0</v>
      </c>
      <c r="Y29" s="71">
        <v>0</v>
      </c>
      <c r="Z29" s="71">
        <v>266522544.00000006</v>
      </c>
      <c r="AA29" s="71">
        <v>28513044.999999996</v>
      </c>
      <c r="AB29" s="71">
        <v>381048828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1672</v>
      </c>
      <c r="B30" s="70">
        <v>22</v>
      </c>
      <c r="C30" s="70">
        <v>18</v>
      </c>
      <c r="D30" s="70">
        <v>22</v>
      </c>
      <c r="E30" s="70">
        <v>2024</v>
      </c>
      <c r="F30" s="70" t="s">
        <v>1554</v>
      </c>
      <c r="G30" s="1073" t="s">
        <v>1669</v>
      </c>
      <c r="H30" s="70" t="s">
        <v>1670</v>
      </c>
      <c r="I30" s="1066"/>
      <c r="J30" s="73">
        <v>225570</v>
      </c>
      <c r="K30" s="71">
        <v>298722836</v>
      </c>
      <c r="L30" s="71">
        <v>248409</v>
      </c>
      <c r="M30" s="71">
        <v>328382181.99999994</v>
      </c>
      <c r="N30" s="71">
        <v>86000</v>
      </c>
      <c r="O30" s="71">
        <v>206434652</v>
      </c>
      <c r="P30" s="71">
        <v>11865</v>
      </c>
      <c r="Q30" s="71">
        <v>68232066</v>
      </c>
      <c r="R30" s="71">
        <v>0</v>
      </c>
      <c r="S30" s="71">
        <v>0</v>
      </c>
      <c r="T30" s="71">
        <v>0</v>
      </c>
      <c r="U30" s="71">
        <v>0</v>
      </c>
      <c r="V30" s="71">
        <v>0</v>
      </c>
      <c r="W30" s="71">
        <v>0</v>
      </c>
      <c r="X30" s="71">
        <v>0</v>
      </c>
      <c r="Y30" s="71">
        <v>0</v>
      </c>
      <c r="Z30" s="71">
        <v>901771736</v>
      </c>
      <c r="AA30" s="71">
        <v>376466333</v>
      </c>
      <c r="AB30" s="71">
        <v>1985782901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231903</v>
      </c>
      <c r="K31" s="71">
        <v>292009543</v>
      </c>
      <c r="L31" s="71">
        <v>130276.99999999999</v>
      </c>
      <c r="M31" s="71">
        <v>164079379</v>
      </c>
      <c r="N31" s="71">
        <v>281900</v>
      </c>
      <c r="O31" s="71">
        <v>704701972</v>
      </c>
      <c r="P31" s="71">
        <v>34751</v>
      </c>
      <c r="Q31" s="71">
        <v>197017036</v>
      </c>
      <c r="R31" s="71">
        <v>0</v>
      </c>
      <c r="S31" s="71">
        <v>0</v>
      </c>
      <c r="T31" s="71">
        <v>0</v>
      </c>
      <c r="U31" s="71">
        <v>0</v>
      </c>
      <c r="V31" s="71">
        <v>0</v>
      </c>
      <c r="W31" s="71">
        <v>0</v>
      </c>
      <c r="X31" s="71">
        <v>0</v>
      </c>
      <c r="Y31" s="71">
        <v>0</v>
      </c>
      <c r="Z31" s="71">
        <v>1357807930</v>
      </c>
      <c r="AA31" s="71">
        <v>259482448.00000003</v>
      </c>
      <c r="AB31" s="71">
        <v>1740711453.0000002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1668</v>
      </c>
      <c r="B32" s="70">
        <v>24</v>
      </c>
      <c r="C32" s="70">
        <v>18</v>
      </c>
      <c r="D32" s="70">
        <v>24</v>
      </c>
      <c r="E32" s="70">
        <v>2024</v>
      </c>
      <c r="F32" s="70" t="s">
        <v>1554</v>
      </c>
      <c r="G32" s="1073" t="s">
        <v>1665</v>
      </c>
      <c r="H32" s="70" t="s">
        <v>1666</v>
      </c>
      <c r="I32" s="1066"/>
      <c r="J32" s="73">
        <v>28974</v>
      </c>
      <c r="K32" s="71">
        <v>40153372.000000007</v>
      </c>
      <c r="L32" s="71">
        <v>32223</v>
      </c>
      <c r="M32" s="71">
        <v>44357489</v>
      </c>
      <c r="N32" s="71">
        <v>11700</v>
      </c>
      <c r="O32" s="71">
        <v>20751579.000000004</v>
      </c>
      <c r="P32" s="71">
        <v>87</v>
      </c>
      <c r="Q32" s="71">
        <v>471508</v>
      </c>
      <c r="R32" s="71">
        <v>0</v>
      </c>
      <c r="S32" s="71">
        <v>0</v>
      </c>
      <c r="T32" s="71">
        <v>0</v>
      </c>
      <c r="U32" s="71">
        <v>0</v>
      </c>
      <c r="V32" s="71">
        <v>0</v>
      </c>
      <c r="W32" s="71">
        <v>0</v>
      </c>
      <c r="X32" s="71">
        <v>0</v>
      </c>
      <c r="Y32" s="71">
        <v>0</v>
      </c>
      <c r="Z32" s="71">
        <v>105733948.00000001</v>
      </c>
      <c r="AA32" s="71">
        <v>17439154</v>
      </c>
      <c r="AB32" s="71">
        <v>236453349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1660</v>
      </c>
      <c r="B33" s="70">
        <v>25</v>
      </c>
      <c r="C33" s="70">
        <v>18</v>
      </c>
      <c r="D33" s="70">
        <v>25</v>
      </c>
      <c r="E33" s="70">
        <v>2024</v>
      </c>
      <c r="F33" s="70" t="s">
        <v>1554</v>
      </c>
      <c r="G33" s="1073" t="s">
        <v>1657</v>
      </c>
      <c r="H33" s="70" t="s">
        <v>1658</v>
      </c>
      <c r="I33" s="1066"/>
      <c r="J33" s="73">
        <v>244767</v>
      </c>
      <c r="K33" s="71">
        <v>328673410</v>
      </c>
      <c r="L33" s="71">
        <v>178657</v>
      </c>
      <c r="M33" s="71">
        <v>239273220.99999997</v>
      </c>
      <c r="N33" s="71">
        <v>78100</v>
      </c>
      <c r="O33" s="71">
        <v>187849522</v>
      </c>
      <c r="P33" s="71">
        <v>2195</v>
      </c>
      <c r="Q33" s="71">
        <v>12621419</v>
      </c>
      <c r="R33" s="71">
        <v>394</v>
      </c>
      <c r="S33" s="71">
        <v>2876909</v>
      </c>
      <c r="T33" s="71">
        <v>0</v>
      </c>
      <c r="U33" s="71">
        <v>0</v>
      </c>
      <c r="V33" s="71">
        <v>0</v>
      </c>
      <c r="W33" s="71">
        <v>0</v>
      </c>
      <c r="X33" s="71">
        <v>0</v>
      </c>
      <c r="Y33" s="71">
        <v>0</v>
      </c>
      <c r="Z33" s="71">
        <v>771294481.00246</v>
      </c>
      <c r="AA33" s="71">
        <v>536910336</v>
      </c>
      <c r="AB33" s="71">
        <v>2688874440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2377</v>
      </c>
      <c r="B190" s="70">
        <v>182</v>
      </c>
      <c r="C190" s="70">
        <v>16</v>
      </c>
      <c r="D190" s="70">
        <v>2</v>
      </c>
      <c r="E190" s="70">
        <v>2022</v>
      </c>
      <c r="F190" s="70" t="s">
        <v>161</v>
      </c>
      <c r="G190" s="1073" t="s">
        <v>2375</v>
      </c>
      <c r="H190" s="70" t="s">
        <v>2376</v>
      </c>
      <c r="I190" s="1066"/>
      <c r="J190" s="73"/>
      <c r="K190" s="71"/>
      <c r="L190" s="71"/>
      <c r="M190" s="71"/>
      <c r="N190" s="71"/>
      <c r="O190" s="71"/>
      <c r="P190" s="71"/>
      <c r="Q190" s="71"/>
      <c r="R190" s="71"/>
      <c r="S190" s="71"/>
      <c r="T190" s="71"/>
      <c r="U190" s="71"/>
      <c r="V190" s="71"/>
      <c r="W190" s="71"/>
      <c r="X190" s="71"/>
      <c r="Y190" s="71"/>
      <c r="Z190" s="71"/>
      <c r="AA190" s="71"/>
      <c r="AB190" s="71"/>
      <c r="AC190" s="72"/>
      <c r="AD190" s="71">
        <v>71834607.473604709</v>
      </c>
      <c r="AE190" s="71">
        <v>957456.17397729727</v>
      </c>
      <c r="AF190" s="71">
        <v>755718.58119865577</v>
      </c>
      <c r="AG190" s="71">
        <v>58225798.791291796</v>
      </c>
      <c r="AH190" s="71">
        <v>91551721.967270777</v>
      </c>
      <c r="AI190" s="71">
        <v>0</v>
      </c>
      <c r="AJ190" s="71">
        <v>0</v>
      </c>
      <c r="AK190" s="71">
        <v>4594220.0077107642</v>
      </c>
      <c r="AL190" s="71">
        <v>0</v>
      </c>
      <c r="AM190" s="71">
        <v>0</v>
      </c>
      <c r="AN190" s="71">
        <v>227919522.99505401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1663</v>
      </c>
      <c r="B191" s="70">
        <v>183</v>
      </c>
      <c r="C191" s="70">
        <v>16</v>
      </c>
      <c r="D191" s="70">
        <v>3</v>
      </c>
      <c r="E191" s="70">
        <v>2022</v>
      </c>
      <c r="F191" s="70" t="s">
        <v>161</v>
      </c>
      <c r="G191" s="1073" t="s">
        <v>1661</v>
      </c>
      <c r="H191" s="70" t="s">
        <v>1662</v>
      </c>
      <c r="I191" s="1066"/>
      <c r="J191" s="73"/>
      <c r="K191" s="71"/>
      <c r="L191" s="71"/>
      <c r="M191" s="71"/>
      <c r="N191" s="71"/>
      <c r="O191" s="71"/>
      <c r="P191" s="71"/>
      <c r="Q191" s="71"/>
      <c r="R191" s="71"/>
      <c r="S191" s="71"/>
      <c r="T191" s="71"/>
      <c r="U191" s="71"/>
      <c r="V191" s="71"/>
      <c r="W191" s="71"/>
      <c r="X191" s="71"/>
      <c r="Y191" s="71"/>
      <c r="Z191" s="71"/>
      <c r="AA191" s="71"/>
      <c r="AB191" s="71"/>
      <c r="AC191" s="72"/>
      <c r="AD191" s="71">
        <v>493968409.89462644</v>
      </c>
      <c r="AE191" s="71">
        <v>3715381.2811745289</v>
      </c>
      <c r="AF191" s="71">
        <v>3579719.5951515269</v>
      </c>
      <c r="AG191" s="71">
        <v>124046811.46943562</v>
      </c>
      <c r="AH191" s="71">
        <v>187943103.28391844</v>
      </c>
      <c r="AI191" s="71">
        <v>0</v>
      </c>
      <c r="AJ191" s="71">
        <v>0</v>
      </c>
      <c r="AK191" s="71">
        <v>9032970.7529553622</v>
      </c>
      <c r="AL191" s="71">
        <v>0</v>
      </c>
      <c r="AM191" s="71">
        <v>0</v>
      </c>
      <c r="AN191" s="71">
        <v>822286396.27726185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47099796.916583039</v>
      </c>
      <c r="AE192" s="71">
        <v>1342695.2742812941</v>
      </c>
      <c r="AF192" s="71">
        <v>4355325.5074343579</v>
      </c>
      <c r="AG192" s="71">
        <v>44581964.44714459</v>
      </c>
      <c r="AH192" s="71">
        <v>92385318.806878448</v>
      </c>
      <c r="AI192" s="71">
        <v>0</v>
      </c>
      <c r="AJ192" s="71">
        <v>0</v>
      </c>
      <c r="AK192" s="71">
        <v>4560130.4019872863</v>
      </c>
      <c r="AL192" s="71">
        <v>0</v>
      </c>
      <c r="AM192" s="71">
        <v>0</v>
      </c>
      <c r="AN192" s="71">
        <v>194325231.35430902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1647</v>
      </c>
      <c r="B193" s="70">
        <v>185</v>
      </c>
      <c r="C193" s="70">
        <v>16</v>
      </c>
      <c r="D193" s="70">
        <v>5</v>
      </c>
      <c r="E193" s="70">
        <v>2022</v>
      </c>
      <c r="F193" s="70" t="s">
        <v>161</v>
      </c>
      <c r="G193" s="1073" t="s">
        <v>1645</v>
      </c>
      <c r="H193" s="70" t="s">
        <v>1646</v>
      </c>
      <c r="I193" s="1066"/>
      <c r="J193" s="73"/>
      <c r="K193" s="71"/>
      <c r="L193" s="71"/>
      <c r="M193" s="71"/>
      <c r="N193" s="71"/>
      <c r="O193" s="71"/>
      <c r="P193" s="71"/>
      <c r="Q193" s="71"/>
      <c r="R193" s="71"/>
      <c r="S193" s="71"/>
      <c r="T193" s="71"/>
      <c r="U193" s="71"/>
      <c r="V193" s="71"/>
      <c r="W193" s="71"/>
      <c r="X193" s="71"/>
      <c r="Y193" s="71"/>
      <c r="Z193" s="71"/>
      <c r="AA193" s="71"/>
      <c r="AB193" s="71"/>
      <c r="AC193" s="72"/>
      <c r="AD193" s="71">
        <v>29868529.806973957</v>
      </c>
      <c r="AE193" s="71">
        <v>955844.29489652743</v>
      </c>
      <c r="AF193" s="71">
        <v>1610873.8178181872</v>
      </c>
      <c r="AG193" s="71">
        <v>42478096.461998448</v>
      </c>
      <c r="AH193" s="71">
        <v>64930596.995915152</v>
      </c>
      <c r="AI193" s="71">
        <v>0</v>
      </c>
      <c r="AJ193" s="71">
        <v>0</v>
      </c>
      <c r="AK193" s="71">
        <v>3240707.7077353792</v>
      </c>
      <c r="AL193" s="71">
        <v>0</v>
      </c>
      <c r="AM193" s="71">
        <v>0</v>
      </c>
      <c r="AN193" s="71">
        <v>143084649.08533767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2373</v>
      </c>
      <c r="B194" s="70">
        <v>186</v>
      </c>
      <c r="C194" s="70">
        <v>16</v>
      </c>
      <c r="D194" s="70">
        <v>6</v>
      </c>
      <c r="E194" s="70">
        <v>2022</v>
      </c>
      <c r="F194" s="70" t="s">
        <v>161</v>
      </c>
      <c r="G194" s="1073" t="s">
        <v>2371</v>
      </c>
      <c r="H194" s="70" t="s">
        <v>2372</v>
      </c>
      <c r="I194" s="1066"/>
      <c r="J194" s="73"/>
      <c r="K194" s="71"/>
      <c r="L194" s="71"/>
      <c r="M194" s="71"/>
      <c r="N194" s="71"/>
      <c r="O194" s="71"/>
      <c r="P194" s="71"/>
      <c r="Q194" s="71"/>
      <c r="R194" s="71"/>
      <c r="S194" s="71"/>
      <c r="T194" s="71"/>
      <c r="U194" s="71"/>
      <c r="V194" s="71"/>
      <c r="W194" s="71"/>
      <c r="X194" s="71"/>
      <c r="Y194" s="71"/>
      <c r="Z194" s="71"/>
      <c r="AA194" s="71"/>
      <c r="AB194" s="71"/>
      <c r="AC194" s="72"/>
      <c r="AD194" s="71">
        <v>165828522.13827804</v>
      </c>
      <c r="AE194" s="71">
        <v>783373.23325415235</v>
      </c>
      <c r="AF194" s="71">
        <v>1322507.5170976475</v>
      </c>
      <c r="AG194" s="71">
        <v>25590798.974084266</v>
      </c>
      <c r="AH194" s="71">
        <v>34729203.583942421</v>
      </c>
      <c r="AI194" s="71">
        <v>0</v>
      </c>
      <c r="AJ194" s="71">
        <v>0</v>
      </c>
      <c r="AK194" s="71">
        <v>1683690.7917743798</v>
      </c>
      <c r="AL194" s="71">
        <v>0</v>
      </c>
      <c r="AM194" s="71">
        <v>0</v>
      </c>
      <c r="AN194" s="71">
        <v>229938096.23843089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1642</v>
      </c>
      <c r="B195" s="70">
        <v>187</v>
      </c>
      <c r="C195" s="70">
        <v>16</v>
      </c>
      <c r="D195" s="70">
        <v>7</v>
      </c>
      <c r="E195" s="70">
        <v>2022</v>
      </c>
      <c r="F195" s="70" t="s">
        <v>161</v>
      </c>
      <c r="G195" s="1073" t="s">
        <v>1640</v>
      </c>
      <c r="H195" s="70" t="s">
        <v>1641</v>
      </c>
      <c r="I195" s="1066"/>
      <c r="J195" s="73"/>
      <c r="K195" s="71"/>
      <c r="L195" s="71"/>
      <c r="M195" s="71"/>
      <c r="N195" s="71"/>
      <c r="O195" s="71"/>
      <c r="P195" s="71"/>
      <c r="Q195" s="71"/>
      <c r="R195" s="71"/>
      <c r="S195" s="71"/>
      <c r="T195" s="71"/>
      <c r="U195" s="71"/>
      <c r="V195" s="71"/>
      <c r="W195" s="71"/>
      <c r="X195" s="71"/>
      <c r="Y195" s="71"/>
      <c r="Z195" s="71"/>
      <c r="AA195" s="71"/>
      <c r="AB195" s="71"/>
      <c r="AC195" s="72"/>
      <c r="AD195" s="71">
        <v>17222876.313625447</v>
      </c>
      <c r="AE195" s="71">
        <v>446490.50537325139</v>
      </c>
      <c r="AF195" s="71">
        <v>1650648.4799865375</v>
      </c>
      <c r="AG195" s="71">
        <v>14038309.591362104</v>
      </c>
      <c r="AH195" s="71">
        <v>26998942.243983559</v>
      </c>
      <c r="AI195" s="71">
        <v>0</v>
      </c>
      <c r="AJ195" s="71">
        <v>0</v>
      </c>
      <c r="AK195" s="71">
        <v>1116305.460149514</v>
      </c>
      <c r="AL195" s="71">
        <v>0</v>
      </c>
      <c r="AM195" s="71">
        <v>0</v>
      </c>
      <c r="AN195" s="71">
        <v>61473572.59448041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13073261.365591286</v>
      </c>
      <c r="AE196" s="71">
        <v>456161.7798578706</v>
      </c>
      <c r="AF196" s="71">
        <v>765662.2467407434</v>
      </c>
      <c r="AG196" s="71">
        <v>7338491.9005693067</v>
      </c>
      <c r="AH196" s="71">
        <v>12839790.169784274</v>
      </c>
      <c r="AI196" s="71">
        <v>0</v>
      </c>
      <c r="AJ196" s="71">
        <v>0</v>
      </c>
      <c r="AK196" s="71">
        <v>623039.19551433262</v>
      </c>
      <c r="AL196" s="71">
        <v>0</v>
      </c>
      <c r="AM196" s="71">
        <v>0</v>
      </c>
      <c r="AN196" s="71">
        <v>35096406.658057816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1638</v>
      </c>
      <c r="B197" s="70">
        <v>189</v>
      </c>
      <c r="C197" s="70">
        <v>16</v>
      </c>
      <c r="D197" s="70">
        <v>9</v>
      </c>
      <c r="E197" s="70">
        <v>2022</v>
      </c>
      <c r="F197" s="70" t="s">
        <v>161</v>
      </c>
      <c r="G197" s="1073" t="s">
        <v>1636</v>
      </c>
      <c r="H197" s="70" t="s">
        <v>1637</v>
      </c>
      <c r="I197" s="1066"/>
      <c r="J197" s="73"/>
      <c r="K197" s="71"/>
      <c r="L197" s="71"/>
      <c r="M197" s="71"/>
      <c r="N197" s="71"/>
      <c r="O197" s="71"/>
      <c r="P197" s="71"/>
      <c r="Q197" s="71"/>
      <c r="R197" s="71"/>
      <c r="S197" s="71"/>
      <c r="T197" s="71"/>
      <c r="U197" s="71"/>
      <c r="V197" s="71"/>
      <c r="W197" s="71"/>
      <c r="X197" s="71"/>
      <c r="Y197" s="71"/>
      <c r="Z197" s="71"/>
      <c r="AA197" s="71"/>
      <c r="AB197" s="71"/>
      <c r="AC197" s="72"/>
      <c r="AD197" s="71">
        <v>7464310.8067323612</v>
      </c>
      <c r="AE197" s="71">
        <v>344942.12328475021</v>
      </c>
      <c r="AF197" s="71">
        <v>1034141.2163771078</v>
      </c>
      <c r="AG197" s="71">
        <v>16292453.861161551</v>
      </c>
      <c r="AH197" s="71">
        <v>29745613.844992995</v>
      </c>
      <c r="AI197" s="71">
        <v>0</v>
      </c>
      <c r="AJ197" s="71">
        <v>0</v>
      </c>
      <c r="AK197" s="71">
        <v>1481606.5760272439</v>
      </c>
      <c r="AL197" s="71">
        <v>0</v>
      </c>
      <c r="AM197" s="71">
        <v>0</v>
      </c>
      <c r="AN197" s="71">
        <v>56363068.428576007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128618.16795700221</v>
      </c>
      <c r="AE198" s="71">
        <v>114443.41473466012</v>
      </c>
      <c r="AF198" s="71">
        <v>318197.29734680243</v>
      </c>
      <c r="AG198" s="71">
        <v>2316759.3884049859</v>
      </c>
      <c r="AH198" s="71">
        <v>4461842.0767489495</v>
      </c>
      <c r="AI198" s="71">
        <v>0</v>
      </c>
      <c r="AJ198" s="71">
        <v>0</v>
      </c>
      <c r="AK198" s="71">
        <v>184264.64911895391</v>
      </c>
      <c r="AL198" s="71">
        <v>0</v>
      </c>
      <c r="AM198" s="71">
        <v>0</v>
      </c>
      <c r="AN198" s="71">
        <v>7524124.9943113551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3032819.1915432792</v>
      </c>
      <c r="AE199" s="71">
        <v>282078.83913472563</v>
      </c>
      <c r="AF199" s="71">
        <v>1372225.8448080854</v>
      </c>
      <c r="AG199" s="71">
        <v>6925232.1177727422</v>
      </c>
      <c r="AH199" s="71">
        <v>14333067.961599447</v>
      </c>
      <c r="AI199" s="71">
        <v>0</v>
      </c>
      <c r="AJ199" s="71">
        <v>0</v>
      </c>
      <c r="AK199" s="71">
        <v>625750.86869688204</v>
      </c>
      <c r="AL199" s="71">
        <v>0</v>
      </c>
      <c r="AM199" s="71">
        <v>0</v>
      </c>
      <c r="AN199" s="71">
        <v>26571174.823555164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1655</v>
      </c>
      <c r="B200" s="70">
        <v>192</v>
      </c>
      <c r="C200" s="70">
        <v>16</v>
      </c>
      <c r="D200" s="70">
        <v>12</v>
      </c>
      <c r="E200" s="70">
        <v>2022</v>
      </c>
      <c r="F200" s="70" t="s">
        <v>161</v>
      </c>
      <c r="G200" s="1073" t="s">
        <v>1653</v>
      </c>
      <c r="H200" s="70" t="s">
        <v>1654</v>
      </c>
      <c r="I200" s="1066"/>
      <c r="J200" s="73"/>
      <c r="K200" s="71"/>
      <c r="L200" s="71"/>
      <c r="M200" s="71"/>
      <c r="N200" s="71"/>
      <c r="O200" s="71"/>
      <c r="P200" s="71"/>
      <c r="Q200" s="71"/>
      <c r="R200" s="71"/>
      <c r="S200" s="71"/>
      <c r="T200" s="71"/>
      <c r="U200" s="71"/>
      <c r="V200" s="71"/>
      <c r="W200" s="71"/>
      <c r="X200" s="71"/>
      <c r="Y200" s="71"/>
      <c r="Z200" s="71"/>
      <c r="AA200" s="71"/>
      <c r="AB200" s="71"/>
      <c r="AC200" s="72"/>
      <c r="AD200" s="71">
        <v>45902939.708601765</v>
      </c>
      <c r="AE200" s="71">
        <v>960679.93213883694</v>
      </c>
      <c r="AF200" s="71">
        <v>437521.28385185328</v>
      </c>
      <c r="AG200" s="71">
        <v>48952499.725811303</v>
      </c>
      <c r="AH200" s="71">
        <v>61272366.260946259</v>
      </c>
      <c r="AI200" s="71">
        <v>0</v>
      </c>
      <c r="AJ200" s="71">
        <v>0</v>
      </c>
      <c r="AK200" s="71">
        <v>3044046.8383533419</v>
      </c>
      <c r="AL200" s="71">
        <v>0</v>
      </c>
      <c r="AM200" s="71">
        <v>0</v>
      </c>
      <c r="AN200" s="71">
        <v>160570053.74970335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59149721.339575969</v>
      </c>
      <c r="AE201" s="71">
        <v>1113808.4448119737</v>
      </c>
      <c r="AF201" s="71">
        <v>4971832.7710437877</v>
      </c>
      <c r="AG201" s="71">
        <v>78988972.120888919</v>
      </c>
      <c r="AH201" s="71">
        <v>103264057.41873677</v>
      </c>
      <c r="AI201" s="71">
        <v>0</v>
      </c>
      <c r="AJ201" s="71">
        <v>0</v>
      </c>
      <c r="AK201" s="71">
        <v>4634895.105449006</v>
      </c>
      <c r="AL201" s="71">
        <v>0</v>
      </c>
      <c r="AM201" s="71">
        <v>0</v>
      </c>
      <c r="AN201" s="71">
        <v>252123287.20050645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2349</v>
      </c>
      <c r="B202" s="70">
        <v>194</v>
      </c>
      <c r="C202" s="70">
        <v>16</v>
      </c>
      <c r="D202" s="70">
        <v>14</v>
      </c>
      <c r="E202" s="70">
        <v>2022</v>
      </c>
      <c r="F202" s="70" t="s">
        <v>161</v>
      </c>
      <c r="G202" s="1073" t="s">
        <v>2347</v>
      </c>
      <c r="H202" s="70" t="s">
        <v>2348</v>
      </c>
      <c r="I202" s="1066"/>
      <c r="J202" s="73"/>
      <c r="K202" s="71"/>
      <c r="L202" s="71"/>
      <c r="M202" s="71"/>
      <c r="N202" s="71"/>
      <c r="O202" s="71"/>
      <c r="P202" s="71"/>
      <c r="Q202" s="71"/>
      <c r="R202" s="71"/>
      <c r="S202" s="71"/>
      <c r="T202" s="71"/>
      <c r="U202" s="71"/>
      <c r="V202" s="71"/>
      <c r="W202" s="71"/>
      <c r="X202" s="71"/>
      <c r="Y202" s="71"/>
      <c r="Z202" s="71"/>
      <c r="AA202" s="71"/>
      <c r="AB202" s="71"/>
      <c r="AC202" s="72"/>
      <c r="AD202" s="71">
        <v>596479.18309423258</v>
      </c>
      <c r="AE202" s="71">
        <v>145069.11726928747</v>
      </c>
      <c r="AF202" s="71">
        <v>79549.324336700607</v>
      </c>
      <c r="AG202" s="71">
        <v>2586004.3984088087</v>
      </c>
      <c r="AH202" s="71">
        <v>5661261.989853505</v>
      </c>
      <c r="AI202" s="71">
        <v>0</v>
      </c>
      <c r="AJ202" s="71">
        <v>0</v>
      </c>
      <c r="AK202" s="71">
        <v>280206.22886344075</v>
      </c>
      <c r="AL202" s="71">
        <v>0</v>
      </c>
      <c r="AM202" s="71">
        <v>0</v>
      </c>
      <c r="AN202" s="71">
        <v>9348570.2418259755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1651</v>
      </c>
      <c r="B203" s="70">
        <v>195</v>
      </c>
      <c r="C203" s="70">
        <v>16</v>
      </c>
      <c r="D203" s="70">
        <v>15</v>
      </c>
      <c r="E203" s="70">
        <v>2022</v>
      </c>
      <c r="F203" s="70" t="s">
        <v>161</v>
      </c>
      <c r="G203" s="1073" t="s">
        <v>1649</v>
      </c>
      <c r="H203" s="70" t="s">
        <v>1650</v>
      </c>
      <c r="I203" s="1066"/>
      <c r="J203" s="73"/>
      <c r="K203" s="71"/>
      <c r="L203" s="71"/>
      <c r="M203" s="71"/>
      <c r="N203" s="71"/>
      <c r="O203" s="71"/>
      <c r="P203" s="71"/>
      <c r="Q203" s="71"/>
      <c r="R203" s="71"/>
      <c r="S203" s="71"/>
      <c r="T203" s="71"/>
      <c r="U203" s="71"/>
      <c r="V203" s="71"/>
      <c r="W203" s="71"/>
      <c r="X203" s="71"/>
      <c r="Y203" s="71"/>
      <c r="Z203" s="71"/>
      <c r="AA203" s="71"/>
      <c r="AB203" s="71"/>
      <c r="AC203" s="72"/>
      <c r="AD203" s="71">
        <v>36529766.42679888</v>
      </c>
      <c r="AE203" s="71">
        <v>539979.49205790332</v>
      </c>
      <c r="AF203" s="71">
        <v>268478.96963636455</v>
      </c>
      <c r="AG203" s="71">
        <v>12116025.45017202</v>
      </c>
      <c r="AH203" s="71">
        <v>23634569.387725279</v>
      </c>
      <c r="AI203" s="71">
        <v>0</v>
      </c>
      <c r="AJ203" s="71">
        <v>0</v>
      </c>
      <c r="AK203" s="71">
        <v>1019201.734755363</v>
      </c>
      <c r="AL203" s="71">
        <v>0</v>
      </c>
      <c r="AM203" s="71">
        <v>0</v>
      </c>
      <c r="AN203" s="71">
        <v>74108021.461145818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1630</v>
      </c>
      <c r="B204" s="70">
        <v>196</v>
      </c>
      <c r="C204" s="70">
        <v>16</v>
      </c>
      <c r="D204" s="70">
        <v>16</v>
      </c>
      <c r="E204" s="70">
        <v>2022</v>
      </c>
      <c r="F204" s="70" t="s">
        <v>161</v>
      </c>
      <c r="G204" s="1073" t="s">
        <v>1628</v>
      </c>
      <c r="H204" s="70" t="s">
        <v>1629</v>
      </c>
      <c r="I204" s="1066"/>
      <c r="J204" s="73"/>
      <c r="K204" s="71"/>
      <c r="L204" s="71"/>
      <c r="M204" s="71"/>
      <c r="N204" s="71"/>
      <c r="O204" s="71"/>
      <c r="P204" s="71"/>
      <c r="Q204" s="71"/>
      <c r="R204" s="71"/>
      <c r="S204" s="71"/>
      <c r="T204" s="71"/>
      <c r="U204" s="71"/>
      <c r="V204" s="71"/>
      <c r="W204" s="71"/>
      <c r="X204" s="71"/>
      <c r="Y204" s="71"/>
      <c r="Z204" s="71"/>
      <c r="AA204" s="71"/>
      <c r="AB204" s="71"/>
      <c r="AC204" s="72"/>
      <c r="AD204" s="71">
        <v>403638473.23539203</v>
      </c>
      <c r="AE204" s="71">
        <v>12385678.85663561</v>
      </c>
      <c r="AF204" s="71">
        <v>6731861.5719932886</v>
      </c>
      <c r="AG204" s="71">
        <v>762846251.48315632</v>
      </c>
      <c r="AH204" s="71">
        <v>731910019.37466228</v>
      </c>
      <c r="AI204" s="71">
        <v>0</v>
      </c>
      <c r="AJ204" s="71">
        <v>0</v>
      </c>
      <c r="AK204" s="71">
        <v>32157861.399148062</v>
      </c>
      <c r="AL204" s="71">
        <v>0</v>
      </c>
      <c r="AM204" s="71">
        <v>0</v>
      </c>
      <c r="AN204" s="71">
        <v>1949670145.9209876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2353</v>
      </c>
      <c r="B205" s="70">
        <v>197</v>
      </c>
      <c r="C205" s="70">
        <v>16</v>
      </c>
      <c r="D205" s="70">
        <v>17</v>
      </c>
      <c r="E205" s="70">
        <v>2022</v>
      </c>
      <c r="F205" s="70" t="s">
        <v>161</v>
      </c>
      <c r="G205" s="1073" t="s">
        <v>2351</v>
      </c>
      <c r="H205" s="70" t="s">
        <v>2352</v>
      </c>
      <c r="I205" s="1066"/>
      <c r="J205" s="73"/>
      <c r="K205" s="71"/>
      <c r="L205" s="71"/>
      <c r="M205" s="71"/>
      <c r="N205" s="71"/>
      <c r="O205" s="71"/>
      <c r="P205" s="71"/>
      <c r="Q205" s="71"/>
      <c r="R205" s="71"/>
      <c r="S205" s="71"/>
      <c r="T205" s="71"/>
      <c r="U205" s="71"/>
      <c r="V205" s="71"/>
      <c r="W205" s="71"/>
      <c r="X205" s="71"/>
      <c r="Y205" s="71"/>
      <c r="Z205" s="71"/>
      <c r="AA205" s="71"/>
      <c r="AB205" s="71"/>
      <c r="AC205" s="72"/>
      <c r="AD205" s="71">
        <v>71507724.042130098</v>
      </c>
      <c r="AE205" s="71">
        <v>802715.78222339065</v>
      </c>
      <c r="AF205" s="71">
        <v>1660592.145528625</v>
      </c>
      <c r="AG205" s="71">
        <v>12303870.805988641</v>
      </c>
      <c r="AH205" s="71">
        <v>22399166.877227586</v>
      </c>
      <c r="AI205" s="71">
        <v>0</v>
      </c>
      <c r="AJ205" s="71">
        <v>0</v>
      </c>
      <c r="AK205" s="71">
        <v>967163.43510929553</v>
      </c>
      <c r="AL205" s="71">
        <v>0</v>
      </c>
      <c r="AM205" s="71">
        <v>0</v>
      </c>
      <c r="AN205" s="71">
        <v>109641233.08820765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2369</v>
      </c>
      <c r="B206" s="70">
        <v>198</v>
      </c>
      <c r="C206" s="70">
        <v>16</v>
      </c>
      <c r="D206" s="70">
        <v>18</v>
      </c>
      <c r="E206" s="70">
        <v>2022</v>
      </c>
      <c r="F206" s="70" t="s">
        <v>161</v>
      </c>
      <c r="G206" s="1073" t="s">
        <v>2367</v>
      </c>
      <c r="H206" s="70" t="s">
        <v>2368</v>
      </c>
      <c r="I206" s="1066"/>
      <c r="J206" s="73"/>
      <c r="K206" s="71"/>
      <c r="L206" s="71"/>
      <c r="M206" s="71"/>
      <c r="N206" s="71"/>
      <c r="O206" s="71"/>
      <c r="P206" s="71"/>
      <c r="Q206" s="71"/>
      <c r="R206" s="71"/>
      <c r="S206" s="71"/>
      <c r="T206" s="71"/>
      <c r="U206" s="71"/>
      <c r="V206" s="71"/>
      <c r="W206" s="71"/>
      <c r="X206" s="71"/>
      <c r="Y206" s="71"/>
      <c r="Z206" s="71"/>
      <c r="AA206" s="71"/>
      <c r="AB206" s="71"/>
      <c r="AC206" s="72"/>
      <c r="AD206" s="71">
        <v>202132304.01919341</v>
      </c>
      <c r="AE206" s="71">
        <v>1905241.0734699755</v>
      </c>
      <c r="AF206" s="71">
        <v>2346705.0679326681</v>
      </c>
      <c r="AG206" s="71">
        <v>108969090.90922153</v>
      </c>
      <c r="AH206" s="71">
        <v>157219962.20974523</v>
      </c>
      <c r="AI206" s="71">
        <v>0</v>
      </c>
      <c r="AJ206" s="71">
        <v>0</v>
      </c>
      <c r="AK206" s="71">
        <v>7069202.859611949</v>
      </c>
      <c r="AL206" s="71">
        <v>0</v>
      </c>
      <c r="AM206" s="71">
        <v>0</v>
      </c>
      <c r="AN206" s="71">
        <v>479642506.1391747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2079</v>
      </c>
      <c r="B207" s="70">
        <v>199</v>
      </c>
      <c r="C207" s="70">
        <v>16</v>
      </c>
      <c r="D207" s="70">
        <v>19</v>
      </c>
      <c r="E207" s="70">
        <v>2022</v>
      </c>
      <c r="F207" s="70" t="s">
        <v>161</v>
      </c>
      <c r="G207" s="1073" t="s">
        <v>2060</v>
      </c>
      <c r="H207" s="70" t="s">
        <v>2061</v>
      </c>
      <c r="I207" s="1066"/>
      <c r="J207" s="73"/>
      <c r="K207" s="71"/>
      <c r="L207" s="71"/>
      <c r="M207" s="71"/>
      <c r="N207" s="71"/>
      <c r="O207" s="71"/>
      <c r="P207" s="71"/>
      <c r="Q207" s="71"/>
      <c r="R207" s="71"/>
      <c r="S207" s="71"/>
      <c r="T207" s="71"/>
      <c r="U207" s="71"/>
      <c r="V207" s="71"/>
      <c r="W207" s="71"/>
      <c r="X207" s="71"/>
      <c r="Y207" s="71"/>
      <c r="Z207" s="71"/>
      <c r="AA207" s="71"/>
      <c r="AB207" s="71"/>
      <c r="AC207" s="72"/>
      <c r="AD207" s="71">
        <v>5607659.667169136</v>
      </c>
      <c r="AE207" s="71">
        <v>647975.39046948403</v>
      </c>
      <c r="AF207" s="71">
        <v>556845.27035690425</v>
      </c>
      <c r="AG207" s="71">
        <v>23349177.728005927</v>
      </c>
      <c r="AH207" s="71">
        <v>37583822.97713127</v>
      </c>
      <c r="AI207" s="71">
        <v>0</v>
      </c>
      <c r="AJ207" s="71">
        <v>0</v>
      </c>
      <c r="AK207" s="71">
        <v>1759746.7681801708</v>
      </c>
      <c r="AL207" s="71">
        <v>0</v>
      </c>
      <c r="AM207" s="71">
        <v>0</v>
      </c>
      <c r="AN207" s="71">
        <v>69505227.801312894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2337</v>
      </c>
      <c r="B208" s="70">
        <v>200</v>
      </c>
      <c r="C208" s="70">
        <v>16</v>
      </c>
      <c r="D208" s="70">
        <v>20</v>
      </c>
      <c r="E208" s="70">
        <v>2022</v>
      </c>
      <c r="F208" s="70" t="s">
        <v>161</v>
      </c>
      <c r="G208" s="1073" t="s">
        <v>2335</v>
      </c>
      <c r="H208" s="70" t="s">
        <v>2336</v>
      </c>
      <c r="I208" s="1066"/>
      <c r="J208" s="73"/>
      <c r="K208" s="71"/>
      <c r="L208" s="71"/>
      <c r="M208" s="71"/>
      <c r="N208" s="71"/>
      <c r="O208" s="71"/>
      <c r="P208" s="71"/>
      <c r="Q208" s="71"/>
      <c r="R208" s="71"/>
      <c r="S208" s="71"/>
      <c r="T208" s="71"/>
      <c r="U208" s="71"/>
      <c r="V208" s="71"/>
      <c r="W208" s="71"/>
      <c r="X208" s="71"/>
      <c r="Y208" s="71"/>
      <c r="Z208" s="71"/>
      <c r="AA208" s="71"/>
      <c r="AB208" s="71"/>
      <c r="AC208" s="72"/>
      <c r="AD208" s="71">
        <v>133511319.07387283</v>
      </c>
      <c r="AE208" s="71">
        <v>646363.51138871419</v>
      </c>
      <c r="AF208" s="71">
        <v>397746.62168350298</v>
      </c>
      <c r="AG208" s="71">
        <v>41557654.218497008</v>
      </c>
      <c r="AH208" s="71">
        <v>41397978.300803758</v>
      </c>
      <c r="AI208" s="71">
        <v>0</v>
      </c>
      <c r="AJ208" s="71">
        <v>0</v>
      </c>
      <c r="AK208" s="71">
        <v>1901141.1555559624</v>
      </c>
      <c r="AL208" s="71">
        <v>0</v>
      </c>
      <c r="AM208" s="71">
        <v>0</v>
      </c>
      <c r="AN208" s="71">
        <v>219412202.88180178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2357</v>
      </c>
      <c r="B209" s="70">
        <v>201</v>
      </c>
      <c r="C209" s="70">
        <v>16</v>
      </c>
      <c r="D209" s="70">
        <v>21</v>
      </c>
      <c r="E209" s="70">
        <v>2022</v>
      </c>
      <c r="F209" s="70" t="s">
        <v>161</v>
      </c>
      <c r="G209" s="1073" t="s">
        <v>2355</v>
      </c>
      <c r="H209" s="70" t="s">
        <v>2356</v>
      </c>
      <c r="I209" s="1066"/>
      <c r="J209" s="73"/>
      <c r="K209" s="71"/>
      <c r="L209" s="71"/>
      <c r="M209" s="71"/>
      <c r="N209" s="71"/>
      <c r="O209" s="71"/>
      <c r="P209" s="71"/>
      <c r="Q209" s="71"/>
      <c r="R209" s="71"/>
      <c r="S209" s="71"/>
      <c r="T209" s="71"/>
      <c r="U209" s="71"/>
      <c r="V209" s="71"/>
      <c r="W209" s="71"/>
      <c r="X209" s="71"/>
      <c r="Y209" s="71"/>
      <c r="Z209" s="71"/>
      <c r="AA209" s="71"/>
      <c r="AB209" s="71"/>
      <c r="AC209" s="72"/>
      <c r="AD209" s="71">
        <v>2170145.9308768408</v>
      </c>
      <c r="AE209" s="71">
        <v>315928.29983089271</v>
      </c>
      <c r="AF209" s="71">
        <v>457408.61493602849</v>
      </c>
      <c r="AG209" s="71">
        <v>12504239.185526369</v>
      </c>
      <c r="AH209" s="71">
        <v>18668970.947472416</v>
      </c>
      <c r="AI209" s="71">
        <v>0</v>
      </c>
      <c r="AJ209" s="71">
        <v>0</v>
      </c>
      <c r="AK209" s="71">
        <v>783931.80434559856</v>
      </c>
      <c r="AL209" s="71">
        <v>0</v>
      </c>
      <c r="AM209" s="71">
        <v>0</v>
      </c>
      <c r="AN209" s="71">
        <v>34900624.782988146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1671</v>
      </c>
      <c r="B210" s="70">
        <v>202</v>
      </c>
      <c r="C210" s="70">
        <v>16</v>
      </c>
      <c r="D210" s="70">
        <v>22</v>
      </c>
      <c r="E210" s="70">
        <v>2022</v>
      </c>
      <c r="F210" s="70" t="s">
        <v>161</v>
      </c>
      <c r="G210" s="1073" t="s">
        <v>1669</v>
      </c>
      <c r="H210" s="70" t="s">
        <v>1670</v>
      </c>
      <c r="I210" s="1066"/>
      <c r="J210" s="73"/>
      <c r="K210" s="71"/>
      <c r="L210" s="71"/>
      <c r="M210" s="71"/>
      <c r="N210" s="71"/>
      <c r="O210" s="71"/>
      <c r="P210" s="71"/>
      <c r="Q210" s="71"/>
      <c r="R210" s="71"/>
      <c r="S210" s="71"/>
      <c r="T210" s="71"/>
      <c r="U210" s="71"/>
      <c r="V210" s="71"/>
      <c r="W210" s="71"/>
      <c r="X210" s="71"/>
      <c r="Y210" s="71"/>
      <c r="Z210" s="71"/>
      <c r="AA210" s="71"/>
      <c r="AB210" s="71"/>
      <c r="AC210" s="72"/>
      <c r="AD210" s="71">
        <v>35326036.092793584</v>
      </c>
      <c r="AE210" s="71">
        <v>1737605.6490699099</v>
      </c>
      <c r="AF210" s="71">
        <v>1968845.7773333399</v>
      </c>
      <c r="AG210" s="71">
        <v>51663734.361431189</v>
      </c>
      <c r="AH210" s="71">
        <v>75311576.343835086</v>
      </c>
      <c r="AI210" s="71">
        <v>0</v>
      </c>
      <c r="AJ210" s="71">
        <v>0</v>
      </c>
      <c r="AK210" s="71">
        <v>3532148.011212239</v>
      </c>
      <c r="AL210" s="71">
        <v>0</v>
      </c>
      <c r="AM210" s="71">
        <v>0</v>
      </c>
      <c r="AN210" s="71">
        <v>169539946.23567533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24997245.348659419</v>
      </c>
      <c r="AE211" s="71">
        <v>1645728.541466028</v>
      </c>
      <c r="AF211" s="71">
        <v>2386479.7301010177</v>
      </c>
      <c r="AG211" s="71">
        <v>51870364.25282947</v>
      </c>
      <c r="AH211" s="71">
        <v>72163099.071935624</v>
      </c>
      <c r="AI211" s="71">
        <v>0</v>
      </c>
      <c r="AJ211" s="71">
        <v>0</v>
      </c>
      <c r="AK211" s="71">
        <v>3038365.2373994291</v>
      </c>
      <c r="AL211" s="71">
        <v>0</v>
      </c>
      <c r="AM211" s="71">
        <v>0</v>
      </c>
      <c r="AN211" s="71">
        <v>156101282.18239099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1667</v>
      </c>
      <c r="B212" s="70">
        <v>204</v>
      </c>
      <c r="C212" s="70">
        <v>16</v>
      </c>
      <c r="D212" s="70">
        <v>24</v>
      </c>
      <c r="E212" s="70">
        <v>2022</v>
      </c>
      <c r="F212" s="70" t="s">
        <v>161</v>
      </c>
      <c r="G212" s="1073" t="s">
        <v>1665</v>
      </c>
      <c r="H212" s="70" t="s">
        <v>1666</v>
      </c>
      <c r="I212" s="1066"/>
      <c r="J212" s="73"/>
      <c r="K212" s="71"/>
      <c r="L212" s="71"/>
      <c r="M212" s="71"/>
      <c r="N212" s="71"/>
      <c r="O212" s="71"/>
      <c r="P212" s="71"/>
      <c r="Q212" s="71"/>
      <c r="R212" s="71"/>
      <c r="S212" s="71"/>
      <c r="T212" s="71"/>
      <c r="U212" s="71"/>
      <c r="V212" s="71"/>
      <c r="W212" s="71"/>
      <c r="X212" s="71"/>
      <c r="Y212" s="71"/>
      <c r="Z212" s="71"/>
      <c r="AA212" s="71"/>
      <c r="AB212" s="71"/>
      <c r="AC212" s="72"/>
      <c r="AD212" s="71">
        <v>795983.00485474477</v>
      </c>
      <c r="AE212" s="71">
        <v>191813.61061161343</v>
      </c>
      <c r="AF212" s="71">
        <v>119323.98650505091</v>
      </c>
      <c r="AG212" s="71">
        <v>8033519.7170908032</v>
      </c>
      <c r="AH212" s="71">
        <v>11748318.048859127</v>
      </c>
      <c r="AI212" s="71">
        <v>0</v>
      </c>
      <c r="AJ212" s="71">
        <v>0</v>
      </c>
      <c r="AK212" s="71">
        <v>476867.09824547771</v>
      </c>
      <c r="AL212" s="71">
        <v>0</v>
      </c>
      <c r="AM212" s="71">
        <v>0</v>
      </c>
      <c r="AN212" s="71">
        <v>21365825.466166817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1659</v>
      </c>
      <c r="B213" s="70">
        <v>205</v>
      </c>
      <c r="C213" s="70">
        <v>16</v>
      </c>
      <c r="D213" s="70">
        <v>25</v>
      </c>
      <c r="E213" s="70">
        <v>2022</v>
      </c>
      <c r="F213" s="70" t="s">
        <v>161</v>
      </c>
      <c r="G213" s="1073" t="s">
        <v>1657</v>
      </c>
      <c r="H213" s="70" t="s">
        <v>1658</v>
      </c>
      <c r="I213" s="1066"/>
      <c r="J213" s="73"/>
      <c r="K213" s="71"/>
      <c r="L213" s="71"/>
      <c r="M213" s="71"/>
      <c r="N213" s="71"/>
      <c r="O213" s="71"/>
      <c r="P213" s="71"/>
      <c r="Q213" s="71"/>
      <c r="R213" s="71"/>
      <c r="S213" s="71"/>
      <c r="T213" s="71"/>
      <c r="U213" s="71"/>
      <c r="V213" s="71"/>
      <c r="W213" s="71"/>
      <c r="X213" s="71"/>
      <c r="Y213" s="71"/>
      <c r="Z213" s="71"/>
      <c r="AA213" s="71"/>
      <c r="AB213" s="71"/>
      <c r="AC213" s="72"/>
      <c r="AD213" s="71">
        <v>41582168.222535573</v>
      </c>
      <c r="AE213" s="71">
        <v>1568358.3455890743</v>
      </c>
      <c r="AF213" s="71">
        <v>1203183.5305925966</v>
      </c>
      <c r="AG213" s="71">
        <v>76190076.319221258</v>
      </c>
      <c r="AH213" s="71">
        <v>107665928.49983048</v>
      </c>
      <c r="AI213" s="71">
        <v>0</v>
      </c>
      <c r="AJ213" s="71">
        <v>0</v>
      </c>
      <c r="AK213" s="71">
        <v>5019436.1881933957</v>
      </c>
      <c r="AL213" s="71">
        <v>0</v>
      </c>
      <c r="AM213" s="71">
        <v>0</v>
      </c>
      <c r="AN213" s="71">
        <v>233229151.1059624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2060</v>
      </c>
      <c r="H6" s="77" t="s">
        <v>2061</v>
      </c>
      <c r="I6" s="77" t="s">
        <v>2388</v>
      </c>
      <c r="J6" s="77" t="s">
        <v>2389</v>
      </c>
      <c r="K6" s="1080">
        <v>38</v>
      </c>
      <c r="L6" s="1081">
        <v>39</v>
      </c>
      <c r="M6" s="1044"/>
      <c r="N6" s="988">
        <v>1</v>
      </c>
      <c r="O6" s="77" t="s">
        <v>1674</v>
      </c>
      <c r="P6" s="77" t="s">
        <v>1675</v>
      </c>
      <c r="Q6" s="77" t="s">
        <v>1501</v>
      </c>
      <c r="R6" s="16"/>
      <c r="S6" s="77">
        <v>1</v>
      </c>
      <c r="T6" s="77" t="s">
        <v>2060</v>
      </c>
      <c r="U6" s="77" t="s">
        <v>2061</v>
      </c>
      <c r="V6" s="77" t="s">
        <v>1501</v>
      </c>
      <c r="W6" s="16"/>
      <c r="X6" s="77">
        <v>1</v>
      </c>
      <c r="Y6" s="692" t="s">
        <v>1674</v>
      </c>
      <c r="Z6" s="77" t="s">
        <v>1675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1697</v>
      </c>
      <c r="P7" s="77" t="s">
        <v>1698</v>
      </c>
      <c r="Q7" s="77" t="s">
        <v>1501</v>
      </c>
      <c r="R7" s="16"/>
      <c r="S7" s="77">
        <v>2</v>
      </c>
      <c r="T7" s="76" t="s">
        <v>795</v>
      </c>
      <c r="U7" s="77" t="s">
        <v>1503</v>
      </c>
      <c r="V7" s="77" t="s">
        <v>1503</v>
      </c>
      <c r="W7" s="16"/>
      <c r="X7" s="77">
        <v>2</v>
      </c>
      <c r="Y7" s="692" t="s">
        <v>1697</v>
      </c>
      <c r="Z7" s="77" t="s">
        <v>1698</v>
      </c>
      <c r="AA7" s="77" t="s">
        <v>1501</v>
      </c>
      <c r="AB7" s="16"/>
      <c r="AC7" s="77">
        <v>2</v>
      </c>
      <c r="AD7" s="77" t="s">
        <v>2375</v>
      </c>
      <c r="AE7" s="77" t="s">
        <v>2376</v>
      </c>
      <c r="AF7" s="77" t="s">
        <v>1501</v>
      </c>
    </row>
    <row r="8" spans="1:32" ht="12">
      <c r="A8" s="16"/>
      <c r="B8" s="16"/>
      <c r="C8" s="16"/>
      <c r="D8" s="16"/>
      <c r="F8" s="16"/>
      <c r="G8" s="16"/>
      <c r="H8" s="16"/>
      <c r="I8" s="16"/>
      <c r="J8" s="16"/>
      <c r="K8" s="1044"/>
      <c r="L8" s="1044"/>
      <c r="M8" s="1044"/>
      <c r="N8" s="988">
        <v>3</v>
      </c>
      <c r="O8" s="77" t="s">
        <v>1720</v>
      </c>
      <c r="P8" s="77" t="s">
        <v>1721</v>
      </c>
      <c r="Q8" s="77" t="s">
        <v>1501</v>
      </c>
      <c r="R8" s="16"/>
      <c r="S8" s="16"/>
      <c r="T8" s="16"/>
      <c r="U8" s="16"/>
      <c r="V8" s="16"/>
      <c r="W8" s="16"/>
      <c r="X8" s="77">
        <v>3</v>
      </c>
      <c r="Y8" s="692" t="s">
        <v>1720</v>
      </c>
      <c r="Z8" s="77" t="s">
        <v>1721</v>
      </c>
      <c r="AA8" s="77" t="s">
        <v>1501</v>
      </c>
      <c r="AB8" s="16"/>
      <c r="AC8" s="77">
        <v>3</v>
      </c>
      <c r="AD8" s="77" t="s">
        <v>1661</v>
      </c>
      <c r="AE8" s="77" t="s">
        <v>1662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1743</v>
      </c>
      <c r="P9" s="77" t="s">
        <v>1744</v>
      </c>
      <c r="Q9" s="77" t="s">
        <v>1501</v>
      </c>
      <c r="R9" s="16"/>
      <c r="S9" s="16"/>
      <c r="T9" s="16"/>
      <c r="U9" s="16"/>
      <c r="V9" s="16"/>
      <c r="W9" s="16"/>
      <c r="X9" s="77">
        <v>4</v>
      </c>
      <c r="Y9" s="692" t="s">
        <v>1743</v>
      </c>
      <c r="Z9" s="77" t="s">
        <v>1744</v>
      </c>
      <c r="AA9" s="77" t="s">
        <v>1501</v>
      </c>
      <c r="AB9" s="16"/>
      <c r="AC9" s="77">
        <v>4</v>
      </c>
      <c r="AD9" s="77" t="s">
        <v>2383</v>
      </c>
      <c r="AE9" s="77" t="s">
        <v>2384</v>
      </c>
      <c r="AF9" s="77" t="s">
        <v>1501</v>
      </c>
    </row>
    <row r="10" spans="1:32" ht="12">
      <c r="A10" s="16"/>
      <c r="B10" s="16"/>
      <c r="C10" s="16"/>
      <c r="D10" s="16"/>
      <c r="F10" s="75" t="s">
        <v>1501</v>
      </c>
      <c r="G10" s="76" t="s">
        <v>2060</v>
      </c>
      <c r="H10" s="77" t="s">
        <v>2061</v>
      </c>
      <c r="I10" s="77" t="s">
        <v>2388</v>
      </c>
      <c r="J10" s="77" t="s">
        <v>2389</v>
      </c>
      <c r="K10" s="1079">
        <v>38</v>
      </c>
      <c r="L10" s="1045">
        <v>39</v>
      </c>
      <c r="M10" s="1044"/>
      <c r="N10" s="988">
        <v>5</v>
      </c>
      <c r="O10" s="77" t="s">
        <v>1766</v>
      </c>
      <c r="P10" s="77" t="s">
        <v>1767</v>
      </c>
      <c r="Q10" s="77" t="s">
        <v>1501</v>
      </c>
      <c r="R10" s="16"/>
      <c r="S10" s="16"/>
      <c r="T10" s="16"/>
      <c r="U10" s="16"/>
      <c r="V10" s="16"/>
      <c r="W10" s="16"/>
      <c r="X10" s="77">
        <v>5</v>
      </c>
      <c r="Y10" s="692" t="s">
        <v>1766</v>
      </c>
      <c r="Z10" s="77" t="s">
        <v>1767</v>
      </c>
      <c r="AA10" s="77" t="s">
        <v>1501</v>
      </c>
      <c r="AB10" s="16"/>
      <c r="AC10" s="77">
        <v>5</v>
      </c>
      <c r="AD10" s="77" t="s">
        <v>1645</v>
      </c>
      <c r="AE10" s="77" t="s">
        <v>1646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1789</v>
      </c>
      <c r="P11" s="77" t="s">
        <v>1790</v>
      </c>
      <c r="Q11" s="77" t="s">
        <v>1501</v>
      </c>
      <c r="R11" s="16"/>
      <c r="S11" s="16"/>
      <c r="T11" s="16"/>
      <c r="U11" s="16"/>
      <c r="V11" s="16"/>
      <c r="W11" s="16"/>
      <c r="X11" s="77">
        <v>6</v>
      </c>
      <c r="Y11" s="692" t="s">
        <v>1789</v>
      </c>
      <c r="Z11" s="77" t="s">
        <v>1790</v>
      </c>
      <c r="AA11" s="77" t="s">
        <v>1501</v>
      </c>
      <c r="AB11" s="16"/>
      <c r="AC11" s="77">
        <v>6</v>
      </c>
      <c r="AD11" s="77" t="s">
        <v>2371</v>
      </c>
      <c r="AE11" s="77" t="s">
        <v>2372</v>
      </c>
      <c r="AF11" s="77" t="s">
        <v>1501</v>
      </c>
    </row>
    <row r="12" spans="1:32" ht="12">
      <c r="A12" s="16"/>
      <c r="B12" s="16"/>
      <c r="C12" s="16"/>
      <c r="D12" s="16"/>
      <c r="F12" s="75" t="s">
        <v>1505</v>
      </c>
      <c r="G12" s="76" t="s">
        <v>2060</v>
      </c>
      <c r="H12" s="77"/>
      <c r="I12" s="77" t="s">
        <v>2060</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1640</v>
      </c>
      <c r="AE12" s="77" t="s">
        <v>1641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1831</v>
      </c>
      <c r="P13" s="77" t="s">
        <v>1832</v>
      </c>
      <c r="Q13" s="77" t="s">
        <v>1501</v>
      </c>
      <c r="R13" s="16"/>
      <c r="S13" s="16"/>
      <c r="T13" s="16"/>
      <c r="U13" s="16"/>
      <c r="V13" s="16"/>
      <c r="W13" s="16"/>
      <c r="X13" s="77">
        <v>8</v>
      </c>
      <c r="Y13" s="692" t="s">
        <v>1831</v>
      </c>
      <c r="Z13" s="77" t="s">
        <v>1832</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1854</v>
      </c>
      <c r="P14" s="77" t="s">
        <v>1855</v>
      </c>
      <c r="Q14" s="77" t="s">
        <v>1501</v>
      </c>
      <c r="R14" s="16"/>
      <c r="S14" s="16"/>
      <c r="T14" s="16"/>
      <c r="U14" s="16"/>
      <c r="V14" s="16"/>
      <c r="W14" s="16"/>
      <c r="X14" s="77">
        <v>9</v>
      </c>
      <c r="Y14" s="692" t="s">
        <v>1854</v>
      </c>
      <c r="Z14" s="77" t="s">
        <v>1855</v>
      </c>
      <c r="AA14" s="77" t="s">
        <v>1501</v>
      </c>
      <c r="AB14" s="16"/>
      <c r="AC14" s="77">
        <v>9</v>
      </c>
      <c r="AD14" s="77" t="s">
        <v>1636</v>
      </c>
      <c r="AE14" s="77" t="s">
        <v>1637</v>
      </c>
      <c r="AF14" s="77" t="s">
        <v>1501</v>
      </c>
    </row>
    <row r="15" spans="1:32" ht="12">
      <c r="A15" s="16"/>
      <c r="B15" s="16"/>
      <c r="C15" s="16"/>
      <c r="D15" s="16"/>
      <c r="E15" s="16"/>
      <c r="F15" s="16"/>
      <c r="G15" s="16"/>
      <c r="H15" s="16"/>
      <c r="I15" s="16"/>
      <c r="J15" s="16"/>
      <c r="K15" s="1044"/>
      <c r="L15" s="1044"/>
      <c r="M15" s="1044"/>
      <c r="N15" s="988">
        <v>10</v>
      </c>
      <c r="O15" s="77" t="s">
        <v>1877</v>
      </c>
      <c r="P15" s="77" t="s">
        <v>1878</v>
      </c>
      <c r="Q15" s="77" t="s">
        <v>1501</v>
      </c>
      <c r="R15" s="16"/>
      <c r="S15" s="16"/>
      <c r="T15" s="16"/>
      <c r="U15" s="16"/>
      <c r="V15" s="16"/>
      <c r="W15" s="16"/>
      <c r="X15" s="77">
        <v>10</v>
      </c>
      <c r="Y15" s="692" t="s">
        <v>1877</v>
      </c>
      <c r="Z15" s="77" t="s">
        <v>1878</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1900</v>
      </c>
      <c r="P16" s="77" t="s">
        <v>1901</v>
      </c>
      <c r="Q16" s="77" t="s">
        <v>1501</v>
      </c>
      <c r="R16" s="16"/>
      <c r="S16" s="16"/>
      <c r="T16" s="16"/>
      <c r="U16" s="16"/>
      <c r="V16" s="16"/>
      <c r="W16" s="16"/>
      <c r="X16" s="77">
        <v>11</v>
      </c>
      <c r="Y16" s="692" t="s">
        <v>1900</v>
      </c>
      <c r="Z16" s="77" t="s">
        <v>1901</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1923</v>
      </c>
      <c r="P17" s="77" t="s">
        <v>1924</v>
      </c>
      <c r="Q17" s="77" t="s">
        <v>1501</v>
      </c>
      <c r="R17" s="16"/>
      <c r="S17" s="16"/>
      <c r="T17" s="16"/>
      <c r="U17" s="16"/>
      <c r="V17" s="16"/>
      <c r="W17" s="16"/>
      <c r="X17" s="77">
        <v>12</v>
      </c>
      <c r="Y17" s="692" t="s">
        <v>1923</v>
      </c>
      <c r="Z17" s="77" t="s">
        <v>1924</v>
      </c>
      <c r="AA17" s="77" t="s">
        <v>1501</v>
      </c>
      <c r="AB17" s="16"/>
      <c r="AC17" s="77">
        <v>12</v>
      </c>
      <c r="AD17" s="77" t="s">
        <v>1653</v>
      </c>
      <c r="AE17" s="77" t="s">
        <v>1654</v>
      </c>
      <c r="AF17" s="77" t="s">
        <v>1501</v>
      </c>
    </row>
    <row r="18" spans="1:32" ht="12">
      <c r="A18" s="16"/>
      <c r="B18" s="16"/>
      <c r="C18" s="16"/>
      <c r="D18" s="16"/>
      <c r="E18" s="16"/>
      <c r="F18" s="16"/>
      <c r="G18" s="16"/>
      <c r="H18" s="16"/>
      <c r="I18" s="16"/>
      <c r="J18" s="16"/>
      <c r="K18" s="1044"/>
      <c r="L18" s="1044"/>
      <c r="M18" s="1044"/>
      <c r="N18" s="988">
        <v>13</v>
      </c>
      <c r="O18" s="77" t="s">
        <v>1946</v>
      </c>
      <c r="P18" s="77" t="s">
        <v>1644</v>
      </c>
      <c r="Q18" s="77" t="s">
        <v>1501</v>
      </c>
      <c r="R18" s="16"/>
      <c r="S18" s="16"/>
      <c r="T18" s="16"/>
      <c r="U18" s="16"/>
      <c r="V18" s="16"/>
      <c r="W18" s="16"/>
      <c r="X18" s="77">
        <v>13</v>
      </c>
      <c r="Y18" s="692" t="s">
        <v>1946</v>
      </c>
      <c r="Z18" s="77" t="s">
        <v>1644</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1968</v>
      </c>
      <c r="P19" s="77" t="s">
        <v>1969</v>
      </c>
      <c r="Q19" s="77" t="s">
        <v>1501</v>
      </c>
      <c r="R19" s="16"/>
      <c r="S19" s="16"/>
      <c r="T19" s="16"/>
      <c r="U19" s="16"/>
      <c r="V19" s="16"/>
      <c r="W19" s="16"/>
      <c r="X19" s="77">
        <v>14</v>
      </c>
      <c r="Y19" s="692" t="s">
        <v>1968</v>
      </c>
      <c r="Z19" s="77" t="s">
        <v>1969</v>
      </c>
      <c r="AA19" s="77" t="s">
        <v>1501</v>
      </c>
      <c r="AB19" s="16"/>
      <c r="AC19" s="77">
        <v>14</v>
      </c>
      <c r="AD19" s="77" t="s">
        <v>2347</v>
      </c>
      <c r="AE19" s="77" t="s">
        <v>2348</v>
      </c>
      <c r="AF19" s="77" t="s">
        <v>1501</v>
      </c>
    </row>
    <row r="20" spans="1:32" ht="12">
      <c r="A20" s="16"/>
      <c r="B20" s="16"/>
      <c r="C20" s="16"/>
      <c r="D20" s="16"/>
      <c r="E20" s="16"/>
      <c r="F20" s="16"/>
      <c r="G20" s="16"/>
      <c r="H20" s="16"/>
      <c r="I20" s="16"/>
      <c r="J20" s="16"/>
      <c r="K20" s="1044"/>
      <c r="L20" s="1044"/>
      <c r="M20" s="1044"/>
      <c r="N20" s="988">
        <v>15</v>
      </c>
      <c r="O20" s="77" t="s">
        <v>1991</v>
      </c>
      <c r="P20" s="77" t="s">
        <v>1992</v>
      </c>
      <c r="Q20" s="77" t="s">
        <v>1501</v>
      </c>
      <c r="R20" s="16"/>
      <c r="S20" s="16"/>
      <c r="T20" s="16"/>
      <c r="U20" s="16"/>
      <c r="V20" s="16"/>
      <c r="W20" s="16"/>
      <c r="X20" s="77">
        <v>15</v>
      </c>
      <c r="Y20" s="692" t="s">
        <v>1991</v>
      </c>
      <c r="Z20" s="77" t="s">
        <v>1992</v>
      </c>
      <c r="AA20" s="77" t="s">
        <v>1501</v>
      </c>
      <c r="AB20" s="16"/>
      <c r="AC20" s="77">
        <v>15</v>
      </c>
      <c r="AD20" s="77" t="s">
        <v>1649</v>
      </c>
      <c r="AE20" s="77" t="s">
        <v>1650</v>
      </c>
      <c r="AF20" s="77" t="s">
        <v>1501</v>
      </c>
    </row>
    <row r="21" spans="1:32" ht="12">
      <c r="A21" s="16"/>
      <c r="B21" s="16"/>
      <c r="C21" s="16"/>
      <c r="D21" s="16"/>
      <c r="E21" s="16"/>
      <c r="F21" s="16"/>
      <c r="G21" s="16"/>
      <c r="H21" s="16"/>
      <c r="I21" s="16"/>
      <c r="J21" s="16"/>
      <c r="K21" s="1044"/>
      <c r="L21" s="1044"/>
      <c r="M21" s="1044"/>
      <c r="N21" s="988">
        <v>16</v>
      </c>
      <c r="O21" s="77" t="s">
        <v>2014</v>
      </c>
      <c r="P21" s="77" t="s">
        <v>2015</v>
      </c>
      <c r="Q21" s="77" t="s">
        <v>1501</v>
      </c>
      <c r="R21" s="16"/>
      <c r="S21" s="16"/>
      <c r="T21" s="16"/>
      <c r="U21" s="16"/>
      <c r="V21" s="16"/>
      <c r="W21" s="16"/>
      <c r="X21" s="77">
        <v>16</v>
      </c>
      <c r="Y21" s="692" t="s">
        <v>2014</v>
      </c>
      <c r="Z21" s="77" t="s">
        <v>2015</v>
      </c>
      <c r="AA21" s="77" t="s">
        <v>1501</v>
      </c>
      <c r="AB21" s="16"/>
      <c r="AC21" s="77">
        <v>16</v>
      </c>
      <c r="AD21" s="77" t="s">
        <v>1628</v>
      </c>
      <c r="AE21" s="77" t="s">
        <v>1629</v>
      </c>
      <c r="AF21" s="77" t="s">
        <v>1501</v>
      </c>
    </row>
    <row r="22" spans="1:32" ht="12">
      <c r="A22" s="16"/>
      <c r="B22" s="16"/>
      <c r="C22" s="16"/>
      <c r="D22" s="16"/>
      <c r="E22" s="16"/>
      <c r="F22" s="16"/>
      <c r="G22" s="16"/>
      <c r="H22" s="16"/>
      <c r="I22" s="16"/>
      <c r="J22" s="16"/>
      <c r="K22" s="1044"/>
      <c r="L22" s="1044"/>
      <c r="M22" s="1044"/>
      <c r="N22" s="988">
        <v>17</v>
      </c>
      <c r="O22" s="77" t="s">
        <v>2037</v>
      </c>
      <c r="P22" s="77" t="s">
        <v>2038</v>
      </c>
      <c r="Q22" s="77" t="s">
        <v>1501</v>
      </c>
      <c r="R22" s="16"/>
      <c r="S22" s="16"/>
      <c r="T22" s="16"/>
      <c r="U22" s="16"/>
      <c r="V22" s="16"/>
      <c r="W22" s="16"/>
      <c r="X22" s="77">
        <v>17</v>
      </c>
      <c r="Y22" s="692" t="s">
        <v>2037</v>
      </c>
      <c r="Z22" s="77" t="s">
        <v>2038</v>
      </c>
      <c r="AA22" s="77" t="s">
        <v>1501</v>
      </c>
      <c r="AB22" s="16"/>
      <c r="AC22" s="77">
        <v>17</v>
      </c>
      <c r="AD22" s="77" t="s">
        <v>2351</v>
      </c>
      <c r="AE22" s="77" t="s">
        <v>2352</v>
      </c>
      <c r="AF22" s="77" t="s">
        <v>1501</v>
      </c>
    </row>
    <row r="23" spans="1:32" ht="12">
      <c r="A23" s="16"/>
      <c r="B23" s="16"/>
      <c r="C23" s="16"/>
      <c r="D23" s="16"/>
      <c r="E23" s="16"/>
      <c r="F23" s="16"/>
      <c r="G23" s="16"/>
      <c r="H23" s="16"/>
      <c r="I23" s="16"/>
      <c r="J23" s="16"/>
      <c r="K23" s="1044"/>
      <c r="L23" s="1044"/>
      <c r="M23" s="1044"/>
      <c r="N23" s="988">
        <v>18</v>
      </c>
      <c r="O23" s="77" t="s">
        <v>2060</v>
      </c>
      <c r="P23" s="77" t="s">
        <v>2061</v>
      </c>
      <c r="Q23" s="77" t="s">
        <v>1501</v>
      </c>
      <c r="R23" s="16"/>
      <c r="S23" s="16"/>
      <c r="T23" s="16"/>
      <c r="U23" s="16"/>
      <c r="V23" s="16"/>
      <c r="W23" s="16"/>
      <c r="X23" s="77">
        <v>18</v>
      </c>
      <c r="Y23" s="692" t="s">
        <v>2060</v>
      </c>
      <c r="Z23" s="77" t="s">
        <v>2061</v>
      </c>
      <c r="AA23" s="77" t="s">
        <v>1501</v>
      </c>
      <c r="AB23" s="16"/>
      <c r="AC23" s="77">
        <v>18</v>
      </c>
      <c r="AD23" s="77" t="s">
        <v>2367</v>
      </c>
      <c r="AE23" s="77" t="s">
        <v>2368</v>
      </c>
      <c r="AF23" s="77" t="s">
        <v>1501</v>
      </c>
    </row>
    <row r="24" spans="1:32" ht="12">
      <c r="A24" s="16"/>
      <c r="B24" s="16"/>
      <c r="C24" s="16"/>
      <c r="D24" s="16"/>
      <c r="E24" s="16"/>
      <c r="F24" s="16"/>
      <c r="G24" s="16"/>
      <c r="H24" s="16"/>
      <c r="I24" s="16"/>
      <c r="J24" s="16"/>
      <c r="K24" s="1044"/>
      <c r="L24" s="1044"/>
      <c r="M24" s="1044"/>
      <c r="N24" s="988">
        <v>19</v>
      </c>
      <c r="O24" s="77" t="s">
        <v>2083</v>
      </c>
      <c r="P24" s="77" t="s">
        <v>2084</v>
      </c>
      <c r="Q24" s="77" t="s">
        <v>1501</v>
      </c>
      <c r="R24" s="16"/>
      <c r="S24" s="16"/>
      <c r="T24" s="16"/>
      <c r="U24" s="16"/>
      <c r="V24" s="16"/>
      <c r="W24" s="16"/>
      <c r="X24" s="77">
        <v>19</v>
      </c>
      <c r="Y24" s="692" t="s">
        <v>2083</v>
      </c>
      <c r="Z24" s="77" t="s">
        <v>2084</v>
      </c>
      <c r="AA24" s="77" t="s">
        <v>1501</v>
      </c>
      <c r="AB24" s="16"/>
      <c r="AC24" s="77">
        <v>19</v>
      </c>
      <c r="AD24" s="77" t="s">
        <v>2060</v>
      </c>
      <c r="AE24" s="77" t="s">
        <v>2061</v>
      </c>
      <c r="AF24" s="77" t="s">
        <v>1501</v>
      </c>
    </row>
    <row r="25" spans="1:32" ht="12">
      <c r="A25" s="16"/>
      <c r="B25" s="16"/>
      <c r="C25" s="16"/>
      <c r="D25" s="16"/>
      <c r="E25" s="16"/>
      <c r="F25" s="16"/>
      <c r="G25" s="16"/>
      <c r="H25" s="16"/>
      <c r="I25" s="16"/>
      <c r="J25" s="16"/>
      <c r="K25" s="1044"/>
      <c r="L25" s="1044"/>
      <c r="M25" s="1044"/>
      <c r="N25" s="988">
        <v>20</v>
      </c>
      <c r="O25" s="77" t="s">
        <v>2106</v>
      </c>
      <c r="P25" s="77" t="s">
        <v>2107</v>
      </c>
      <c r="Q25" s="77" t="s">
        <v>1501</v>
      </c>
      <c r="R25" s="16"/>
      <c r="S25" s="16"/>
      <c r="T25" s="16"/>
      <c r="U25" s="16"/>
      <c r="V25" s="16"/>
      <c r="W25" s="16"/>
      <c r="X25" s="77">
        <v>20</v>
      </c>
      <c r="Y25" s="692" t="s">
        <v>2106</v>
      </c>
      <c r="Z25" s="77" t="s">
        <v>2107</v>
      </c>
      <c r="AA25" s="77" t="s">
        <v>1501</v>
      </c>
      <c r="AB25" s="16"/>
      <c r="AC25" s="77">
        <v>20</v>
      </c>
      <c r="AD25" s="77" t="s">
        <v>2335</v>
      </c>
      <c r="AE25" s="77" t="s">
        <v>2336</v>
      </c>
      <c r="AF25" s="77" t="s">
        <v>1501</v>
      </c>
    </row>
    <row r="26" spans="1:32" ht="12">
      <c r="A26" s="16"/>
      <c r="B26" s="16"/>
      <c r="C26" s="16"/>
      <c r="D26" s="16"/>
      <c r="E26" s="16"/>
      <c r="F26" s="16"/>
      <c r="G26" s="16"/>
      <c r="H26" s="16"/>
      <c r="I26" s="16"/>
      <c r="J26" s="16"/>
      <c r="K26" s="1044"/>
      <c r="L26" s="1044"/>
      <c r="M26" s="1044"/>
      <c r="N26" s="988">
        <v>21</v>
      </c>
      <c r="O26" s="77" t="s">
        <v>2129</v>
      </c>
      <c r="P26" s="77" t="s">
        <v>2130</v>
      </c>
      <c r="Q26" s="77" t="s">
        <v>1501</v>
      </c>
      <c r="R26" s="16"/>
      <c r="S26" s="16"/>
      <c r="T26" s="16"/>
      <c r="U26" s="16"/>
      <c r="V26" s="16"/>
      <c r="W26" s="16"/>
      <c r="X26" s="77">
        <v>21</v>
      </c>
      <c r="Y26" s="692" t="s">
        <v>2129</v>
      </c>
      <c r="Z26" s="77" t="s">
        <v>2130</v>
      </c>
      <c r="AA26" s="77" t="s">
        <v>1501</v>
      </c>
      <c r="AB26" s="16"/>
      <c r="AC26" s="77">
        <v>21</v>
      </c>
      <c r="AD26" s="77" t="s">
        <v>2355</v>
      </c>
      <c r="AE26" s="77" t="s">
        <v>2356</v>
      </c>
      <c r="AF26" s="77" t="s">
        <v>1501</v>
      </c>
    </row>
    <row r="27" spans="1:32" ht="12">
      <c r="A27" s="16"/>
      <c r="B27" s="16"/>
      <c r="C27" s="16"/>
      <c r="D27" s="16"/>
      <c r="E27" s="16"/>
      <c r="F27" s="16"/>
      <c r="G27" s="16"/>
      <c r="H27" s="16"/>
      <c r="I27" s="16"/>
      <c r="J27" s="16"/>
      <c r="K27" s="1044"/>
      <c r="L27" s="1044"/>
      <c r="M27" s="1044"/>
      <c r="N27" s="988">
        <v>22</v>
      </c>
      <c r="O27" s="77" t="s">
        <v>2152</v>
      </c>
      <c r="P27" s="77" t="s">
        <v>2153</v>
      </c>
      <c r="Q27" s="77" t="s">
        <v>1501</v>
      </c>
      <c r="R27" s="16"/>
      <c r="S27" s="16"/>
      <c r="T27" s="16"/>
      <c r="U27" s="16"/>
      <c r="V27" s="16"/>
      <c r="W27" s="16"/>
      <c r="X27" s="77">
        <v>22</v>
      </c>
      <c r="Y27" s="692" t="s">
        <v>2152</v>
      </c>
      <c r="Z27" s="77" t="s">
        <v>2153</v>
      </c>
      <c r="AA27" s="77" t="s">
        <v>1501</v>
      </c>
      <c r="AB27" s="16"/>
      <c r="AC27" s="77">
        <v>22</v>
      </c>
      <c r="AD27" s="77" t="s">
        <v>1669</v>
      </c>
      <c r="AE27" s="77" t="s">
        <v>1670</v>
      </c>
      <c r="AF27" s="77" t="s">
        <v>1501</v>
      </c>
    </row>
    <row r="28" spans="1:32" ht="12">
      <c r="A28" s="16"/>
      <c r="B28" s="16"/>
      <c r="C28" s="16"/>
      <c r="D28" s="16"/>
      <c r="E28" s="16"/>
      <c r="F28" s="16"/>
      <c r="G28" s="16"/>
      <c r="H28" s="16"/>
      <c r="I28" s="16"/>
      <c r="J28" s="16"/>
      <c r="K28" s="1044"/>
      <c r="L28" s="1044"/>
      <c r="M28" s="1044"/>
      <c r="N28" s="988">
        <v>23</v>
      </c>
      <c r="O28" s="77" t="s">
        <v>2175</v>
      </c>
      <c r="P28" s="77" t="s">
        <v>2176</v>
      </c>
      <c r="Q28" s="77" t="s">
        <v>1501</v>
      </c>
      <c r="R28" s="16"/>
      <c r="S28" s="16"/>
      <c r="T28" s="16"/>
      <c r="U28" s="16"/>
      <c r="V28" s="16"/>
      <c r="W28" s="16"/>
      <c r="X28" s="77">
        <v>23</v>
      </c>
      <c r="Y28" s="692" t="s">
        <v>2175</v>
      </c>
      <c r="Z28" s="77" t="s">
        <v>2176</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2198</v>
      </c>
      <c r="P29" s="77" t="s">
        <v>2199</v>
      </c>
      <c r="Q29" s="77" t="s">
        <v>1501</v>
      </c>
      <c r="R29" s="16"/>
      <c r="S29" s="16"/>
      <c r="T29" s="16"/>
      <c r="U29" s="16"/>
      <c r="V29" s="16"/>
      <c r="W29" s="16"/>
      <c r="X29" s="77">
        <v>24</v>
      </c>
      <c r="Y29" s="692" t="s">
        <v>2198</v>
      </c>
      <c r="Z29" s="77" t="s">
        <v>2199</v>
      </c>
      <c r="AA29" s="77" t="s">
        <v>1501</v>
      </c>
      <c r="AB29" s="16"/>
      <c r="AC29" s="77">
        <v>24</v>
      </c>
      <c r="AD29" s="77" t="s">
        <v>1665</v>
      </c>
      <c r="AE29" s="77" t="s">
        <v>1666</v>
      </c>
      <c r="AF29" s="77" t="s">
        <v>1501</v>
      </c>
    </row>
    <row r="30" spans="1:32" ht="12">
      <c r="A30" s="16"/>
      <c r="B30" s="16"/>
      <c r="C30" s="16"/>
      <c r="D30" s="16"/>
      <c r="E30" s="16"/>
      <c r="F30" s="16"/>
      <c r="G30" s="16"/>
      <c r="H30" s="16"/>
      <c r="I30" s="16"/>
      <c r="J30" s="16"/>
      <c r="K30" s="1044"/>
      <c r="L30" s="1044"/>
      <c r="M30" s="1044"/>
      <c r="N30" s="988">
        <v>25</v>
      </c>
      <c r="O30" s="77" t="s">
        <v>2221</v>
      </c>
      <c r="P30" s="77" t="s">
        <v>2222</v>
      </c>
      <c r="Q30" s="77" t="s">
        <v>1501</v>
      </c>
      <c r="R30" s="16"/>
      <c r="S30" s="16"/>
      <c r="T30" s="16"/>
      <c r="U30" s="16"/>
      <c r="V30" s="16"/>
      <c r="W30" s="16"/>
      <c r="X30" s="77">
        <v>25</v>
      </c>
      <c r="Y30" s="692" t="s">
        <v>2221</v>
      </c>
      <c r="Z30" s="77" t="s">
        <v>2222</v>
      </c>
      <c r="AA30" s="77" t="s">
        <v>1501</v>
      </c>
      <c r="AB30" s="16"/>
      <c r="AC30" s="77">
        <v>25</v>
      </c>
      <c r="AD30" s="77" t="s">
        <v>1657</v>
      </c>
      <c r="AE30" s="77" t="s">
        <v>1658</v>
      </c>
      <c r="AF30" s="77" t="s">
        <v>1501</v>
      </c>
    </row>
    <row r="31" spans="1:32" ht="12">
      <c r="A31" s="16"/>
      <c r="B31" s="16"/>
      <c r="C31" s="16"/>
      <c r="D31" s="16"/>
      <c r="E31" s="16"/>
      <c r="F31" s="16"/>
      <c r="G31" s="16"/>
      <c r="H31" s="16"/>
      <c r="I31" s="16"/>
      <c r="J31" s="16"/>
      <c r="K31" s="1044"/>
      <c r="L31" s="1044"/>
      <c r="M31" s="1044"/>
      <c r="N31" s="988">
        <v>26</v>
      </c>
      <c r="O31" s="77" t="s">
        <v>2244</v>
      </c>
      <c r="P31" s="77" t="s">
        <v>2245</v>
      </c>
      <c r="Q31" s="77" t="s">
        <v>1501</v>
      </c>
      <c r="R31" s="16"/>
      <c r="S31" s="16"/>
      <c r="T31" s="16"/>
      <c r="U31" s="16"/>
      <c r="V31" s="16"/>
      <c r="W31" s="16"/>
      <c r="X31" s="77">
        <v>26</v>
      </c>
      <c r="Y31" s="692" t="s">
        <v>2244</v>
      </c>
      <c r="Z31" s="77" t="s">
        <v>2245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2267</v>
      </c>
      <c r="P32" s="77" t="s">
        <v>2268</v>
      </c>
      <c r="Q32" s="77" t="s">
        <v>1501</v>
      </c>
      <c r="R32" s="16"/>
      <c r="S32" s="16"/>
      <c r="T32" s="16"/>
      <c r="U32" s="16"/>
      <c r="V32" s="16"/>
      <c r="W32" s="16"/>
      <c r="X32" s="77">
        <v>27</v>
      </c>
      <c r="Y32" s="692" t="s">
        <v>2267</v>
      </c>
      <c r="Z32" s="77" t="s">
        <v>2268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2290</v>
      </c>
      <c r="P33" s="77" t="s">
        <v>2291</v>
      </c>
      <c r="Q33" s="77" t="s">
        <v>1501</v>
      </c>
      <c r="R33" s="16"/>
      <c r="S33" s="16"/>
      <c r="T33" s="16"/>
      <c r="U33" s="16"/>
      <c r="V33" s="16"/>
      <c r="W33" s="16"/>
      <c r="X33" s="77">
        <v>28</v>
      </c>
      <c r="Y33" s="692" t="s">
        <v>2290</v>
      </c>
      <c r="Z33" s="77" t="s">
        <v>2291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2313</v>
      </c>
      <c r="P34" s="77" t="s">
        <v>2314</v>
      </c>
      <c r="Q34" s="77" t="s">
        <v>1501</v>
      </c>
      <c r="R34" s="16"/>
      <c r="S34" s="16"/>
      <c r="T34" s="16"/>
      <c r="U34" s="16"/>
      <c r="V34" s="16"/>
      <c r="W34" s="16"/>
      <c r="X34" s="77">
        <v>29</v>
      </c>
      <c r="Y34" s="692" t="s">
        <v>2313</v>
      </c>
      <c r="Z34" s="77" t="s">
        <v>2314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36</v>
      </c>
      <c r="I4" s="70" t="str">
        <f>HLOOKUP(I3,比較地域マスタ!$E$5:$L$6,2,0)</f>
        <v>徳島県</v>
      </c>
      <c r="J4" s="70" t="str">
        <f>HLOOKUP(J3,比較地域マスタ!$E$5:$L$6,2,0)</f>
        <v>東みよし町</v>
      </c>
      <c r="K4" s="70" t="str">
        <f>HLOOKUP(K3,比較地域マスタ!$E$5:$L$6,2,0)</f>
        <v>36489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東みよし町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12.819701318444039</v>
      </c>
      <c r="BB5" s="29"/>
      <c r="BC5" s="17"/>
      <c r="BD5" s="1005">
        <f>SUM(BC6:BC8)</f>
        <v>9.0663771274235181</v>
      </c>
      <c r="BE5" s="29"/>
      <c r="BF5" s="17"/>
      <c r="BG5" s="1005">
        <f>AK35</f>
        <v>7.1876602623115398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9.0131594254009464</v>
      </c>
      <c r="BA6" s="17"/>
      <c r="BB6" s="29"/>
      <c r="BC6" s="1005">
        <f>O32</f>
        <v>6.7855385700502726</v>
      </c>
      <c r="BD6" s="17"/>
      <c r="BE6" s="29"/>
      <c r="BF6" s="1005">
        <f>AK36</f>
        <v>4.5849355158485414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1.8782927154144029</v>
      </c>
      <c r="BA7" s="17"/>
      <c r="BB7" s="29"/>
      <c r="BC7" s="1005">
        <f>O33</f>
        <v>1.396760215491734</v>
      </c>
      <c r="BD7" s="17"/>
      <c r="BE7" s="29"/>
      <c r="BF7" s="1005">
        <f t="shared" ref="BF7:BF8" si="0">AK37</f>
        <v>0.83173399236736723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1.9282491776286901</v>
      </c>
      <c r="BA8" s="17"/>
      <c r="BB8" s="29"/>
      <c r="BC8" s="1005">
        <f>O34</f>
        <v>0.88407834188151146</v>
      </c>
      <c r="BD8" s="17"/>
      <c r="BE8" s="29"/>
      <c r="BF8" s="1005">
        <f t="shared" si="0"/>
        <v>1.7709907540956304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88.697579652224704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13.23210640992288</v>
      </c>
      <c r="BA9" s="1005">
        <f>AZ9</f>
        <v>13.23210640992288</v>
      </c>
      <c r="BB9" s="29"/>
      <c r="BC9" s="1005">
        <f>O35</f>
        <v>21.73997932394143</v>
      </c>
      <c r="BD9" s="1005">
        <f>BC9</f>
        <v>21.73997932394143</v>
      </c>
      <c r="BE9" s="29"/>
      <c r="BF9" s="1005">
        <f>AK39</f>
        <v>13.284787549225449</v>
      </c>
      <c r="BG9" s="1005">
        <f>AK39</f>
        <v>13.284787549225449</v>
      </c>
      <c r="BH9" s="29"/>
    </row>
    <row r="10" spans="1:62" ht="17.100000000000001" customHeight="1" thickBot="1">
      <c r="B10" s="323"/>
      <c r="C10" s="324"/>
      <c r="D10" s="326"/>
      <c r="E10" s="326"/>
      <c r="F10" s="326"/>
      <c r="G10" s="325"/>
      <c r="H10" s="325"/>
      <c r="I10" s="326"/>
      <c r="J10" s="327"/>
      <c r="K10" s="334"/>
      <c r="L10" s="246" t="s">
        <v>114</v>
      </c>
      <c r="M10" s="246"/>
      <c r="N10" s="563"/>
      <c r="O10" s="906">
        <f>SUM(O11:O13)</f>
        <v>12.819701318444039</v>
      </c>
      <c r="P10" s="453">
        <f t="shared" ref="P10:P22" si="1">O10/$O$9</f>
        <v>0.14453270730395287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20.974947623458501</v>
      </c>
      <c r="BA10" s="1005">
        <f>AZ10</f>
        <v>20.974947623458501</v>
      </c>
      <c r="BB10" s="29"/>
      <c r="BC10" s="1005">
        <f>O36</f>
        <v>32.278840939084823</v>
      </c>
      <c r="BD10" s="1005">
        <f>BC10</f>
        <v>32.278840939084823</v>
      </c>
      <c r="BE10" s="29"/>
      <c r="BF10" s="1005">
        <f>AK40</f>
        <v>17.596042251673857</v>
      </c>
      <c r="BG10" s="1005">
        <f>AK40</f>
        <v>17.596042251673857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9.0131594254009464</v>
      </c>
      <c r="P11" s="454">
        <f t="shared" si="1"/>
        <v>0.10161674603456758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39.825959916571229</v>
      </c>
      <c r="BB11" s="29"/>
      <c r="BC11" s="1005"/>
      <c r="BD11" s="1005">
        <f>SUM(BC12:BC14)</f>
        <v>35.932375897269566</v>
      </c>
      <c r="BE11" s="29"/>
      <c r="BF11" s="17"/>
      <c r="BG11" s="1005">
        <f>AK41</f>
        <v>29.163996757567045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1.8782927154144029</v>
      </c>
      <c r="P12" s="454">
        <f t="shared" si="1"/>
        <v>2.1176369442988424E-2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38.86235734869279</v>
      </c>
      <c r="BA12" s="17"/>
      <c r="BB12" s="29"/>
      <c r="BC12" s="1005">
        <f>O38</f>
        <v>34.745829181302028</v>
      </c>
      <c r="BD12" s="17"/>
      <c r="BE12" s="29"/>
      <c r="BF12" s="1005">
        <f>AK42</f>
        <v>28.3617185438805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1.9282491776286901</v>
      </c>
      <c r="P13" s="454">
        <f t="shared" si="1"/>
        <v>2.1739591826396877E-2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0.96360256787844001</v>
      </c>
      <c r="BA13" s="17"/>
      <c r="BB13" s="29"/>
      <c r="BC13" s="1005">
        <f>O41</f>
        <v>1.18654671596754</v>
      </c>
      <c r="BD13" s="17"/>
      <c r="BE13" s="29"/>
      <c r="BF13" s="1005">
        <f>AK45</f>
        <v>0.80227821368654439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13.23210640992288</v>
      </c>
      <c r="P14" s="453">
        <f t="shared" si="1"/>
        <v>0.14918227150960361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20.974947623458501</v>
      </c>
      <c r="P15" s="453">
        <f t="shared" si="1"/>
        <v>0.23647711364503293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1.8448643838280481</v>
      </c>
      <c r="BA15" s="1005">
        <f>AZ15</f>
        <v>1.8448643838280481</v>
      </c>
      <c r="BB15" s="29"/>
      <c r="BC15" s="1005">
        <f>O43</f>
        <v>2.1523379376849658</v>
      </c>
      <c r="BD15" s="1005">
        <f>BC15</f>
        <v>2.1523379376849658</v>
      </c>
      <c r="BE15" s="29"/>
      <c r="BF15" s="1005">
        <f>AK47</f>
        <v>1.813750724713165</v>
      </c>
      <c r="BG15" s="1005">
        <f>AK47</f>
        <v>1.813750724713165</v>
      </c>
      <c r="BH15" s="29"/>
    </row>
    <row r="16" spans="1:62" ht="17.100000000000001" customHeight="1" thickBot="1">
      <c r="B16" s="323"/>
      <c r="C16" s="324"/>
      <c r="D16" s="326"/>
      <c r="E16" s="326"/>
      <c r="F16" s="326"/>
      <c r="G16" s="325"/>
      <c r="H16" s="325"/>
      <c r="I16" s="326"/>
      <c r="J16" s="327"/>
      <c r="K16" s="335"/>
      <c r="L16" s="246" t="s">
        <v>128</v>
      </c>
      <c r="M16" s="344"/>
      <c r="N16" s="345"/>
      <c r="O16" s="906">
        <f>SUM(O18:O21)</f>
        <v>39.825959916571229</v>
      </c>
      <c r="P16" s="453">
        <f t="shared" si="1"/>
        <v>0.44900841796050428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38.86235734869279</v>
      </c>
      <c r="P17" s="454">
        <f t="shared" si="1"/>
        <v>0.43814450744956768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17.415107486926839</v>
      </c>
      <c r="P18" s="454">
        <f t="shared" si="1"/>
        <v>0.19634253330485366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21.44724986176595</v>
      </c>
      <c r="P19" s="454">
        <f t="shared" si="1"/>
        <v>0.24180197414471402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0.96360256787844001</v>
      </c>
      <c r="P20" s="454">
        <f t="shared" si="1"/>
        <v>1.0863910510936598E-2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1.8448643838280481</v>
      </c>
      <c r="P22" s="612">
        <f t="shared" si="1"/>
        <v>2.079948958090623E-2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7.2202043205371833</v>
      </c>
      <c r="AZ22" s="1005">
        <f t="shared" si="3"/>
        <v>6.3960678253410022</v>
      </c>
      <c r="BA22" s="1005">
        <f t="shared" si="3"/>
        <v>10.780521962333822</v>
      </c>
      <c r="BB22" s="1005">
        <f t="shared" si="3"/>
        <v>9.2177670720839</v>
      </c>
      <c r="BC22" s="1005">
        <f t="shared" si="3"/>
        <v>9.0663771274235181</v>
      </c>
      <c r="BD22" s="1005">
        <f t="shared" si="3"/>
        <v>10.866355787269917</v>
      </c>
      <c r="BE22" s="1005">
        <f t="shared" si="3"/>
        <v>12.172352838795028</v>
      </c>
      <c r="BF22" s="1005">
        <f t="shared" si="3"/>
        <v>9.2357127879038465</v>
      </c>
      <c r="BG22" s="1005">
        <f t="shared" si="3"/>
        <v>9.1457864255450723</v>
      </c>
      <c r="BH22" s="1005">
        <f t="shared" si="3"/>
        <v>8.5840590386625291</v>
      </c>
      <c r="BI22" s="1005">
        <f t="shared" si="3"/>
        <v>7.8769557070786487</v>
      </c>
      <c r="BJ22" s="1005">
        <f t="shared" si="3"/>
        <v>11.446935899815536</v>
      </c>
      <c r="BK22" s="1005">
        <f t="shared" si="3"/>
        <v>10.122688793721506</v>
      </c>
      <c r="BL22" s="1005">
        <f t="shared" si="3"/>
        <v>7.1876602623115398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15.635112041095161</v>
      </c>
      <c r="AZ23" s="1005">
        <f t="shared" ref="AZ23:BL23" si="4">Y39</f>
        <v>14.60664059365214</v>
      </c>
      <c r="BA23" s="1005">
        <f t="shared" si="4"/>
        <v>19.96733352532916</v>
      </c>
      <c r="BB23" s="1005">
        <f t="shared" si="4"/>
        <v>23.217656548999258</v>
      </c>
      <c r="BC23" s="1005">
        <f t="shared" si="4"/>
        <v>21.73997932394143</v>
      </c>
      <c r="BD23" s="1005">
        <f t="shared" si="4"/>
        <v>22.302958309278988</v>
      </c>
      <c r="BE23" s="1005">
        <f t="shared" si="4"/>
        <v>20.306524042588819</v>
      </c>
      <c r="BF23" s="1005">
        <f t="shared" si="4"/>
        <v>14.456718648490764</v>
      </c>
      <c r="BG23" s="1005">
        <f t="shared" si="4"/>
        <v>14.62419934708495</v>
      </c>
      <c r="BH23" s="1005">
        <f t="shared" si="4"/>
        <v>14.46702604202375</v>
      </c>
      <c r="BI23" s="1005">
        <f t="shared" si="4"/>
        <v>12.217558167813214</v>
      </c>
      <c r="BJ23" s="1005">
        <f t="shared" si="4"/>
        <v>14.821774185326893</v>
      </c>
      <c r="BK23" s="1005">
        <f t="shared" si="4"/>
        <v>15.816323965048017</v>
      </c>
      <c r="BL23" s="1005">
        <f t="shared" si="4"/>
        <v>13.284787549225449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20.69592109807316</v>
      </c>
      <c r="AZ24" s="1005">
        <f t="shared" ref="AZ24:BL24" si="5">Y40</f>
        <v>17.397087449853579</v>
      </c>
      <c r="BA24" s="1005">
        <f t="shared" si="5"/>
        <v>26.389253847902911</v>
      </c>
      <c r="BB24" s="1005">
        <f t="shared" si="5"/>
        <v>31.987299355363518</v>
      </c>
      <c r="BC24" s="1005">
        <f t="shared" si="5"/>
        <v>32.278840939084823</v>
      </c>
      <c r="BD24" s="1005">
        <f t="shared" si="5"/>
        <v>28.864472454024579</v>
      </c>
      <c r="BE24" s="1005">
        <f t="shared" si="5"/>
        <v>25.631415662241469</v>
      </c>
      <c r="BF24" s="1005">
        <f t="shared" si="5"/>
        <v>21.475111930606772</v>
      </c>
      <c r="BG24" s="1005">
        <f t="shared" si="5"/>
        <v>21.403908000280346</v>
      </c>
      <c r="BH24" s="1005">
        <f t="shared" si="5"/>
        <v>20.693139464175015</v>
      </c>
      <c r="BI24" s="1005">
        <f t="shared" si="5"/>
        <v>16.359242595167508</v>
      </c>
      <c r="BJ24" s="1005">
        <f t="shared" si="5"/>
        <v>23.813710447751028</v>
      </c>
      <c r="BK24" s="1005">
        <f t="shared" si="5"/>
        <v>21.294488839206029</v>
      </c>
      <c r="BL24" s="1005">
        <f t="shared" si="5"/>
        <v>17.596042251673857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37.063166350823501</v>
      </c>
      <c r="AZ25" s="1005">
        <f t="shared" ref="AZ25:BL25" si="6">Y41</f>
        <v>37.435410969552358</v>
      </c>
      <c r="BA25" s="1005">
        <f t="shared" si="6"/>
        <v>36.590267726000803</v>
      </c>
      <c r="BB25" s="1005">
        <f t="shared" si="6"/>
        <v>36.528482749858107</v>
      </c>
      <c r="BC25" s="1005">
        <f t="shared" si="6"/>
        <v>35.932375897269566</v>
      </c>
      <c r="BD25" s="1005">
        <f t="shared" si="6"/>
        <v>35.071299671717966</v>
      </c>
      <c r="BE25" s="1005">
        <f t="shared" si="6"/>
        <v>34.800004647494418</v>
      </c>
      <c r="BF25" s="1005">
        <f t="shared" si="6"/>
        <v>33.95628953980404</v>
      </c>
      <c r="BG25" s="1005">
        <f t="shared" si="6"/>
        <v>33.379603530422806</v>
      </c>
      <c r="BH25" s="1005">
        <f t="shared" si="6"/>
        <v>32.638193956558993</v>
      </c>
      <c r="BI25" s="1005">
        <f t="shared" si="6"/>
        <v>31.959517062691994</v>
      </c>
      <c r="BJ25" s="1005">
        <f t="shared" si="6"/>
        <v>29.149515207360373</v>
      </c>
      <c r="BK25" s="1005">
        <f t="shared" si="6"/>
        <v>29.001879928620408</v>
      </c>
      <c r="BL25" s="1005">
        <f t="shared" si="6"/>
        <v>29.163996757567045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1.893121810501047</v>
      </c>
      <c r="AZ26" s="1005">
        <f t="shared" si="7"/>
        <v>2.0689128408951118</v>
      </c>
      <c r="BA26" s="1005">
        <f t="shared" si="7"/>
        <v>1.9089823987862149</v>
      </c>
      <c r="BB26" s="1005">
        <f t="shared" si="7"/>
        <v>1.8133932891493101</v>
      </c>
      <c r="BC26" s="1005">
        <f t="shared" si="7"/>
        <v>2.1523379376849658</v>
      </c>
      <c r="BD26" s="1005">
        <f t="shared" si="7"/>
        <v>2.6516385450814028</v>
      </c>
      <c r="BE26" s="1005">
        <f t="shared" si="7"/>
        <v>1.5914710922290041</v>
      </c>
      <c r="BF26" s="1005">
        <f t="shared" si="7"/>
        <v>1.6092320401955371</v>
      </c>
      <c r="BG26" s="1005">
        <f t="shared" si="7"/>
        <v>2.3856819860461149</v>
      </c>
      <c r="BH26" s="1005">
        <f t="shared" si="7"/>
        <v>2.2968649910645786</v>
      </c>
      <c r="BI26" s="1005">
        <f t="shared" si="7"/>
        <v>0</v>
      </c>
      <c r="BJ26" s="1005">
        <f t="shared" si="7"/>
        <v>1.5876341172738431</v>
      </c>
      <c r="BK26" s="1005">
        <f t="shared" si="7"/>
        <v>1.8334197900551681</v>
      </c>
      <c r="BL26" s="1005">
        <f t="shared" si="7"/>
        <v>1.813750724713165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82.507525621030055</v>
      </c>
      <c r="AZ27" s="1005">
        <f t="shared" si="8"/>
        <v>77.904119679294183</v>
      </c>
      <c r="BA27" s="1005">
        <f t="shared" si="8"/>
        <v>95.636359460352921</v>
      </c>
      <c r="BB27" s="1005">
        <f t="shared" si="8"/>
        <v>102.76459901545408</v>
      </c>
      <c r="BC27" s="1005">
        <f t="shared" si="8"/>
        <v>101.16991122540429</v>
      </c>
      <c r="BD27" s="1005">
        <f t="shared" si="8"/>
        <v>99.756724767372845</v>
      </c>
      <c r="BE27" s="1005">
        <f t="shared" si="8"/>
        <v>94.501768283348738</v>
      </c>
      <c r="BF27" s="1005">
        <f t="shared" si="8"/>
        <v>80.733064947000969</v>
      </c>
      <c r="BG27" s="1005">
        <f t="shared" si="8"/>
        <v>80.939179289379283</v>
      </c>
      <c r="BH27" s="1005">
        <f t="shared" si="8"/>
        <v>78.679283492484871</v>
      </c>
      <c r="BI27" s="1005">
        <f t="shared" si="8"/>
        <v>68.413273532751361</v>
      </c>
      <c r="BJ27" s="1005">
        <f t="shared" si="8"/>
        <v>80.819569857527668</v>
      </c>
      <c r="BK27" s="1005">
        <f t="shared" si="8"/>
        <v>78.068801316651133</v>
      </c>
      <c r="BL27" s="1005">
        <f t="shared" si="8"/>
        <v>69.046237545491053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101.16991122540429</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9.0663771274235181</v>
      </c>
      <c r="P31" s="453">
        <f t="shared" ref="P31:P43" si="9">O31/$O$30</f>
        <v>8.9615351220619671E-2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6.7855385700502726</v>
      </c>
      <c r="P32" s="454">
        <f t="shared" si="9"/>
        <v>6.7070717843492472E-2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1.396760215491734</v>
      </c>
      <c r="P33" s="454">
        <f t="shared" si="9"/>
        <v>1.3806083237335096E-2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0.88407834188151146</v>
      </c>
      <c r="P34" s="454">
        <f t="shared" si="9"/>
        <v>8.7385501397921044E-3</v>
      </c>
      <c r="Q34" s="328"/>
      <c r="R34" s="13"/>
      <c r="S34" s="323"/>
      <c r="T34" s="563" t="s">
        <v>112</v>
      </c>
      <c r="U34" s="332"/>
      <c r="V34" s="332"/>
      <c r="W34" s="332"/>
      <c r="X34" s="893">
        <f>X35+X39+X40+X41+X47</f>
        <v>82.507525621030055</v>
      </c>
      <c r="Y34" s="894">
        <f t="shared" ref="Y34:AK34" si="10">Y35+Y39+Y40+Y41+Y47</f>
        <v>77.904119679294183</v>
      </c>
      <c r="Z34" s="894">
        <f t="shared" si="10"/>
        <v>95.636359460352921</v>
      </c>
      <c r="AA34" s="894">
        <f t="shared" si="10"/>
        <v>102.76459901545408</v>
      </c>
      <c r="AB34" s="894">
        <f t="shared" si="10"/>
        <v>101.16991122540429</v>
      </c>
      <c r="AC34" s="894">
        <f t="shared" si="10"/>
        <v>99.756724767372845</v>
      </c>
      <c r="AD34" s="894">
        <f t="shared" si="10"/>
        <v>94.501768283348738</v>
      </c>
      <c r="AE34" s="894">
        <f t="shared" si="10"/>
        <v>80.733064947000969</v>
      </c>
      <c r="AF34" s="894">
        <f t="shared" si="10"/>
        <v>80.939179289379283</v>
      </c>
      <c r="AG34" s="894">
        <f t="shared" si="10"/>
        <v>78.679283492484871</v>
      </c>
      <c r="AH34" s="894">
        <f t="shared" si="10"/>
        <v>68.413273532751361</v>
      </c>
      <c r="AI34" s="894">
        <f t="shared" si="10"/>
        <v>80.819569857527668</v>
      </c>
      <c r="AJ34" s="894">
        <f t="shared" si="10"/>
        <v>78.068801316651133</v>
      </c>
      <c r="AK34" s="895">
        <f t="shared" si="10"/>
        <v>69.046237545491053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21.73997932394143</v>
      </c>
      <c r="P35" s="453">
        <f t="shared" si="9"/>
        <v>0.21488581991047956</v>
      </c>
      <c r="Q35" s="328"/>
      <c r="R35" s="13"/>
      <c r="S35" s="323"/>
      <c r="T35" s="334"/>
      <c r="U35" s="246" t="s">
        <v>114</v>
      </c>
      <c r="V35" s="344"/>
      <c r="W35" s="344"/>
      <c r="X35" s="896">
        <f>SUM(X36:X38)</f>
        <v>7.2202043205371833</v>
      </c>
      <c r="Y35" s="897">
        <f t="shared" ref="Y35:AK35" si="11">SUM(Y36:Y38)</f>
        <v>6.3960678253410022</v>
      </c>
      <c r="Z35" s="897">
        <f t="shared" si="11"/>
        <v>10.780521962333822</v>
      </c>
      <c r="AA35" s="897">
        <f t="shared" si="11"/>
        <v>9.2177670720839</v>
      </c>
      <c r="AB35" s="897">
        <f t="shared" si="11"/>
        <v>9.0663771274235181</v>
      </c>
      <c r="AC35" s="897">
        <f t="shared" si="11"/>
        <v>10.866355787269917</v>
      </c>
      <c r="AD35" s="897">
        <f t="shared" si="11"/>
        <v>12.172352838795028</v>
      </c>
      <c r="AE35" s="897">
        <f t="shared" si="11"/>
        <v>9.2357127879038465</v>
      </c>
      <c r="AF35" s="897">
        <f t="shared" si="11"/>
        <v>9.1457864255450723</v>
      </c>
      <c r="AG35" s="897">
        <f t="shared" si="11"/>
        <v>8.5840590386625291</v>
      </c>
      <c r="AH35" s="897">
        <f t="shared" si="11"/>
        <v>7.8769557070786487</v>
      </c>
      <c r="AI35" s="897">
        <f t="shared" si="11"/>
        <v>11.446935899815536</v>
      </c>
      <c r="AJ35" s="897">
        <f t="shared" si="11"/>
        <v>10.122688793721506</v>
      </c>
      <c r="AK35" s="898">
        <f t="shared" si="11"/>
        <v>7.1876602623115398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32.278840939084823</v>
      </c>
      <c r="P36" s="453">
        <f t="shared" si="9"/>
        <v>0.31905574046781843</v>
      </c>
      <c r="Q36" s="328"/>
      <c r="R36" s="13"/>
      <c r="S36" s="356" t="s">
        <v>184</v>
      </c>
      <c r="T36" s="335"/>
      <c r="U36" s="346"/>
      <c r="V36" s="336" t="s">
        <v>184</v>
      </c>
      <c r="W36" s="357"/>
      <c r="X36" s="899">
        <f>VLOOKUP(年度マスタ!$K$4&amp;"_"&amp;X$33,データシート1!$A:$BT,MATCH("aa_"&amp;$S36,データシート1!$A$1:$BT$1,0),0)</f>
        <v>5.2351328122751326</v>
      </c>
      <c r="Y36" s="900">
        <f>VLOOKUP(年度マスタ!$K$4&amp;"_"&amp;Y$33,データシート1!$A:$BT,MATCH("aa_"&amp;$S36,データシート1!$A$1:$BT$1,0),0)</f>
        <v>4.5562493002678064</v>
      </c>
      <c r="Z36" s="900">
        <f>VLOOKUP(年度マスタ!$K$4&amp;"_"&amp;Z$33,データシート1!$A:$BT,MATCH("aa_"&amp;$S36,データシート1!$A$1:$BT$1,0),0)</f>
        <v>8.1865681853504064</v>
      </c>
      <c r="AA36" s="900">
        <f>VLOOKUP(年度マスタ!$K$4&amp;"_"&amp;AA$33,データシート1!$A:$BT,MATCH("aa_"&amp;$S36,データシート1!$A$1:$BT$1,0),0)</f>
        <v>6.5850464262451336</v>
      </c>
      <c r="AB36" s="900">
        <f>VLOOKUP(年度マスタ!$K$4&amp;"_"&amp;AB$33,データシート1!$A:$BT,MATCH("aa_"&amp;$S36,データシート1!$A$1:$BT$1,0),0)</f>
        <v>6.7855385700502726</v>
      </c>
      <c r="AC36" s="900">
        <f>VLOOKUP(年度マスタ!$K$4&amp;"_"&amp;AC$33,データシート1!$A:$BT,MATCH("aa_"&amp;$S36,データシート1!$A$1:$BT$1,0),0)</f>
        <v>7.3660012710135376</v>
      </c>
      <c r="AD36" s="900">
        <f>VLOOKUP(年度マスタ!$K$4&amp;"_"&amp;AD$33,データシート1!$A:$BT,MATCH("aa_"&amp;$S36,データシート1!$A$1:$BT$1,0),0)</f>
        <v>8.8858485666294111</v>
      </c>
      <c r="AE36" s="900">
        <f>VLOOKUP(年度マスタ!$K$4&amp;"_"&amp;AE$33,データシート1!$A:$BT,MATCH("aa_"&amp;$S36,データシート1!$A$1:$BT$1,0),0)</f>
        <v>5.8392134244818559</v>
      </c>
      <c r="AF36" s="900">
        <f>VLOOKUP(年度マスタ!$K$4&amp;"_"&amp;AF$33,データシート1!$A:$BT,MATCH("aa_"&amp;$S36,データシート1!$A$1:$BT$1,0),0)</f>
        <v>5.8610818581404036</v>
      </c>
      <c r="AG36" s="900">
        <f>VLOOKUP(年度マスタ!$K$4&amp;"_"&amp;AG$33,データシート1!$A:$BT,MATCH("aa_"&amp;$S36,データシート1!$A$1:$BT$1,0),0)</f>
        <v>5.5461911819565861</v>
      </c>
      <c r="AH36" s="900">
        <f>VLOOKUP(年度マスタ!$K$4&amp;"_"&amp;AH$33,データシート1!$A:$BT,MATCH("aa_"&amp;$S36,データシート1!$A$1:$BT$1,0),0)</f>
        <v>5.0215202319461687</v>
      </c>
      <c r="AI36" s="900">
        <f>VLOOKUP(年度マスタ!$K$4&amp;"_"&amp;AI$33,データシート1!$A:$BT,MATCH("aa_"&amp;$S36,データシート1!$A$1:$BT$1,0),0)</f>
        <v>8.1691320051579783</v>
      </c>
      <c r="AJ36" s="900">
        <f>VLOOKUP(年度マスタ!$K$4&amp;"_"&amp;AJ$33,データシート1!$A:$BT,MATCH("aa_"&amp;$S36,データシート1!$A$1:$BT$1,0),0)</f>
        <v>6.7882430785394092</v>
      </c>
      <c r="AK36" s="901">
        <f>VLOOKUP(年度マスタ!$K$4&amp;"_"&amp;AK$33,データシート1!$A:$BT,MATCH("aa_"&amp;$S36,データシート1!$A$1:$BT$1,0),0)</f>
        <v>4.5849355158485414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35.932375897269566</v>
      </c>
      <c r="P37" s="453">
        <f t="shared" si="9"/>
        <v>0.35516860163307884</v>
      </c>
      <c r="Q37" s="328"/>
      <c r="R37" s="13"/>
      <c r="S37" s="356" t="s">
        <v>187</v>
      </c>
      <c r="T37" s="335"/>
      <c r="U37" s="346"/>
      <c r="V37" s="336" t="s">
        <v>194</v>
      </c>
      <c r="W37" s="357"/>
      <c r="X37" s="899">
        <f>VLOOKUP(年度マスタ!$K$4&amp;"_"&amp;X$33,データシート1!$A:$BT,MATCH("aa_"&amp;$S37,データシート1!$A$1:$BT$1,0),0)</f>
        <v>1.1543056043363049</v>
      </c>
      <c r="Y37" s="900">
        <f>VLOOKUP(年度マスタ!$K$4&amp;"_"&amp;Y$33,データシート1!$A:$BT,MATCH("aa_"&amp;$S37,データシート1!$A$1:$BT$1,0),0)</f>
        <v>1.1290381801153699</v>
      </c>
      <c r="Z37" s="900">
        <f>VLOOKUP(年度マスタ!$K$4&amp;"_"&amp;Z$33,データシート1!$A:$BT,MATCH("aa_"&amp;$S37,データシート1!$A$1:$BT$1,0),0)</f>
        <v>1.6083574138473939</v>
      </c>
      <c r="AA37" s="900">
        <f>VLOOKUP(年度マスタ!$K$4&amp;"_"&amp;AA$33,データシート1!$A:$BT,MATCH("aa_"&amp;$S37,データシート1!$A$1:$BT$1,0),0)</f>
        <v>1.647656062635303</v>
      </c>
      <c r="AB37" s="900">
        <f>VLOOKUP(年度マスタ!$K$4&amp;"_"&amp;AB$33,データシート1!$A:$BT,MATCH("aa_"&amp;$S37,データシート1!$A$1:$BT$1,0),0)</f>
        <v>1.396760215491734</v>
      </c>
      <c r="AC37" s="900">
        <f>VLOOKUP(年度マスタ!$K$4&amp;"_"&amp;AC$33,データシート1!$A:$BT,MATCH("aa_"&amp;$S37,データシート1!$A$1:$BT$1,0),0)</f>
        <v>1.283601925672625</v>
      </c>
      <c r="AD37" s="900">
        <f>VLOOKUP(年度マスタ!$K$4&amp;"_"&amp;AD$33,データシート1!$A:$BT,MATCH("aa_"&amp;$S37,データシート1!$A$1:$BT$1,0),0)</f>
        <v>1.1457151265458929</v>
      </c>
      <c r="AE37" s="900">
        <f>VLOOKUP(年度マスタ!$K$4&amp;"_"&amp;AE$33,データシート1!$A:$BT,MATCH("aa_"&amp;$S37,データシート1!$A$1:$BT$1,0),0)</f>
        <v>1.08684175638523</v>
      </c>
      <c r="AF37" s="900">
        <f>VLOOKUP(年度マスタ!$K$4&amp;"_"&amp;AF$33,データシート1!$A:$BT,MATCH("aa_"&amp;$S37,データシート1!$A$1:$BT$1,0),0)</f>
        <v>1.1013830992485953</v>
      </c>
      <c r="AG37" s="900">
        <f>VLOOKUP(年度マスタ!$K$4&amp;"_"&amp;AG$33,データシート1!$A:$BT,MATCH("aa_"&amp;$S37,データシート1!$A$1:$BT$1,0),0)</f>
        <v>1.0434271131930415</v>
      </c>
      <c r="AH37" s="900">
        <f>VLOOKUP(年度マスタ!$K$4&amp;"_"&amp;AH$33,データシート1!$A:$BT,MATCH("aa_"&amp;$S37,データシート1!$A$1:$BT$1,0),0)</f>
        <v>0.89200678175284842</v>
      </c>
      <c r="AI37" s="900">
        <f>VLOOKUP(年度マスタ!$K$4&amp;"_"&amp;AI$33,データシート1!$A:$BT,MATCH("aa_"&amp;$S37,データシート1!$A$1:$BT$1,0),0)</f>
        <v>1.0014695660040165</v>
      </c>
      <c r="AJ37" s="900">
        <f>VLOOKUP(年度マスタ!$K$4&amp;"_"&amp;AJ$33,データシート1!$A:$BT,MATCH("aa_"&amp;$S37,データシート1!$A$1:$BT$1,0),0)</f>
        <v>0.9924828266790332</v>
      </c>
      <c r="AK37" s="901">
        <f>VLOOKUP(年度マスタ!$K$4&amp;"_"&amp;AK$33,データシート1!$A:$BT,MATCH("aa_"&amp;$S37,データシート1!$A$1:$BT$1,0),0)</f>
        <v>0.83173399236736723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34.745829181302028</v>
      </c>
      <c r="P38" s="454">
        <f t="shared" si="9"/>
        <v>0.34344034466818008</v>
      </c>
      <c r="Q38" s="328"/>
      <c r="R38" s="13"/>
      <c r="S38" s="356" t="s">
        <v>188</v>
      </c>
      <c r="T38" s="335"/>
      <c r="U38" s="348"/>
      <c r="V38" s="358" t="s">
        <v>197</v>
      </c>
      <c r="W38" s="358"/>
      <c r="X38" s="899">
        <f>VLOOKUP(年度マスタ!$K$4&amp;"_"&amp;X$33,データシート1!$A:$BT,MATCH("aa_"&amp;$S38,データシート1!$A$1:$BT$1,0),0)</f>
        <v>0.83076590392574612</v>
      </c>
      <c r="Y38" s="900">
        <f>VLOOKUP(年度マスタ!$K$4&amp;"_"&amp;Y$33,データシート1!$A:$BT,MATCH("aa_"&amp;$S38,データシート1!$A$1:$BT$1,0),0)</f>
        <v>0.71078034495782583</v>
      </c>
      <c r="Z38" s="900">
        <f>VLOOKUP(年度マスタ!$K$4&amp;"_"&amp;Z$33,データシート1!$A:$BT,MATCH("aa_"&amp;$S38,データシート1!$A$1:$BT$1,0),0)</f>
        <v>0.98559636313602172</v>
      </c>
      <c r="AA38" s="900">
        <f>VLOOKUP(年度マスタ!$K$4&amp;"_"&amp;AA$33,データシート1!$A:$BT,MATCH("aa_"&amp;$S38,データシート1!$A$1:$BT$1,0),0)</f>
        <v>0.98506458320346402</v>
      </c>
      <c r="AB38" s="900">
        <f>VLOOKUP(年度マスタ!$K$4&amp;"_"&amp;AB$33,データシート1!$A:$BT,MATCH("aa_"&amp;$S38,データシート1!$A$1:$BT$1,0),0)</f>
        <v>0.88407834188151146</v>
      </c>
      <c r="AC38" s="900">
        <f>VLOOKUP(年度マスタ!$K$4&amp;"_"&amp;AC$33,データシート1!$A:$BT,MATCH("aa_"&amp;$S38,データシート1!$A$1:$BT$1,0),0)</f>
        <v>2.2167525905837531</v>
      </c>
      <c r="AD38" s="900">
        <f>VLOOKUP(年度マスタ!$K$4&amp;"_"&amp;AD$33,データシート1!$A:$BT,MATCH("aa_"&amp;$S38,データシート1!$A$1:$BT$1,0),0)</f>
        <v>2.1407891456197232</v>
      </c>
      <c r="AE38" s="900">
        <f>VLOOKUP(年度マスタ!$K$4&amp;"_"&amp;AE$33,データシート1!$A:$BT,MATCH("aa_"&amp;$S38,データシート1!$A$1:$BT$1,0),0)</f>
        <v>2.3096576070367618</v>
      </c>
      <c r="AF38" s="900">
        <f>VLOOKUP(年度マスタ!$K$4&amp;"_"&amp;AF$33,データシート1!$A:$BT,MATCH("aa_"&amp;$S38,データシート1!$A$1:$BT$1,0),0)</f>
        <v>2.1833214681560742</v>
      </c>
      <c r="AG38" s="900">
        <f>VLOOKUP(年度マスタ!$K$4&amp;"_"&amp;AG$33,データシート1!$A:$BT,MATCH("aa_"&amp;$S38,データシート1!$A$1:$BT$1,0),0)</f>
        <v>1.9944407435129015</v>
      </c>
      <c r="AH38" s="900">
        <f>VLOOKUP(年度マスタ!$K$4&amp;"_"&amp;AH$33,データシート1!$A:$BT,MATCH("aa_"&amp;$S38,データシート1!$A$1:$BT$1,0),0)</f>
        <v>1.9634286933796317</v>
      </c>
      <c r="AI38" s="900">
        <f>VLOOKUP(年度マスタ!$K$4&amp;"_"&amp;AI$33,データシート1!$A:$BT,MATCH("aa_"&amp;$S38,データシート1!$A$1:$BT$1,0),0)</f>
        <v>2.2763343286535394</v>
      </c>
      <c r="AJ38" s="900">
        <f>VLOOKUP(年度マスタ!$K$4&amp;"_"&amp;AJ$33,データシート1!$A:$BT,MATCH("aa_"&amp;$S38,データシート1!$A$1:$BT$1,0),0)</f>
        <v>2.3419628885030637</v>
      </c>
      <c r="AK38" s="901">
        <f>VLOOKUP(年度マスタ!$K$4&amp;"_"&amp;AK$33,データシート1!$A:$BT,MATCH("aa_"&amp;$S38,データシート1!$A$1:$BT$1,0),0)</f>
        <v>1.7709907540956304</v>
      </c>
      <c r="AL38" s="330"/>
      <c r="AW38" s="17" t="str">
        <f>年度マスタ!H4</f>
        <v>36</v>
      </c>
      <c r="AX38" s="17" t="s">
        <v>198</v>
      </c>
      <c r="AY38" s="17">
        <f>VLOOKUP($AW38&amp;"_"&amp;$AY$34,データシート1!$A:$BT,MATCH($AY$31&amp;"_"&amp;AY$36,データシート1!$A$1:$BT$1,0),0)</f>
        <v>1564.0825796307724</v>
      </c>
      <c r="AZ38" s="17">
        <f>VLOOKUP($AW38&amp;"_"&amp;$AY$34,データシート1!$A:$BT,MATCH($AY$31&amp;"_"&amp;AZ$36,データシート1!$A$1:$BT$1,0),0)</f>
        <v>43.649482679040659</v>
      </c>
      <c r="BA38" s="17">
        <f>VLOOKUP($AW38&amp;"_"&amp;$AY$34,データシート1!$A:$BT,MATCH($AY$31&amp;"_"&amp;BA$36,データシート1!$A$1:$BT$1,0),0)</f>
        <v>128.33358000214409</v>
      </c>
      <c r="BB38" s="17">
        <f>VLOOKUP($AW38&amp;"_"&amp;$AY$34,データシート1!$A:$BT,MATCH($AY$31&amp;"_"&amp;BB$36,データシート1!$A$1:$BT$1,0),0)</f>
        <v>929.55037192786347</v>
      </c>
      <c r="BC38" s="17">
        <f>VLOOKUP($AW38&amp;"_"&amp;$AY$34,データシート1!$A:$BT,MATCH($AY$31&amp;"_"&amp;BC$36,データシート1!$A$1:$BT$1,0),0)</f>
        <v>950.3238603474224</v>
      </c>
      <c r="BD38" s="17">
        <f>VLOOKUP($AW38&amp;"_"&amp;$AY$34,データシート1!$A:$BT,MATCH($AY$31&amp;"_"&amp;BD$36,データシート1!$A$1:$BT$1,0),0)</f>
        <v>670.16950352904519</v>
      </c>
      <c r="BE38" s="17">
        <f>VLOOKUP($AW38&amp;"_"&amp;$AY$34,データシート1!$A:$BT,MATCH($AY$31&amp;"_"&amp;BE$36,データシート1!$A$1:$BT$1,0),0)</f>
        <v>636.6245250573902</v>
      </c>
      <c r="BF38" s="17">
        <f>VLOOKUP($AW38&amp;"_"&amp;$AY$34,データシート1!$A:$BT,MATCH($AY$31&amp;"_"&amp;BF$36,データシート1!$A$1:$BT$1,0),0)</f>
        <v>42.320293511650227</v>
      </c>
      <c r="BG38" s="17">
        <f>VLOOKUP($AW38&amp;"_"&amp;$AY$34,データシート1!$A:$BT,MATCH($AY$31&amp;"_"&amp;BG$36,データシート1!$A$1:$BT$1,0),0)</f>
        <v>102.49548496975281</v>
      </c>
      <c r="BH38" s="17">
        <f>VLOOKUP($AW38&amp;"_"&amp;$AY$34,データシート1!$A:$BT,MATCH($AY$31&amp;"_"&amp;BH$36,データシート1!$A$1:$BT$1,0),0)</f>
        <v>70.534059959376592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16.367885320036542</v>
      </c>
      <c r="P39" s="454">
        <f t="shared" si="9"/>
        <v>0.16178609946162018</v>
      </c>
      <c r="Q39" s="328"/>
      <c r="R39" s="13"/>
      <c r="S39" s="356" t="s">
        <v>189</v>
      </c>
      <c r="T39" s="335"/>
      <c r="U39" s="343" t="s">
        <v>199</v>
      </c>
      <c r="V39" s="344"/>
      <c r="W39" s="344"/>
      <c r="X39" s="896">
        <f>VLOOKUP(年度マスタ!$K$4&amp;"_"&amp;X$33,データシート1!$A:$BT,MATCH("aa_"&amp;$S39,データシート1!$A$1:$BT$1,0),0)</f>
        <v>15.635112041095161</v>
      </c>
      <c r="Y39" s="897">
        <f>VLOOKUP(年度マスタ!$K$4&amp;"_"&amp;Y$33,データシート1!$A:$BT,MATCH("aa_"&amp;$S39,データシート1!$A$1:$BT$1,0),0)</f>
        <v>14.60664059365214</v>
      </c>
      <c r="Z39" s="897">
        <f>VLOOKUP(年度マスタ!$K$4&amp;"_"&amp;Z$33,データシート1!$A:$BT,MATCH("aa_"&amp;$S39,データシート1!$A$1:$BT$1,0),0)</f>
        <v>19.96733352532916</v>
      </c>
      <c r="AA39" s="897">
        <f>VLOOKUP(年度マスタ!$K$4&amp;"_"&amp;AA$33,データシート1!$A:$BT,MATCH("aa_"&amp;$S39,データシート1!$A$1:$BT$1,0),0)</f>
        <v>23.217656548999258</v>
      </c>
      <c r="AB39" s="897">
        <f>VLOOKUP(年度マスタ!$K$4&amp;"_"&amp;AB$33,データシート1!$A:$BT,MATCH("aa_"&amp;$S39,データシート1!$A$1:$BT$1,0),0)</f>
        <v>21.73997932394143</v>
      </c>
      <c r="AC39" s="897">
        <f>VLOOKUP(年度マスタ!$K$4&amp;"_"&amp;AC$33,データシート1!$A:$BT,MATCH("aa_"&amp;$S39,データシート1!$A$1:$BT$1,0),0)</f>
        <v>22.302958309278988</v>
      </c>
      <c r="AD39" s="897">
        <f>VLOOKUP(年度マスタ!$K$4&amp;"_"&amp;AD$33,データシート1!$A:$BT,MATCH("aa_"&amp;$S39,データシート1!$A$1:$BT$1,0),0)</f>
        <v>20.306524042588819</v>
      </c>
      <c r="AE39" s="897">
        <f>VLOOKUP(年度マスタ!$K$4&amp;"_"&amp;AE$33,データシート1!$A:$BT,MATCH("aa_"&amp;$S39,データシート1!$A$1:$BT$1,0),0)</f>
        <v>14.456718648490764</v>
      </c>
      <c r="AF39" s="897">
        <f>VLOOKUP(年度マスタ!$K$4&amp;"_"&amp;AF$33,データシート1!$A:$BT,MATCH("aa_"&amp;$S39,データシート1!$A$1:$BT$1,0),0)</f>
        <v>14.62419934708495</v>
      </c>
      <c r="AG39" s="897">
        <f>VLOOKUP(年度マスタ!$K$4&amp;"_"&amp;AG$33,データシート1!$A:$BT,MATCH("aa_"&amp;$S39,データシート1!$A$1:$BT$1,0),0)</f>
        <v>14.46702604202375</v>
      </c>
      <c r="AH39" s="897">
        <f>VLOOKUP(年度マスタ!$K$4&amp;"_"&amp;AH$33,データシート1!$A:$BT,MATCH("aa_"&amp;$S39,データシート1!$A$1:$BT$1,0),0)</f>
        <v>12.217558167813214</v>
      </c>
      <c r="AI39" s="897">
        <f>VLOOKUP(年度マスタ!$K$4&amp;"_"&amp;AI$33,データシート1!$A:$BT,MATCH("aa_"&amp;$S39,データシート1!$A$1:$BT$1,0),0)</f>
        <v>14.821774185326893</v>
      </c>
      <c r="AJ39" s="897">
        <f>VLOOKUP(年度マスタ!$K$4&amp;"_"&amp;AJ$33,データシート1!$A:$BT,MATCH("aa_"&amp;$S39,データシート1!$A$1:$BT$1,0),0)</f>
        <v>15.816323965048017</v>
      </c>
      <c r="AK39" s="898">
        <f>VLOOKUP(年度マスタ!$K$4&amp;"_"&amp;AK$33,データシート1!$A:$BT,MATCH("aa_"&amp;$S39,データシート1!$A$1:$BT$1,0),0)</f>
        <v>13.284787549225449</v>
      </c>
      <c r="AL39" s="330"/>
      <c r="AW39" s="17" t="str">
        <f>年度マスタ!K4</f>
        <v>36489</v>
      </c>
      <c r="AX39" s="17" t="s">
        <v>200</v>
      </c>
      <c r="AY39" s="17">
        <f>VLOOKUP($AW39&amp;"_"&amp;$AY$34,データシート1!$A:$BT,MATCH($AY$31&amp;"_"&amp;AY$36,データシート1!$A$1:$BT$1,0),0)</f>
        <v>4.5849355158485414</v>
      </c>
      <c r="AZ39" s="17">
        <f>VLOOKUP($AW39&amp;"_"&amp;$AY$34,データシート1!$A:$BT,MATCH($AY$31&amp;"_"&amp;AZ$36,データシート1!$A$1:$BT$1,0),0)</f>
        <v>0.83173399236736723</v>
      </c>
      <c r="BA39" s="17">
        <f>VLOOKUP($AW39&amp;"_"&amp;$AY$34,データシート1!$A:$BT,MATCH($AY$31&amp;"_"&amp;BA$36,データシート1!$A$1:$BT$1,0),0)</f>
        <v>1.7709907540956304</v>
      </c>
      <c r="BB39" s="17">
        <f>VLOOKUP($AW39&amp;"_"&amp;$AY$34,データシート1!$A:$BT,MATCH($AY$31&amp;"_"&amp;BB$36,データシート1!$A$1:$BT$1,0),0)</f>
        <v>13.284787549225449</v>
      </c>
      <c r="BC39" s="17">
        <f>VLOOKUP($AW39&amp;"_"&amp;$AY$34,データシート1!$A:$BT,MATCH($AY$31&amp;"_"&amp;BC$36,データシート1!$A$1:$BT$1,0),0)</f>
        <v>17.596042251673857</v>
      </c>
      <c r="BD39" s="17">
        <f>VLOOKUP($AW39&amp;"_"&amp;$AY$34,データシート1!$A:$BT,MATCH($AY$31&amp;"_"&amp;BD$36,データシート1!$A$1:$BT$1,0),0)</f>
        <v>12.841658697373315</v>
      </c>
      <c r="BE39" s="17">
        <f>VLOOKUP($AW39&amp;"_"&amp;$AY$34,データシート1!$A:$BT,MATCH($AY$31&amp;"_"&amp;BE$36,データシート1!$A$1:$BT$1,0),0)</f>
        <v>15.520059846507186</v>
      </c>
      <c r="BF39" s="17">
        <f>VLOOKUP($AW39&amp;"_"&amp;$AY$34,データシート1!$A:$BT,MATCH($AY$31&amp;"_"&amp;BF$36,データシート1!$A$1:$BT$1,0),0)</f>
        <v>0.80227821368654439</v>
      </c>
      <c r="BG39" s="17">
        <f>VLOOKUP($AW39&amp;"_"&amp;$AY$34,データシート1!$A:$BT,MATCH($AY$31&amp;"_"&amp;BG$36,データシート1!$A$1:$BT$1,0),0)</f>
        <v>0</v>
      </c>
      <c r="BH39" s="17">
        <f>VLOOKUP($AW39&amp;"_"&amp;$AY$34,データシート1!$A:$BT,MATCH($AY$31&amp;"_"&amp;BH$36,データシート1!$A$1:$BT$1,0),0)</f>
        <v>1.813750724713165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18.377943861265489</v>
      </c>
      <c r="P40" s="454">
        <f t="shared" si="9"/>
        <v>0.1816542452065599</v>
      </c>
      <c r="Q40" s="328"/>
      <c r="R40" s="13"/>
      <c r="S40" s="356" t="s">
        <v>165</v>
      </c>
      <c r="T40" s="335"/>
      <c r="U40" s="343" t="s">
        <v>165</v>
      </c>
      <c r="V40" s="344"/>
      <c r="W40" s="344"/>
      <c r="X40" s="896">
        <f>VLOOKUP(年度マスタ!$K$4&amp;"_"&amp;X$33,データシート1!$A:$BT,MATCH("aa_"&amp;$S40,データシート1!$A$1:$BT$1,0),0)</f>
        <v>20.69592109807316</v>
      </c>
      <c r="Y40" s="897">
        <f>VLOOKUP(年度マスタ!$K$4&amp;"_"&amp;Y$33,データシート1!$A:$BT,MATCH("aa_"&amp;$S40,データシート1!$A$1:$BT$1,0),0)</f>
        <v>17.397087449853579</v>
      </c>
      <c r="Z40" s="897">
        <f>VLOOKUP(年度マスタ!$K$4&amp;"_"&amp;Z$33,データシート1!$A:$BT,MATCH("aa_"&amp;$S40,データシート1!$A$1:$BT$1,0),0)</f>
        <v>26.389253847902911</v>
      </c>
      <c r="AA40" s="897">
        <f>VLOOKUP(年度マスタ!$K$4&amp;"_"&amp;AA$33,データシート1!$A:$BT,MATCH("aa_"&amp;$S40,データシート1!$A$1:$BT$1,0),0)</f>
        <v>31.987299355363518</v>
      </c>
      <c r="AB40" s="897">
        <f>VLOOKUP(年度マスタ!$K$4&amp;"_"&amp;AB$33,データシート1!$A:$BT,MATCH("aa_"&amp;$S40,データシート1!$A$1:$BT$1,0),0)</f>
        <v>32.278840939084823</v>
      </c>
      <c r="AC40" s="897">
        <f>VLOOKUP(年度マスタ!$K$4&amp;"_"&amp;AC$33,データシート1!$A:$BT,MATCH("aa_"&amp;$S40,データシート1!$A$1:$BT$1,0),0)</f>
        <v>28.864472454024579</v>
      </c>
      <c r="AD40" s="897">
        <f>VLOOKUP(年度マスタ!$K$4&amp;"_"&amp;AD$33,データシート1!$A:$BT,MATCH("aa_"&amp;$S40,データシート1!$A$1:$BT$1,0),0)</f>
        <v>25.631415662241469</v>
      </c>
      <c r="AE40" s="897">
        <f>VLOOKUP(年度マスタ!$K$4&amp;"_"&amp;AE$33,データシート1!$A:$BT,MATCH("aa_"&amp;$S40,データシート1!$A$1:$BT$1,0),0)</f>
        <v>21.475111930606772</v>
      </c>
      <c r="AF40" s="897">
        <f>VLOOKUP(年度マスタ!$K$4&amp;"_"&amp;AF$33,データシート1!$A:$BT,MATCH("aa_"&amp;$S40,データシート1!$A$1:$BT$1,0),0)</f>
        <v>21.403908000280346</v>
      </c>
      <c r="AG40" s="897">
        <f>VLOOKUP(年度マスタ!$K$4&amp;"_"&amp;AG$33,データシート1!$A:$BT,MATCH("aa_"&amp;$S40,データシート1!$A$1:$BT$1,0),0)</f>
        <v>20.693139464175015</v>
      </c>
      <c r="AH40" s="897">
        <f>VLOOKUP(年度マスタ!$K$4&amp;"_"&amp;AH$33,データシート1!$A:$BT,MATCH("aa_"&amp;$S40,データシート1!$A$1:$BT$1,0),0)</f>
        <v>16.359242595167508</v>
      </c>
      <c r="AI40" s="897">
        <f>VLOOKUP(年度マスタ!$K$4&amp;"_"&amp;AI$33,データシート1!$A:$BT,MATCH("aa_"&amp;$S40,データシート1!$A$1:$BT$1,0),0)</f>
        <v>23.813710447751028</v>
      </c>
      <c r="AJ40" s="897">
        <f>VLOOKUP(年度マスタ!$K$4&amp;"_"&amp;AJ$33,データシート1!$A:$BT,MATCH("aa_"&amp;$S40,データシート1!$A$1:$BT$1,0),0)</f>
        <v>21.294488839206029</v>
      </c>
      <c r="AK40" s="898">
        <f>VLOOKUP(年度マスタ!$K$4&amp;"_"&amp;AK$33,データシート1!$A:$BT,MATCH("aa_"&amp;$S40,データシート1!$A$1:$BT$1,0),0)</f>
        <v>17.596042251673857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1.18654671596754</v>
      </c>
      <c r="P41" s="454">
        <f t="shared" si="9"/>
        <v>1.1728256964898789E-2</v>
      </c>
      <c r="Q41" s="328"/>
      <c r="R41" s="13"/>
      <c r="S41" s="356" t="s">
        <v>201</v>
      </c>
      <c r="T41" s="335"/>
      <c r="U41" s="246" t="s">
        <v>128</v>
      </c>
      <c r="V41" s="344"/>
      <c r="W41" s="344"/>
      <c r="X41" s="896">
        <f>X42+X45+X46</f>
        <v>37.063166350823501</v>
      </c>
      <c r="Y41" s="897">
        <f t="shared" ref="Y41:AH41" si="12">Y42+Y45+Y46</f>
        <v>37.435410969552358</v>
      </c>
      <c r="Z41" s="897">
        <f t="shared" si="12"/>
        <v>36.590267726000803</v>
      </c>
      <c r="AA41" s="897">
        <f t="shared" si="12"/>
        <v>36.528482749858107</v>
      </c>
      <c r="AB41" s="897">
        <f t="shared" si="12"/>
        <v>35.932375897269566</v>
      </c>
      <c r="AC41" s="897">
        <f t="shared" si="12"/>
        <v>35.071299671717966</v>
      </c>
      <c r="AD41" s="897">
        <f t="shared" si="12"/>
        <v>34.800004647494418</v>
      </c>
      <c r="AE41" s="897">
        <f t="shared" si="12"/>
        <v>33.95628953980404</v>
      </c>
      <c r="AF41" s="897">
        <f t="shared" si="12"/>
        <v>33.379603530422806</v>
      </c>
      <c r="AG41" s="897">
        <f t="shared" si="12"/>
        <v>32.638193956558993</v>
      </c>
      <c r="AH41" s="897">
        <f t="shared" si="12"/>
        <v>31.959517062691994</v>
      </c>
      <c r="AI41" s="897">
        <f>AI42+AI45+AI46</f>
        <v>29.149515207360373</v>
      </c>
      <c r="AJ41" s="897">
        <f>AJ42+AJ45+AJ46</f>
        <v>29.001879928620408</v>
      </c>
      <c r="AK41" s="898">
        <f>AK42+AK45+AK46</f>
        <v>29.163996757567045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36.145799119724131</v>
      </c>
      <c r="Y42" s="900">
        <f t="shared" ref="Y42:AK42" si="13">SUM(Y43:Y44)</f>
        <v>36.483524504370905</v>
      </c>
      <c r="Z42" s="900">
        <f t="shared" si="13"/>
        <v>35.501751630584465</v>
      </c>
      <c r="AA42" s="900">
        <f t="shared" si="13"/>
        <v>35.350864177938377</v>
      </c>
      <c r="AB42" s="900">
        <f t="shared" si="13"/>
        <v>34.745829181302028</v>
      </c>
      <c r="AC42" s="900">
        <f t="shared" si="13"/>
        <v>33.947573820181503</v>
      </c>
      <c r="AD42" s="900">
        <f t="shared" si="13"/>
        <v>33.714334966360248</v>
      </c>
      <c r="AE42" s="900">
        <f t="shared" si="13"/>
        <v>32.912065640050329</v>
      </c>
      <c r="AF42" s="900">
        <f t="shared" si="13"/>
        <v>32.382793297180321</v>
      </c>
      <c r="AG42" s="900">
        <f t="shared" si="13"/>
        <v>31.721960629214834</v>
      </c>
      <c r="AH42" s="900">
        <f t="shared" si="13"/>
        <v>31.077986576506319</v>
      </c>
      <c r="AI42" s="900">
        <f t="shared" si="13"/>
        <v>28.320173672031167</v>
      </c>
      <c r="AJ42" s="900">
        <f t="shared" si="13"/>
        <v>28.191583652158791</v>
      </c>
      <c r="AK42" s="901">
        <f t="shared" si="13"/>
        <v>28.3617185438805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2.1523379376849658</v>
      </c>
      <c r="P43" s="612">
        <f t="shared" si="9"/>
        <v>2.1274486768003632E-2</v>
      </c>
      <c r="Q43" s="328"/>
      <c r="R43" s="13"/>
      <c r="S43" s="356" t="s">
        <v>190</v>
      </c>
      <c r="T43" s="359"/>
      <c r="U43" s="346"/>
      <c r="V43" s="360"/>
      <c r="W43" s="347" t="s">
        <v>190</v>
      </c>
      <c r="X43" s="899">
        <f>VLOOKUP(年度マスタ!$K$4&amp;"_"&amp;X$33,データシート1!$A:$BT,MATCH("aa_"&amp;$S43,データシート1!$A$1:$BT$1,0),0)</f>
        <v>16.748943466532619</v>
      </c>
      <c r="Y43" s="900">
        <f>VLOOKUP(年度マスタ!$K$4&amp;"_"&amp;Y$33,データシート1!$A:$BT,MATCH("aa_"&amp;$S43,データシート1!$A$1:$BT$1,0),0)</f>
        <v>16.905784784653321</v>
      </c>
      <c r="Z43" s="900">
        <f>VLOOKUP(年度マスタ!$K$4&amp;"_"&amp;Z$33,データシート1!$A:$BT,MATCH("aa_"&amp;$S43,データシート1!$A$1:$BT$1,0),0)</f>
        <v>16.806478295690599</v>
      </c>
      <c r="AA43" s="900">
        <f>VLOOKUP(年度マスタ!$K$4&amp;"_"&amp;AA$33,データシート1!$A:$BT,MATCH("aa_"&amp;$S43,データシート1!$A$1:$BT$1,0),0)</f>
        <v>16.857773949728646</v>
      </c>
      <c r="AB43" s="900">
        <f>VLOOKUP(年度マスタ!$K$4&amp;"_"&amp;AB$33,データシート1!$A:$BT,MATCH("aa_"&amp;$S43,データシート1!$A$1:$BT$1,0),0)</f>
        <v>16.367885320036542</v>
      </c>
      <c r="AC43" s="900">
        <f>VLOOKUP(年度マスタ!$K$4&amp;"_"&amp;AC$33,データシート1!$A:$BT,MATCH("aa_"&amp;$S43,データシート1!$A$1:$BT$1,0),0)</f>
        <v>15.685000034032532</v>
      </c>
      <c r="AD43" s="900">
        <f>VLOOKUP(年度マスタ!$K$4&amp;"_"&amp;AD$33,データシート1!$A:$BT,MATCH("aa_"&amp;$S43,データシート1!$A$1:$BT$1,0),0)</f>
        <v>15.623268639198791</v>
      </c>
      <c r="AE43" s="900">
        <f>VLOOKUP(年度マスタ!$K$4&amp;"_"&amp;AE$33,データシート1!$A:$BT,MATCH("aa_"&amp;$S43,データシート1!$A$1:$BT$1,0),0)</f>
        <v>15.469253896772354</v>
      </c>
      <c r="AF43" s="900">
        <f>VLOOKUP(年度マスタ!$K$4&amp;"_"&amp;AF$33,データシート1!$A:$BT,MATCH("aa_"&amp;$S43,データシート1!$A$1:$BT$1,0),0)</f>
        <v>15.243593284316841</v>
      </c>
      <c r="AG43" s="900">
        <f>VLOOKUP(年度マスタ!$K$4&amp;"_"&amp;AG$33,データシート1!$A:$BT,MATCH("aa_"&amp;$S43,データシート1!$A$1:$BT$1,0),0)</f>
        <v>14.906324606775604</v>
      </c>
      <c r="AH43" s="900">
        <f>VLOOKUP(年度マスタ!$K$4&amp;"_"&amp;AH$33,データシート1!$A:$BT,MATCH("aa_"&amp;$S43,データシート1!$A$1:$BT$1,0),0)</f>
        <v>14.520809738523088</v>
      </c>
      <c r="AI43" s="900">
        <f>VLOOKUP(年度マスタ!$K$4&amp;"_"&amp;AI$33,データシート1!$A:$BT,MATCH("aa_"&amp;$S43,データシート1!$A$1:$BT$1,0),0)</f>
        <v>12.692894148097642</v>
      </c>
      <c r="AJ43" s="900">
        <f>VLOOKUP(年度マスタ!$K$4&amp;"_"&amp;AJ$33,データシート1!$A:$BT,MATCH("aa_"&amp;$S43,データシート1!$A$1:$BT$1,0),0)</f>
        <v>12.300177788591213</v>
      </c>
      <c r="AK43" s="901">
        <f>VLOOKUP(年度マスタ!$K$4&amp;"_"&amp;AK$33,データシート1!$A:$BT,MATCH("aa_"&amp;$S43,データシート1!$A$1:$BT$1,0),0)</f>
        <v>12.841658697373315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19.396855653191508</v>
      </c>
      <c r="Y44" s="900">
        <f>VLOOKUP(年度マスタ!$K$4&amp;"_"&amp;Y$33,データシート1!$A:$BT,MATCH("aa_"&amp;$S44,データシート1!$A$1:$BT$1,0),0)</f>
        <v>19.577739719717581</v>
      </c>
      <c r="Z44" s="900">
        <f>VLOOKUP(年度マスタ!$K$4&amp;"_"&amp;Z$33,データシート1!$A:$BT,MATCH("aa_"&amp;$S44,データシート1!$A$1:$BT$1,0),0)</f>
        <v>18.695273334893866</v>
      </c>
      <c r="AA44" s="900">
        <f>VLOOKUP(年度マスタ!$K$4&amp;"_"&amp;AA$33,データシート1!$A:$BT,MATCH("aa_"&amp;$S44,データシート1!$A$1:$BT$1,0),0)</f>
        <v>18.493090228209727</v>
      </c>
      <c r="AB44" s="900">
        <f>VLOOKUP(年度マスタ!$K$4&amp;"_"&amp;AB$33,データシート1!$A:$BT,MATCH("aa_"&amp;$S44,データシート1!$A$1:$BT$1,0),0)</f>
        <v>18.377943861265489</v>
      </c>
      <c r="AC44" s="900">
        <f>VLOOKUP(年度マスタ!$K$4&amp;"_"&amp;AC$33,データシート1!$A:$BT,MATCH("aa_"&amp;$S44,データシート1!$A$1:$BT$1,0),0)</f>
        <v>18.262573786148973</v>
      </c>
      <c r="AD44" s="900">
        <f>VLOOKUP(年度マスタ!$K$4&amp;"_"&amp;AD$33,データシート1!$A:$BT,MATCH("aa_"&amp;$S44,データシート1!$A$1:$BT$1,0),0)</f>
        <v>18.091066327161457</v>
      </c>
      <c r="AE44" s="900">
        <f>VLOOKUP(年度マスタ!$K$4&amp;"_"&amp;AE$33,データシート1!$A:$BT,MATCH("aa_"&amp;$S44,データシート1!$A$1:$BT$1,0),0)</f>
        <v>17.442811743277979</v>
      </c>
      <c r="AF44" s="900">
        <f>VLOOKUP(年度マスタ!$K$4&amp;"_"&amp;AF$33,データシート1!$A:$BT,MATCH("aa_"&amp;$S44,データシート1!$A$1:$BT$1,0),0)</f>
        <v>17.13920001286348</v>
      </c>
      <c r="AG44" s="900">
        <f>VLOOKUP(年度マスタ!$K$4&amp;"_"&amp;AG$33,データシート1!$A:$BT,MATCH("aa_"&amp;$S44,データシート1!$A$1:$BT$1,0),0)</f>
        <v>16.815636022439229</v>
      </c>
      <c r="AH44" s="900">
        <f>VLOOKUP(年度マスタ!$K$4&amp;"_"&amp;AH$33,データシート1!$A:$BT,MATCH("aa_"&amp;$S44,データシート1!$A$1:$BT$1,0),0)</f>
        <v>16.557176837983231</v>
      </c>
      <c r="AI44" s="900">
        <f>VLOOKUP(年度マスタ!$K$4&amp;"_"&amp;AI$33,データシート1!$A:$BT,MATCH("aa_"&amp;$S44,データシート1!$A$1:$BT$1,0),0)</f>
        <v>15.627279523933524</v>
      </c>
      <c r="AJ44" s="900">
        <f>VLOOKUP(年度マスタ!$K$4&amp;"_"&amp;AJ$33,データシート1!$A:$BT,MATCH("aa_"&amp;$S44,データシート1!$A$1:$BT$1,0),0)</f>
        <v>15.891405863567577</v>
      </c>
      <c r="AK44" s="901">
        <f>VLOOKUP(年度マスタ!$K$4&amp;"_"&amp;AK$33,データシート1!$A:$BT,MATCH("aa_"&amp;$S44,データシート1!$A$1:$BT$1,0),0)</f>
        <v>15.520059846507186</v>
      </c>
      <c r="AL44" s="330"/>
      <c r="AW44" s="17" t="str">
        <f>AW47</f>
        <v>徳島県</v>
      </c>
      <c r="AX44" s="1010">
        <f t="shared" si="14"/>
        <v>0.33788192828606189</v>
      </c>
      <c r="AY44" s="1010">
        <f t="shared" si="14"/>
        <v>0.18091382287120639</v>
      </c>
      <c r="AZ44" s="1010">
        <f t="shared" si="14"/>
        <v>0.18495686488146204</v>
      </c>
      <c r="BA44" s="1010">
        <f t="shared" si="14"/>
        <v>0.28251968633966296</v>
      </c>
      <c r="BB44" s="1010">
        <f t="shared" si="14"/>
        <v>1.3727697621606649E-2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0.91736723109937002</v>
      </c>
      <c r="Y45" s="900">
        <f>VLOOKUP(年度マスタ!$K$4&amp;"_"&amp;Y$33,データシート1!$A:$BT,MATCH("aa_"&amp;$S45,データシート1!$A$1:$BT$1,0),0)</f>
        <v>0.95188646518145303</v>
      </c>
      <c r="Z45" s="900">
        <f>VLOOKUP(年度マスタ!$K$4&amp;"_"&amp;Z$33,データシート1!$A:$BT,MATCH("aa_"&amp;$S45,データシート1!$A$1:$BT$1,0),0)</f>
        <v>1.08851609541634</v>
      </c>
      <c r="AA45" s="900">
        <f>VLOOKUP(年度マスタ!$K$4&amp;"_"&amp;AA$33,データシート1!$A:$BT,MATCH("aa_"&amp;$S45,データシート1!$A$1:$BT$1,0),0)</f>
        <v>1.1776185719197301</v>
      </c>
      <c r="AB45" s="900">
        <f>VLOOKUP(年度マスタ!$K$4&amp;"_"&amp;AB$33,データシート1!$A:$BT,MATCH("aa_"&amp;$S45,データシート1!$A$1:$BT$1,0),0)</f>
        <v>1.18654671596754</v>
      </c>
      <c r="AC45" s="900">
        <f>VLOOKUP(年度マスタ!$K$4&amp;"_"&amp;AC$33,データシート1!$A:$BT,MATCH("aa_"&amp;$S45,データシート1!$A$1:$BT$1,0),0)</f>
        <v>1.1237258515364601</v>
      </c>
      <c r="AD45" s="900">
        <f>VLOOKUP(年度マスタ!$K$4&amp;"_"&amp;AD$33,データシート1!$A:$BT,MATCH("aa_"&amp;$S45,データシート1!$A$1:$BT$1,0),0)</f>
        <v>1.08566968113417</v>
      </c>
      <c r="AE45" s="900">
        <f>VLOOKUP(年度マスタ!$K$4&amp;"_"&amp;AE$33,データシート1!$A:$BT,MATCH("aa_"&amp;$S45,データシート1!$A$1:$BT$1,0),0)</f>
        <v>1.044223899753709</v>
      </c>
      <c r="AF45" s="900">
        <f>VLOOKUP(年度マスタ!$K$4&amp;"_"&amp;AF$33,データシート1!$A:$BT,MATCH("aa_"&amp;$S45,データシート1!$A$1:$BT$1,0),0)</f>
        <v>0.99681023324248696</v>
      </c>
      <c r="AG45" s="900">
        <f>VLOOKUP(年度マスタ!$K$4&amp;"_"&amp;AG$33,データシート1!$A:$BT,MATCH("aa_"&amp;$S45,データシート1!$A$1:$BT$1,0),0)</f>
        <v>0.91623332734415996</v>
      </c>
      <c r="AH45" s="900">
        <f>VLOOKUP(年度マスタ!$K$4&amp;"_"&amp;AH$33,データシート1!$A:$BT,MATCH("aa_"&amp;$S45,データシート1!$A$1:$BT$1,0),0)</f>
        <v>0.88153048618567398</v>
      </c>
      <c r="AI45" s="900">
        <f>VLOOKUP(年度マスタ!$K$4&amp;"_"&amp;AI$33,データシート1!$A:$BT,MATCH("aa_"&amp;$S45,データシート1!$A$1:$BT$1,0),0)</f>
        <v>0.82934153532920696</v>
      </c>
      <c r="AJ45" s="900">
        <f>VLOOKUP(年度マスタ!$K$4&amp;"_"&amp;AJ$33,データシート1!$A:$BT,MATCH("aa_"&amp;$S45,データシート1!$A$1:$BT$1,0),0)</f>
        <v>0.81029627646161695</v>
      </c>
      <c r="AK45" s="901">
        <f>VLOOKUP(年度マスタ!$K$4&amp;"_"&amp;AK$33,データシート1!$A:$BT,MATCH("aa_"&amp;$S45,データシート1!$A$1:$BT$1,0),0)</f>
        <v>0.80227821368654439</v>
      </c>
      <c r="AL45" s="330"/>
      <c r="AW45" s="17" t="str">
        <f>AW48</f>
        <v>東みよし町</v>
      </c>
      <c r="AX45" s="1010">
        <f t="shared" ref="AX45:BB45" si="15">AX48/$BC48</f>
        <v>0.10409923144003258</v>
      </c>
      <c r="AY45" s="1010">
        <f t="shared" si="15"/>
        <v>0.1924042210188901</v>
      </c>
      <c r="AZ45" s="1010">
        <f t="shared" si="15"/>
        <v>0.2548443315261128</v>
      </c>
      <c r="BA45" s="1010">
        <f t="shared" si="15"/>
        <v>0.42238357648890529</v>
      </c>
      <c r="BB45" s="1010">
        <f t="shared" si="15"/>
        <v>2.6268639526059286E-2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1.893121810501047</v>
      </c>
      <c r="Y47" s="903">
        <f>VLOOKUP(年度マスタ!$K$4&amp;"_"&amp;Y$33,データシート1!$A:$BT,MATCH("aa_"&amp;$S47,データシート1!$A$1:$BT$1,0),0)</f>
        <v>2.0689128408951118</v>
      </c>
      <c r="Z47" s="903">
        <f>VLOOKUP(年度マスタ!$K$4&amp;"_"&amp;Z$33,データシート1!$A:$BT,MATCH("aa_"&amp;$S47,データシート1!$A$1:$BT$1,0),0)</f>
        <v>1.9089823987862149</v>
      </c>
      <c r="AA47" s="903">
        <f>VLOOKUP(年度マスタ!$K$4&amp;"_"&amp;AA$33,データシート1!$A:$BT,MATCH("aa_"&amp;$S47,データシート1!$A$1:$BT$1,0),0)</f>
        <v>1.8133932891493101</v>
      </c>
      <c r="AB47" s="903">
        <f>VLOOKUP(年度マスタ!$K$4&amp;"_"&amp;AB$33,データシート1!$A:$BT,MATCH("aa_"&amp;$S47,データシート1!$A$1:$BT$1,0),0)</f>
        <v>2.1523379376849658</v>
      </c>
      <c r="AC47" s="903">
        <f>VLOOKUP(年度マスタ!$K$4&amp;"_"&amp;AC$33,データシート1!$A:$BT,MATCH("aa_"&amp;$S47,データシート1!$A$1:$BT$1,0),0)</f>
        <v>2.6516385450814028</v>
      </c>
      <c r="AD47" s="903">
        <f>VLOOKUP(年度マスタ!$K$4&amp;"_"&amp;AD$33,データシート1!$A:$BT,MATCH("aa_"&amp;$S47,データシート1!$A$1:$BT$1,0),0)</f>
        <v>1.5914710922290041</v>
      </c>
      <c r="AE47" s="903">
        <f>VLOOKUP(年度マスタ!$K$4&amp;"_"&amp;AE$33,データシート1!$A:$BT,MATCH("aa_"&amp;$S47,データシート1!$A$1:$BT$1,0),0)</f>
        <v>1.6092320401955371</v>
      </c>
      <c r="AF47" s="903">
        <f>VLOOKUP(年度マスタ!$K$4&amp;"_"&amp;AF$33,データシート1!$A:$BT,MATCH("aa_"&amp;$S47,データシート1!$A$1:$BT$1,0),0)</f>
        <v>2.3856819860461149</v>
      </c>
      <c r="AG47" s="903">
        <f>VLOOKUP(年度マスタ!$K$4&amp;"_"&amp;AG$33,データシート1!$A:$BT,MATCH("aa_"&amp;$S47,データシート1!$A$1:$BT$1,0),0)</f>
        <v>2.2968649910645786</v>
      </c>
      <c r="AH47" s="903">
        <f>VLOOKUP(年度マスタ!$K$4&amp;"_"&amp;AH$33,データシート1!$A:$BT,MATCH("aa_"&amp;$S47,データシート1!$A$1:$BT$1,0),0)</f>
        <v>0</v>
      </c>
      <c r="AI47" s="903">
        <f>VLOOKUP(年度マスタ!$K$4&amp;"_"&amp;AI$33,データシート1!$A:$BT,MATCH("aa_"&amp;$S47,データシート1!$A$1:$BT$1,0),0)</f>
        <v>1.5876341172738431</v>
      </c>
      <c r="AJ47" s="903">
        <f>VLOOKUP(年度マスタ!$K$4&amp;"_"&amp;AJ$33,データシート1!$A:$BT,MATCH("aa_"&amp;$S47,データシート1!$A$1:$BT$1,0),0)</f>
        <v>1.8334197900551681</v>
      </c>
      <c r="AK47" s="904">
        <f>VLOOKUP(年度マスタ!$K$4&amp;"_"&amp;AK$33,データシート1!$A:$BT,MATCH("aa_"&amp;$S47,データシート1!$A$1:$BT$1,0),0)</f>
        <v>1.813750724713165</v>
      </c>
      <c r="AL47" s="330"/>
      <c r="AW47" s="17" t="str">
        <f>年度マスタ!I4</f>
        <v>徳島県</v>
      </c>
      <c r="AX47" s="1011">
        <f>SUM(AY38:BA38)</f>
        <v>1736.0656423119572</v>
      </c>
      <c r="AY47" s="1011">
        <f t="shared" si="17"/>
        <v>929.55037192786347</v>
      </c>
      <c r="AZ47" s="1011">
        <f t="shared" si="17"/>
        <v>950.3238603474224</v>
      </c>
      <c r="BA47" s="1011">
        <f>SUM(BD38:BG38)</f>
        <v>1451.6098070678386</v>
      </c>
      <c r="BB47" s="1011">
        <f>BH38</f>
        <v>70.534059959376592</v>
      </c>
      <c r="BC47" s="1011">
        <f>SUM(AX47:BB47)</f>
        <v>5138.0837416144586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東みよし町</v>
      </c>
      <c r="AX48" s="1011">
        <f>SUM(AY39:BA39)</f>
        <v>7.1876602623115398</v>
      </c>
      <c r="AY48" s="1011">
        <f>BB39</f>
        <v>13.284787549225449</v>
      </c>
      <c r="AZ48" s="1011">
        <f>BC39</f>
        <v>17.596042251673857</v>
      </c>
      <c r="BA48" s="1011">
        <f>SUM(BD39:BG39)</f>
        <v>29.163996757567045</v>
      </c>
      <c r="BB48" s="1011">
        <f>BH39</f>
        <v>1.813750724713165</v>
      </c>
      <c r="BC48" s="1011">
        <f>SUM(AX48:BB48)</f>
        <v>69.046237545491053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69.046237545491053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7.1876602623115398</v>
      </c>
      <c r="P52" s="453">
        <f t="shared" ref="P52:P64" si="18">O52/$O$51</f>
        <v>0.10409923144003258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4.5849355158485414</v>
      </c>
      <c r="P53" s="454">
        <f t="shared" si="18"/>
        <v>6.6403842973018781E-2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0.83173399236736723</v>
      </c>
      <c r="P54" s="454">
        <f t="shared" si="18"/>
        <v>1.2046043664861247E-2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1.7709907540956304</v>
      </c>
      <c r="P55" s="454">
        <f t="shared" si="18"/>
        <v>2.564934480215254E-2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13.284787549225449</v>
      </c>
      <c r="P56" s="453">
        <f t="shared" si="18"/>
        <v>0.1924042210188901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17.596042251673857</v>
      </c>
      <c r="P57" s="453">
        <f t="shared" si="18"/>
        <v>0.2548443315261128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29.163996757567045</v>
      </c>
      <c r="P58" s="453">
        <f t="shared" si="18"/>
        <v>0.42238357648890529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28.3617185438805</v>
      </c>
      <c r="P59" s="454">
        <f t="shared" si="18"/>
        <v>0.41076414229224884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12.841658697373315</v>
      </c>
      <c r="P60" s="454">
        <f t="shared" si="18"/>
        <v>0.18598636441142213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15.520059846507186</v>
      </c>
      <c r="P61" s="454">
        <f t="shared" si="18"/>
        <v>0.22477777788082673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0.80227821368654439</v>
      </c>
      <c r="P62" s="454">
        <f t="shared" si="18"/>
        <v>1.1619434196656467E-2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1.813750724713165</v>
      </c>
      <c r="P64" s="612">
        <f t="shared" si="18"/>
        <v>2.6268639526059286E-2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東みよし町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44.656199999999998</v>
      </c>
      <c r="AI7" s="78">
        <f>VLOOKUP(年度マスタ!$K$4&amp;"_"&amp;$AG7,データシート1!$A:$BT,MATCH("ab_"&amp;AI$2,データシート1!$A$1:$BT$1,0),0)</f>
        <v>583</v>
      </c>
      <c r="AJ7" s="78">
        <f>VLOOKUP(年度マスタ!$K$4&amp;"_"&amp;$AG7,データシート1!$A:$BT,MATCH("ab_"&amp;AJ$2,データシート1!$A$1:$BT$1,0),0)</f>
        <v>22</v>
      </c>
      <c r="AK7" s="78">
        <f>VLOOKUP(年度マスタ!$K$4&amp;"_"&amp;$AG7,データシート1!$A:$BT,MATCH("ab_"&amp;AK$2,データシート1!$A$1:$BT$1,0),0)</f>
        <v>3732</v>
      </c>
      <c r="AL7" s="78">
        <f>VLOOKUP(年度マスタ!$K$4&amp;"_"&amp;$AG7,データシート1!$A:$BT,MATCH("ab_"&amp;AL$2,データシート1!$A$1:$BT$1,0),0)</f>
        <v>6029</v>
      </c>
      <c r="AM7" s="78">
        <f>VLOOKUP(年度マスタ!$K$4&amp;"_"&amp;$AG7,データシート1!$A:$BT,MATCH("ab_"&amp;AM$2,データシート1!$A$1:$BT$1,0),0)</f>
        <v>8467</v>
      </c>
      <c r="AN7" s="78">
        <f>VLOOKUP(年度マスタ!$K$4&amp;"_"&amp;$AG7,データシート1!$A:$BT,MATCH("ab_"&amp;AN$2,データシート1!$A$1:$BT$1,0),0)</f>
        <v>3904</v>
      </c>
      <c r="AO7" s="78">
        <f>VLOOKUP(年度マスタ!$K$4&amp;"_"&amp;$AG7,データシート1!$A:$BT,MATCH("ab_"&amp;AO$2,データシート1!$A$1:$BT$1,0),0)</f>
        <v>15736</v>
      </c>
      <c r="AP7" s="78">
        <f>VLOOKUP(年度マスタ!$K$4&amp;"_"&amp;$AG7,データシート1!$A:$BT,MATCH("ab_"&amp;AP$2,データシート1!$A$1:$BT$1,0),0)</f>
        <v>0</v>
      </c>
      <c r="AQ7" s="954">
        <f>VLOOKUP(年度マスタ!$K$4&amp;"_"&amp;$AG7,データシート1!$A:$BT,MATCH("ab_"&amp;AQ$2,データシート1!$A$1:$BT$1,0),0)</f>
        <v>1.893121810501047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45.273499999999999</v>
      </c>
      <c r="AI8" s="78">
        <f>VLOOKUP(年度マスタ!$K$4&amp;"_"&amp;$AG8,データシート1!$A:$BT,MATCH("ab_"&amp;AI$2,データシート1!$A$1:$BT$1,0),0)</f>
        <v>583</v>
      </c>
      <c r="AJ8" s="78">
        <f>VLOOKUP(年度マスタ!$K$4&amp;"_"&amp;$AG8,データシート1!$A:$BT,MATCH("ab_"&amp;AJ$2,データシート1!$A$1:$BT$1,0),0)</f>
        <v>22</v>
      </c>
      <c r="AK8" s="78">
        <f>VLOOKUP(年度マスタ!$K$4&amp;"_"&amp;$AG8,データシート1!$A:$BT,MATCH("ab_"&amp;AK$2,データシート1!$A$1:$BT$1,0),0)</f>
        <v>3732</v>
      </c>
      <c r="AL8" s="78">
        <f>VLOOKUP(年度マスタ!$K$4&amp;"_"&amp;$AG8,データシート1!$A:$BT,MATCH("ab_"&amp;AL$2,データシート1!$A$1:$BT$1,0),0)</f>
        <v>6093</v>
      </c>
      <c r="AM8" s="78">
        <f>VLOOKUP(年度マスタ!$K$4&amp;"_"&amp;$AG8,データシート1!$A:$BT,MATCH("ab_"&amp;AM$2,データシート1!$A$1:$BT$1,0),0)</f>
        <v>8586</v>
      </c>
      <c r="AN8" s="78">
        <f>VLOOKUP(年度マスタ!$K$4&amp;"_"&amp;$AG8,データシート1!$A:$BT,MATCH("ab_"&amp;AN$2,データシート1!$A$1:$BT$1,0),0)</f>
        <v>3842</v>
      </c>
      <c r="AO8" s="78">
        <f>VLOOKUP(年度マスタ!$K$4&amp;"_"&amp;$AG8,データシート1!$A:$BT,MATCH("ab_"&amp;AO$2,データシート1!$A$1:$BT$1,0),0)</f>
        <v>15646</v>
      </c>
      <c r="AP8" s="78">
        <f>VLOOKUP(年度マスタ!$K$4&amp;"_"&amp;$AG8,データシート1!$A:$BT,MATCH("ab_"&amp;AP$2,データシート1!$A$1:$BT$1,0),0)</f>
        <v>0</v>
      </c>
      <c r="AQ8" s="954">
        <f>VLOOKUP(年度マスタ!$K$4&amp;"_"&amp;$AG8,データシート1!$A:$BT,MATCH("ab_"&amp;AQ$2,データシート1!$A$1:$BT$1,0),0)</f>
        <v>2.0689128408951118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64.1999</v>
      </c>
      <c r="AI9" s="78">
        <f>VLOOKUP(年度マスタ!$K$4&amp;"_"&amp;$AG9,データシート1!$A:$BT,MATCH("ab_"&amp;AI$2,データシート1!$A$1:$BT$1,0),0)</f>
        <v>583</v>
      </c>
      <c r="AJ9" s="78">
        <f>VLOOKUP(年度マスタ!$K$4&amp;"_"&amp;$AG9,データシート1!$A:$BT,MATCH("ab_"&amp;AJ$2,データシート1!$A$1:$BT$1,0),0)</f>
        <v>22</v>
      </c>
      <c r="AK9" s="78">
        <f>VLOOKUP(年度マスタ!$K$4&amp;"_"&amp;$AG9,データシート1!$A:$BT,MATCH("ab_"&amp;AK$2,データシート1!$A$1:$BT$1,0),0)</f>
        <v>3732</v>
      </c>
      <c r="AL9" s="78">
        <f>VLOOKUP(年度マスタ!$K$4&amp;"_"&amp;$AG9,データシート1!$A:$BT,MATCH("ab_"&amp;AL$2,データシート1!$A$1:$BT$1,0),0)</f>
        <v>6128</v>
      </c>
      <c r="AM9" s="78">
        <f>VLOOKUP(年度マスタ!$K$4&amp;"_"&amp;$AG9,データシート1!$A:$BT,MATCH("ab_"&amp;AM$2,データシート1!$A$1:$BT$1,0),0)</f>
        <v>8721</v>
      </c>
      <c r="AN9" s="78">
        <f>VLOOKUP(年度マスタ!$K$4&amp;"_"&amp;$AG9,データシート1!$A:$BT,MATCH("ab_"&amp;AN$2,データシート1!$A$1:$BT$1,0),0)</f>
        <v>3778</v>
      </c>
      <c r="AO9" s="78">
        <f>VLOOKUP(年度マスタ!$K$4&amp;"_"&amp;$AG9,データシート1!$A:$BT,MATCH("ab_"&amp;AO$2,データシート1!$A$1:$BT$1,0),0)</f>
        <v>15511</v>
      </c>
      <c r="AP9" s="78">
        <f>VLOOKUP(年度マスタ!$K$4&amp;"_"&amp;$AG9,データシート1!$A:$BT,MATCH("ab_"&amp;AP$2,データシート1!$A$1:$BT$1,0),0)</f>
        <v>0</v>
      </c>
      <c r="AQ9" s="954">
        <f>VLOOKUP(年度マスタ!$K$4&amp;"_"&amp;$AG9,データシート1!$A:$BT,MATCH("ab_"&amp;AQ$2,データシート1!$A$1:$BT$1,0),0)</f>
        <v>1.9089823987862149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47.196199999999997</v>
      </c>
      <c r="AI10" s="78">
        <f>VLOOKUP(年度マスタ!$K$4&amp;"_"&amp;$AG10,データシート1!$A:$BT,MATCH("ab_"&amp;AI$2,データシート1!$A$1:$BT$1,0),0)</f>
        <v>583</v>
      </c>
      <c r="AJ10" s="78">
        <f>VLOOKUP(年度マスタ!$K$4&amp;"_"&amp;$AG10,データシート1!$A:$BT,MATCH("ab_"&amp;AJ$2,データシート1!$A$1:$BT$1,0),0)</f>
        <v>22</v>
      </c>
      <c r="AK10" s="78">
        <f>VLOOKUP(年度マスタ!$K$4&amp;"_"&amp;$AG10,データシート1!$A:$BT,MATCH("ab_"&amp;AK$2,データシート1!$A$1:$BT$1,0),0)</f>
        <v>3732</v>
      </c>
      <c r="AL10" s="78">
        <f>VLOOKUP(年度マスタ!$K$4&amp;"_"&amp;$AG10,データシート1!$A:$BT,MATCH("ab_"&amp;AL$2,データシート1!$A$1:$BT$1,0),0)</f>
        <v>6204</v>
      </c>
      <c r="AM10" s="78">
        <f>VLOOKUP(年度マスタ!$K$4&amp;"_"&amp;$AG10,データシート1!$A:$BT,MATCH("ab_"&amp;AM$2,データシート1!$A$1:$BT$1,0),0)</f>
        <v>8817</v>
      </c>
      <c r="AN10" s="78">
        <f>VLOOKUP(年度マスタ!$K$4&amp;"_"&amp;$AG10,データシート1!$A:$BT,MATCH("ab_"&amp;AN$2,データシート1!$A$1:$BT$1,0),0)</f>
        <v>3716</v>
      </c>
      <c r="AO10" s="78">
        <f>VLOOKUP(年度マスタ!$K$4&amp;"_"&amp;$AG10,データシート1!$A:$BT,MATCH("ab_"&amp;AO$2,データシート1!$A$1:$BT$1,0),0)</f>
        <v>15445</v>
      </c>
      <c r="AP10" s="78">
        <f>VLOOKUP(年度マスタ!$K$4&amp;"_"&amp;$AG10,データシート1!$A:$BT,MATCH("ab_"&amp;AP$2,データシート1!$A$1:$BT$1,0),0)</f>
        <v>0</v>
      </c>
      <c r="AQ10" s="954">
        <f>VLOOKUP(年度マスタ!$K$4&amp;"_"&amp;$AG10,データシート1!$A:$BT,MATCH("ab_"&amp;AQ$2,データシート1!$A$1:$BT$1,0),0)</f>
        <v>1.8133932891493101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48.459499999999998</v>
      </c>
      <c r="AI11" s="78">
        <f>VLOOKUP(年度マスタ!$K$4&amp;"_"&amp;$AG11,データシート1!$A:$BT,MATCH("ab_"&amp;AI$2,データシート1!$A$1:$BT$1,0),0)</f>
        <v>583</v>
      </c>
      <c r="AJ11" s="78">
        <f>VLOOKUP(年度マスタ!$K$4&amp;"_"&amp;$AG11,データシート1!$A:$BT,MATCH("ab_"&amp;AJ$2,データシート1!$A$1:$BT$1,0),0)</f>
        <v>22</v>
      </c>
      <c r="AK11" s="78">
        <f>VLOOKUP(年度マスタ!$K$4&amp;"_"&amp;$AG11,データシート1!$A:$BT,MATCH("ab_"&amp;AK$2,データシート1!$A$1:$BT$1,0),0)</f>
        <v>3732</v>
      </c>
      <c r="AL11" s="78">
        <f>VLOOKUP(年度マスタ!$K$4&amp;"_"&amp;$AG11,データシート1!$A:$BT,MATCH("ab_"&amp;AL$2,データシート1!$A$1:$BT$1,0),0)</f>
        <v>6219</v>
      </c>
      <c r="AM11" s="78">
        <f>VLOOKUP(年度マスタ!$K$4&amp;"_"&amp;$AG11,データシート1!$A:$BT,MATCH("ab_"&amp;AM$2,データシート1!$A$1:$BT$1,0),0)</f>
        <v>8943</v>
      </c>
      <c r="AN11" s="78">
        <f>VLOOKUP(年度マスタ!$K$4&amp;"_"&amp;$AG11,データシート1!$A:$BT,MATCH("ab_"&amp;AN$2,データシート1!$A$1:$BT$1,0),0)</f>
        <v>3679</v>
      </c>
      <c r="AO11" s="78">
        <f>VLOOKUP(年度マスタ!$K$4&amp;"_"&amp;$AG11,データシート1!$A:$BT,MATCH("ab_"&amp;AO$2,データシート1!$A$1:$BT$1,0),0)</f>
        <v>15339</v>
      </c>
      <c r="AP11" s="78">
        <f>VLOOKUP(年度マスタ!$K$4&amp;"_"&amp;$AG11,データシート1!$A:$BT,MATCH("ab_"&amp;AP$2,データシート1!$A$1:$BT$1,0),0)</f>
        <v>0</v>
      </c>
      <c r="AQ11" s="954">
        <f>VLOOKUP(年度マスタ!$K$4&amp;"_"&amp;$AG11,データシート1!$A:$BT,MATCH("ab_"&amp;AQ$2,データシート1!$A$1:$BT$1,0),0)</f>
        <v>2.1523379376849658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54.506300000000003</v>
      </c>
      <c r="AI12" s="78">
        <f>VLOOKUP(年度マスタ!$K$4&amp;"_"&amp;$AG12,データシート1!$A:$BT,MATCH("ab_"&amp;AI$2,データシート1!$A$1:$BT$1,0),0)</f>
        <v>452</v>
      </c>
      <c r="AJ12" s="78">
        <f>VLOOKUP(年度マスタ!$K$4&amp;"_"&amp;$AG12,データシート1!$A:$BT,MATCH("ab_"&amp;AJ$2,データシート1!$A$1:$BT$1,0),0)</f>
        <v>50</v>
      </c>
      <c r="AK12" s="78">
        <f>VLOOKUP(年度マスタ!$K$4&amp;"_"&amp;$AG12,データシート1!$A:$BT,MATCH("ab_"&amp;AK$2,データシート1!$A$1:$BT$1,0),0)</f>
        <v>3571</v>
      </c>
      <c r="AL12" s="78">
        <f>VLOOKUP(年度マスタ!$K$4&amp;"_"&amp;$AG12,データシート1!$A:$BT,MATCH("ab_"&amp;AL$2,データシート1!$A$1:$BT$1,0),0)</f>
        <v>6239</v>
      </c>
      <c r="AM12" s="78">
        <f>VLOOKUP(年度マスタ!$K$4&amp;"_"&amp;$AG12,データシート1!$A:$BT,MATCH("ab_"&amp;AM$2,データシート1!$A$1:$BT$1,0),0)</f>
        <v>9026</v>
      </c>
      <c r="AN12" s="78">
        <f>VLOOKUP(年度マスタ!$K$4&amp;"_"&amp;$AG12,データシート1!$A:$BT,MATCH("ab_"&amp;AN$2,データシート1!$A$1:$BT$1,0),0)</f>
        <v>3637</v>
      </c>
      <c r="AO12" s="78">
        <f>VLOOKUP(年度マスタ!$K$4&amp;"_"&amp;$AG12,データシート1!$A:$BT,MATCH("ab_"&amp;AO$2,データシート1!$A$1:$BT$1,0),0)</f>
        <v>15141</v>
      </c>
      <c r="AP12" s="78">
        <f>VLOOKUP(年度マスタ!$K$4&amp;"_"&amp;$AG12,データシート1!$A:$BT,MATCH("ab_"&amp;AP$2,データシート1!$A$1:$BT$1,0),0)</f>
        <v>0</v>
      </c>
      <c r="AQ12" s="954">
        <f>VLOOKUP(年度マスタ!$K$4&amp;"_"&amp;$AG12,データシート1!$A:$BT,MATCH("ab_"&amp;AQ$2,データシート1!$A$1:$BT$1,0),0)</f>
        <v>2.6516385450814028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67.553899999999999</v>
      </c>
      <c r="AI13" s="78">
        <f>VLOOKUP(年度マスタ!$K$4&amp;"_"&amp;$AG13,データシート1!$A:$BT,MATCH("ab_"&amp;AI$2,データシート1!$A$1:$BT$1,0),0)</f>
        <v>452</v>
      </c>
      <c r="AJ13" s="78">
        <f>VLOOKUP(年度マスタ!$K$4&amp;"_"&amp;$AG13,データシート1!$A:$BT,MATCH("ab_"&amp;AJ$2,データシート1!$A$1:$BT$1,0),0)</f>
        <v>50</v>
      </c>
      <c r="AK13" s="78">
        <f>VLOOKUP(年度マスタ!$K$4&amp;"_"&amp;$AG13,データシート1!$A:$BT,MATCH("ab_"&amp;AK$2,データシート1!$A$1:$BT$1,0),0)</f>
        <v>3571</v>
      </c>
      <c r="AL13" s="78">
        <f>VLOOKUP(年度マスタ!$K$4&amp;"_"&amp;$AG13,データシート1!$A:$BT,MATCH("ab_"&amp;AL$2,データシート1!$A$1:$BT$1,0),0)</f>
        <v>6237</v>
      </c>
      <c r="AM13" s="78">
        <f>VLOOKUP(年度マスタ!$K$4&amp;"_"&amp;$AG13,データシート1!$A:$BT,MATCH("ab_"&amp;AM$2,データシート1!$A$1:$BT$1,0),0)</f>
        <v>9077</v>
      </c>
      <c r="AN13" s="78">
        <f>VLOOKUP(年度マスタ!$K$4&amp;"_"&amp;$AG13,データシート1!$A:$BT,MATCH("ab_"&amp;AN$2,データシート1!$A$1:$BT$1,0),0)</f>
        <v>3600</v>
      </c>
      <c r="AO13" s="78">
        <f>VLOOKUP(年度マスタ!$K$4&amp;"_"&amp;$AG13,データシート1!$A:$BT,MATCH("ab_"&amp;AO$2,データシート1!$A$1:$BT$1,0),0)</f>
        <v>14943</v>
      </c>
      <c r="AP13" s="78">
        <f>VLOOKUP(年度マスタ!$K$4&amp;"_"&amp;$AG13,データシート1!$A:$BT,MATCH("ab_"&amp;AP$2,データシート1!$A$1:$BT$1,0),0)</f>
        <v>0</v>
      </c>
      <c r="AQ13" s="954">
        <f>VLOOKUP(年度マスタ!$K$4&amp;"_"&amp;$AG13,データシート1!$A:$BT,MATCH("ab_"&amp;AQ$2,データシート1!$A$1:$BT$1,0),0)</f>
        <v>1.5914710922290041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52.3904</v>
      </c>
      <c r="AI14" s="78">
        <f>VLOOKUP(年度マスタ!$K$4&amp;"_"&amp;$AG14,データシート1!$A:$BT,MATCH("ab_"&amp;AI$2,データシート1!$A$1:$BT$1,0),0)</f>
        <v>452</v>
      </c>
      <c r="AJ14" s="78">
        <f>VLOOKUP(年度マスタ!$K$4&amp;"_"&amp;$AG14,データシート1!$A:$BT,MATCH("ab_"&amp;AJ$2,データシート1!$A$1:$BT$1,0),0)</f>
        <v>50</v>
      </c>
      <c r="AK14" s="78">
        <f>VLOOKUP(年度マスタ!$K$4&amp;"_"&amp;$AG14,データシート1!$A:$BT,MATCH("ab_"&amp;AK$2,データシート1!$A$1:$BT$1,0),0)</f>
        <v>3571</v>
      </c>
      <c r="AL14" s="78">
        <f>VLOOKUP(年度マスタ!$K$4&amp;"_"&amp;$AG14,データシート1!$A:$BT,MATCH("ab_"&amp;AL$2,データシート1!$A$1:$BT$1,0),0)</f>
        <v>6255</v>
      </c>
      <c r="AM14" s="78">
        <f>VLOOKUP(年度マスタ!$K$4&amp;"_"&amp;$AG14,データシート1!$A:$BT,MATCH("ab_"&amp;AM$2,データシート1!$A$1:$BT$1,0),0)</f>
        <v>9098</v>
      </c>
      <c r="AN14" s="78">
        <f>VLOOKUP(年度マスタ!$K$4&amp;"_"&amp;$AG14,データシート1!$A:$BT,MATCH("ab_"&amp;AN$2,データシート1!$A$1:$BT$1,0),0)</f>
        <v>3590</v>
      </c>
      <c r="AO14" s="78">
        <f>VLOOKUP(年度マスタ!$K$4&amp;"_"&amp;$AG14,データシート1!$A:$BT,MATCH("ab_"&amp;AO$2,データシート1!$A$1:$BT$1,0),0)</f>
        <v>14784</v>
      </c>
      <c r="AP14" s="78">
        <f>VLOOKUP(年度マスタ!$K$4&amp;"_"&amp;$AG14,データシート1!$A:$BT,MATCH("ab_"&amp;AP$2,データシート1!$A$1:$BT$1,0),0)</f>
        <v>0</v>
      </c>
      <c r="AQ14" s="954">
        <f>VLOOKUP(年度マスタ!$K$4&amp;"_"&amp;$AG14,データシート1!$A:$BT,MATCH("ab_"&amp;AQ$2,データシート1!$A$1:$BT$1,0),0)</f>
        <v>1.6092320401955369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52.771599999999999</v>
      </c>
      <c r="AI15" s="78">
        <f>VLOOKUP(年度マスタ!$K$4&amp;"_"&amp;$AG15,データシート1!$A:$BT,MATCH("ab_"&amp;AI$2,データシート1!$A$1:$BT$1,0),0)</f>
        <v>452</v>
      </c>
      <c r="AJ15" s="78">
        <f>VLOOKUP(年度マスタ!$K$4&amp;"_"&amp;$AG15,データシート1!$A:$BT,MATCH("ab_"&amp;AJ$2,データシート1!$A$1:$BT$1,0),0)</f>
        <v>50</v>
      </c>
      <c r="AK15" s="78">
        <f>VLOOKUP(年度マスタ!$K$4&amp;"_"&amp;$AG15,データシート1!$A:$BT,MATCH("ab_"&amp;AK$2,データシート1!$A$1:$BT$1,0),0)</f>
        <v>3571</v>
      </c>
      <c r="AL15" s="78">
        <f>VLOOKUP(年度マスタ!$K$4&amp;"_"&amp;$AG15,データシート1!$A:$BT,MATCH("ab_"&amp;AL$2,データシート1!$A$1:$BT$1,0),0)</f>
        <v>6254</v>
      </c>
      <c r="AM15" s="78">
        <f>VLOOKUP(年度マスタ!$K$4&amp;"_"&amp;$AG15,データシート1!$A:$BT,MATCH("ab_"&amp;AM$2,データシート1!$A$1:$BT$1,0),0)</f>
        <v>9114</v>
      </c>
      <c r="AN15" s="78">
        <f>VLOOKUP(年度マスタ!$K$4&amp;"_"&amp;$AG15,データシート1!$A:$BT,MATCH("ab_"&amp;AN$2,データシート1!$A$1:$BT$1,0),0)</f>
        <v>3550</v>
      </c>
      <c r="AO15" s="78">
        <f>VLOOKUP(年度マスタ!$K$4&amp;"_"&amp;$AG15,データシート1!$A:$BT,MATCH("ab_"&amp;AO$2,データシート1!$A$1:$BT$1,0),0)</f>
        <v>14594</v>
      </c>
      <c r="AP15" s="78">
        <f>VLOOKUP(年度マスタ!$K$4&amp;"_"&amp;$AG15,データシート1!$A:$BT,MATCH("ab_"&amp;AP$2,データシート1!$A$1:$BT$1,0),0)</f>
        <v>0</v>
      </c>
      <c r="AQ15" s="954">
        <f>VLOOKUP(年度マスタ!$K$4&amp;"_"&amp;$AG15,データシート1!$A:$BT,MATCH("ab_"&amp;AQ$2,データシート1!$A$1:$BT$1,0),0)</f>
        <v>2.3856819860461149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53.675400000000003</v>
      </c>
      <c r="AI16" s="78">
        <f>VLOOKUP(年度マスタ!$K$4&amp;"_"&amp;$AG16,データシート1!$A:$BT,MATCH("ab_"&amp;AI$2,データシート1!$A$1:$BT$1,0),0)</f>
        <v>452</v>
      </c>
      <c r="AJ16" s="78">
        <f>VLOOKUP(年度マスタ!$K$4&amp;"_"&amp;$AG16,データシート1!$A:$BT,MATCH("ab_"&amp;AJ$2,データシート1!$A$1:$BT$1,0),0)</f>
        <v>50</v>
      </c>
      <c r="AK16" s="78">
        <f>VLOOKUP(年度マスタ!$K$4&amp;"_"&amp;$AG16,データシート1!$A:$BT,MATCH("ab_"&amp;AK$2,データシート1!$A$1:$BT$1,0),0)</f>
        <v>3571</v>
      </c>
      <c r="AL16" s="78">
        <f>VLOOKUP(年度マスタ!$K$4&amp;"_"&amp;$AG16,データシート1!$A:$BT,MATCH("ab_"&amp;AL$2,データシート1!$A$1:$BT$1,0),0)</f>
        <v>6294</v>
      </c>
      <c r="AM16" s="78">
        <f>VLOOKUP(年度マスタ!$K$4&amp;"_"&amp;$AG16,データシート1!$A:$BT,MATCH("ab_"&amp;AM$2,データシート1!$A$1:$BT$1,0),0)</f>
        <v>9083</v>
      </c>
      <c r="AN16" s="78">
        <f>VLOOKUP(年度マスタ!$K$4&amp;"_"&amp;$AG16,データシート1!$A:$BT,MATCH("ab_"&amp;AN$2,データシート1!$A$1:$BT$1,0),0)</f>
        <v>3518</v>
      </c>
      <c r="AO16" s="78">
        <f>VLOOKUP(年度マスタ!$K$4&amp;"_"&amp;$AG16,データシート1!$A:$BT,MATCH("ab_"&amp;AO$2,データシート1!$A$1:$BT$1,0),0)</f>
        <v>14456</v>
      </c>
      <c r="AP16" s="78">
        <f>VLOOKUP(年度マスタ!$K$4&amp;"_"&amp;$AG16,データシート1!$A:$BT,MATCH("ab_"&amp;AP$2,データシート1!$A$1:$BT$1,0),0)</f>
        <v>0</v>
      </c>
      <c r="AQ16" s="954">
        <f>VLOOKUP(年度マスタ!$K$4&amp;"_"&amp;$AG16,データシート1!$A:$BT,MATCH("ab_"&amp;AQ$2,データシート1!$A$1:$BT$1,0),0)</f>
        <v>2.2968649910645791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59.330199999999998</v>
      </c>
      <c r="AI17" s="151">
        <f>VLOOKUP(年度マスタ!$K$4&amp;"_"&amp;$AG17,データシート1!$A:$BT,MATCH("ab_"&amp;AI$2,データシート1!$A$1:$BT$1,0),0)</f>
        <v>452</v>
      </c>
      <c r="AJ17" s="151">
        <f>VLOOKUP(年度マスタ!$K$4&amp;"_"&amp;$AG17,データシート1!$A:$BT,MATCH("ab_"&amp;AJ$2,データシート1!$A$1:$BT$1,0),0)</f>
        <v>50</v>
      </c>
      <c r="AK17" s="151">
        <f>VLOOKUP(年度マスタ!$K$4&amp;"_"&amp;$AG17,データシート1!$A:$BT,MATCH("ab_"&amp;AK$2,データシート1!$A$1:$BT$1,0),0)</f>
        <v>3571</v>
      </c>
      <c r="AL17" s="151">
        <f>VLOOKUP(年度マスタ!$K$4&amp;"_"&amp;$AG17,データシート1!$A:$BT,MATCH("ab_"&amp;AL$2,データシート1!$A$1:$BT$1,0),0)</f>
        <v>6327</v>
      </c>
      <c r="AM17" s="151">
        <f>VLOOKUP(年度マスタ!$K$4&amp;"_"&amp;$AG17,データシート1!$A:$BT,MATCH("ab_"&amp;AM$2,データシート1!$A$1:$BT$1,0),0)</f>
        <v>9091</v>
      </c>
      <c r="AN17" s="151">
        <f>VLOOKUP(年度マスタ!$K$4&amp;"_"&amp;$AG17,データシート1!$A:$BT,MATCH("ab_"&amp;AN$2,データシート1!$A$1:$BT$1,0),0)</f>
        <v>3438</v>
      </c>
      <c r="AO17" s="151">
        <f>VLOOKUP(年度マスタ!$K$4&amp;"_"&amp;$AG17,データシート1!$A:$BT,MATCH("ab_"&amp;AO$2,データシート1!$A$1:$BT$1,0),0)</f>
        <v>14285</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77.134799999999998</v>
      </c>
      <c r="AI18" s="78">
        <f>VLOOKUP(年度マスタ!$K$4&amp;"_"&amp;$AG18,データシート1!$A:$BT,MATCH("ab_"&amp;AI$2,データシート1!$A$1:$BT$1,0),0)</f>
        <v>402</v>
      </c>
      <c r="AJ18" s="78">
        <f>VLOOKUP(年度マスタ!$K$4&amp;"_"&amp;$AG18,データシート1!$A:$BT,MATCH("ab_"&amp;AJ$2,データシート1!$A$1:$BT$1,0),0)</f>
        <v>56</v>
      </c>
      <c r="AK18" s="78">
        <f>VLOOKUP(年度マスタ!$K$4&amp;"_"&amp;$AG18,データシート1!$A:$BT,MATCH("ab_"&amp;AK$2,データシート1!$A$1:$BT$1,0),0)</f>
        <v>3729</v>
      </c>
      <c r="AL18" s="78">
        <f>VLOOKUP(年度マスタ!$K$4&amp;"_"&amp;$AG18,データシート1!$A:$BT,MATCH("ab_"&amp;AL$2,データシート1!$A$1:$BT$1,0),0)</f>
        <v>6299</v>
      </c>
      <c r="AM18" s="78">
        <f>VLOOKUP(年度マスタ!$K$4&amp;"_"&amp;$AG18,データシート1!$A:$BT,MATCH("ab_"&amp;AM$2,データシート1!$A$1:$BT$1,0),0)</f>
        <v>9070</v>
      </c>
      <c r="AN18" s="78">
        <f>VLOOKUP(年度マスタ!$K$4&amp;"_"&amp;$AG18,データシート1!$A:$BT,MATCH("ab_"&amp;AN$2,データシート1!$A$1:$BT$1,0),0)</f>
        <v>3449</v>
      </c>
      <c r="AO18" s="78">
        <f>VLOOKUP(年度マスタ!$K$4&amp;"_"&amp;$AG18,データシート1!$A:$BT,MATCH("ab_"&amp;AO$2,データシート1!$A$1:$BT$1,0),0)</f>
        <v>14066</v>
      </c>
      <c r="AP18" s="78">
        <f>VLOOKUP(年度マスタ!$K$4&amp;"_"&amp;$AG18,データシート1!$A:$BT,MATCH("ab_"&amp;AP$2,データシート1!$A$1:$BT$1,0),0)</f>
        <v>0</v>
      </c>
      <c r="AQ18" s="954">
        <f>VLOOKUP(年度マスタ!$K$4&amp;"_"&amp;$AG18,データシート1!$A:$BT,MATCH("ab_"&amp;AQ$2,データシート1!$A$1:$BT$1,0),0)</f>
        <v>1.5876341172738431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75.3001</v>
      </c>
      <c r="AI19" s="78">
        <f>VLOOKUP(年度マスタ!$K$4&amp;"_"&amp;$AG19,データシート1!$A:$BT,MATCH("ab_"&amp;AI$2,データシート1!$A$1:$BT$1,0),0)</f>
        <v>402</v>
      </c>
      <c r="AJ19" s="78">
        <f>VLOOKUP(年度マスタ!$K$4&amp;"_"&amp;$AG19,データシート1!$A:$BT,MATCH("ab_"&amp;AJ$2,データシート1!$A$1:$BT$1,0),0)</f>
        <v>56</v>
      </c>
      <c r="AK19" s="78">
        <f>VLOOKUP(年度マスタ!$K$4&amp;"_"&amp;$AG19,データシート1!$A:$BT,MATCH("ab_"&amp;AK$2,データシート1!$A$1:$BT$1,0),0)</f>
        <v>3729</v>
      </c>
      <c r="AL19" s="78">
        <f>VLOOKUP(年度マスタ!$K$4&amp;"_"&amp;$AG19,データシート1!$A:$BT,MATCH("ab_"&amp;AL$2,データシート1!$A$1:$BT$1,0),0)</f>
        <v>6276</v>
      </c>
      <c r="AM19" s="78">
        <f>VLOOKUP(年度マスタ!$K$4&amp;"_"&amp;$AG19,データシート1!$A:$BT,MATCH("ab_"&amp;AM$2,データシート1!$A$1:$BT$1,0),0)</f>
        <v>9050</v>
      </c>
      <c r="AN19" s="78">
        <f>VLOOKUP(年度マスタ!$K$4&amp;"_"&amp;$AG19,データシート1!$A:$BT,MATCH("ab_"&amp;AN$2,データシート1!$A$1:$BT$1,0),0)</f>
        <v>3420</v>
      </c>
      <c r="AO19" s="78">
        <f>VLOOKUP(年度マスタ!$K$4&amp;"_"&amp;$AG19,データシート1!$A:$BT,MATCH("ab_"&amp;AO$2,データシート1!$A$1:$BT$1,0),0)</f>
        <v>13878</v>
      </c>
      <c r="AP19" s="78">
        <f>VLOOKUP(年度マスタ!$K$4&amp;"_"&amp;$AG19,データシート1!$A:$BT,MATCH("ab_"&amp;AP$2,データシート1!$A$1:$BT$1,0),0)</f>
        <v>0</v>
      </c>
      <c r="AQ19" s="954">
        <f>VLOOKUP(年度マスタ!$K$4&amp;"_"&amp;$AG19,データシート1!$A:$BT,MATCH("ab_"&amp;AQ$2,データシート1!$A$1:$BT$1,0),0)</f>
        <v>1.8334197900551681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64.291499999999999</v>
      </c>
      <c r="AI20" s="78">
        <f>VLOOKUP(年度マスタ!$K$4&amp;"_"&amp;$AG20,データシート1!$A:$BT,MATCH("ab_"&amp;AI$2,データシート1!$A$1:$BT$1,0),0)</f>
        <v>402</v>
      </c>
      <c r="AJ20" s="78">
        <f>VLOOKUP(年度マスタ!$K$4&amp;"_"&amp;$AG20,データシート1!$A:$BT,MATCH("ab_"&amp;AJ$2,データシート1!$A$1:$BT$1,0),0)</f>
        <v>56</v>
      </c>
      <c r="AK20" s="78">
        <f>VLOOKUP(年度マスタ!$K$4&amp;"_"&amp;$AG20,データシート1!$A:$BT,MATCH("ab_"&amp;AK$2,データシート1!$A$1:$BT$1,0),0)</f>
        <v>3729</v>
      </c>
      <c r="AL20" s="78">
        <f>VLOOKUP(年度マスタ!$K$4&amp;"_"&amp;$AG20,データシート1!$A:$BT,MATCH("ab_"&amp;AL$2,データシート1!$A$1:$BT$1,0),0)</f>
        <v>6267</v>
      </c>
      <c r="AM20" s="78">
        <f>VLOOKUP(年度マスタ!$K$4&amp;"_"&amp;$AG20,データシート1!$A:$BT,MATCH("ab_"&amp;AM$2,データシート1!$A$1:$BT$1,0),0)</f>
        <v>8977</v>
      </c>
      <c r="AN20" s="78">
        <f>VLOOKUP(年度マスタ!$K$4&amp;"_"&amp;$AG20,データシート1!$A:$BT,MATCH("ab_"&amp;AN$2,データシート1!$A$1:$BT$1,0),0)</f>
        <v>3391</v>
      </c>
      <c r="AO20" s="78">
        <f>VLOOKUP(年度マスタ!$K$4&amp;"_"&amp;$AG20,データシート1!$A:$BT,MATCH("ab_"&amp;AO$2,データシート1!$A$1:$BT$1,0),0)</f>
        <v>13628</v>
      </c>
      <c r="AP20" s="78">
        <f>VLOOKUP(年度マスタ!$K$4&amp;"_"&amp;$AG20,データシート1!$A:$BT,MATCH("ab_"&amp;AP$2,データシート1!$A$1:$BT$1,0),0)</f>
        <v>0</v>
      </c>
      <c r="AQ20" s="954">
        <f>VLOOKUP(年度マスタ!$K$4&amp;"_"&amp;$AG20,データシート1!$A:$BT,MATCH("ab_"&amp;AQ$2,データシート1!$A$1:$BT$1,0),0)</f>
        <v>1.813750724713165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東みよし町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36489</v>
      </c>
      <c r="BF13" s="70" t="str">
        <f>年度マスタ!K4</f>
        <v>36489</v>
      </c>
      <c r="BG13" s="70" t="str">
        <f>年度マスタ!K4</f>
        <v>36489</v>
      </c>
      <c r="BH13" s="278" t="s">
        <v>195</v>
      </c>
      <c r="BI13" s="278" t="s">
        <v>195</v>
      </c>
      <c r="BJ13" s="278" t="s">
        <v>195</v>
      </c>
      <c r="BK13" s="278" t="str">
        <f>年度マスタ!K4</f>
        <v>36489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東みよし町</v>
      </c>
      <c r="BF14" s="70" t="str">
        <f>AP2</f>
        <v>東みよし町</v>
      </c>
      <c r="BG14" s="70" t="str">
        <f>AP2</f>
        <v>東みよし町</v>
      </c>
      <c r="BH14" s="70" t="s">
        <v>205</v>
      </c>
      <c r="BI14" s="70" t="s">
        <v>205</v>
      </c>
      <c r="BJ14" s="70" t="s">
        <v>205</v>
      </c>
      <c r="BK14" s="70" t="str">
        <f>AP2</f>
        <v>東みよし町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30.747855487662981</v>
      </c>
      <c r="AG24" s="877">
        <f t="shared" ref="AG24:AP24" si="11">AG25+AG29</f>
        <v>32.43542362108316</v>
      </c>
      <c r="AH24" s="877">
        <f t="shared" si="11"/>
        <v>30.806356451364948</v>
      </c>
      <c r="AI24" s="877">
        <f t="shared" si="11"/>
        <v>33.169314096548902</v>
      </c>
      <c r="AJ24" s="877">
        <f t="shared" si="11"/>
        <v>32.478876881383847</v>
      </c>
      <c r="AK24" s="877">
        <f t="shared" si="11"/>
        <v>23.69243143639461</v>
      </c>
      <c r="AL24" s="877">
        <f t="shared" si="11"/>
        <v>23.769985772630022</v>
      </c>
      <c r="AM24" s="877">
        <f t="shared" si="11"/>
        <v>23.051085080686278</v>
      </c>
      <c r="AN24" s="877">
        <f t="shared" si="11"/>
        <v>20.094513874891863</v>
      </c>
      <c r="AO24" s="877">
        <f t="shared" si="11"/>
        <v>26.26871008514243</v>
      </c>
      <c r="AP24" s="878">
        <f t="shared" si="11"/>
        <v>25.939012758769522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10.780521962333822</v>
      </c>
      <c r="AG25" s="879">
        <f>①CO2排出量の現状把握!AA35</f>
        <v>9.2177670720839</v>
      </c>
      <c r="AH25" s="879">
        <f>①CO2排出量の現状把握!AB35</f>
        <v>9.0663771274235181</v>
      </c>
      <c r="AI25" s="879">
        <f>①CO2排出量の現状把握!AC35</f>
        <v>10.866355787269917</v>
      </c>
      <c r="AJ25" s="879">
        <f>①CO2排出量の現状把握!AD35</f>
        <v>12.172352838795028</v>
      </c>
      <c r="AK25" s="879">
        <f>①CO2排出量の現状把握!AE35</f>
        <v>9.2357127879038465</v>
      </c>
      <c r="AL25" s="879">
        <f>①CO2排出量の現状把握!AF35</f>
        <v>9.1457864255450723</v>
      </c>
      <c r="AM25" s="879">
        <f>①CO2排出量の現状把握!AG35</f>
        <v>8.5840590386625291</v>
      </c>
      <c r="AN25" s="879">
        <f>①CO2排出量の現状把握!AH35</f>
        <v>7.8769557070786487</v>
      </c>
      <c r="AO25" s="879">
        <f>①CO2排出量の現状把握!AI35</f>
        <v>11.446935899815536</v>
      </c>
      <c r="AP25" s="880">
        <f>①CO2排出量の現状把握!AJ35</f>
        <v>10.122688793721506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8.1865681853504064</v>
      </c>
      <c r="AG26" s="881">
        <f>①CO2排出量の現状把握!AA36</f>
        <v>6.5850464262451336</v>
      </c>
      <c r="AH26" s="881">
        <f>①CO2排出量の現状把握!AB36</f>
        <v>6.7855385700502726</v>
      </c>
      <c r="AI26" s="881">
        <f>①CO2排出量の現状把握!AC36</f>
        <v>7.3660012710135376</v>
      </c>
      <c r="AJ26" s="881">
        <f>①CO2排出量の現状把握!AD36</f>
        <v>8.8858485666294111</v>
      </c>
      <c r="AK26" s="881">
        <f>①CO2排出量の現状把握!AE36</f>
        <v>5.8392134244818559</v>
      </c>
      <c r="AL26" s="881">
        <f>①CO2排出量の現状把握!AF36</f>
        <v>5.8610818581404036</v>
      </c>
      <c r="AM26" s="881">
        <f>①CO2排出量の現状把握!AG36</f>
        <v>5.5461911819565861</v>
      </c>
      <c r="AN26" s="881">
        <f>①CO2排出量の現状把握!AH36</f>
        <v>5.0215202319461687</v>
      </c>
      <c r="AO26" s="881">
        <f>①CO2排出量の現状把握!AI36</f>
        <v>8.1691320051579783</v>
      </c>
      <c r="AP26" s="882">
        <f>①CO2排出量の現状把握!AJ36</f>
        <v>6.7882430785394092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1.6083574138473939</v>
      </c>
      <c r="AG27" s="881">
        <f>①CO2排出量の現状把握!AA37</f>
        <v>1.647656062635303</v>
      </c>
      <c r="AH27" s="881">
        <f>①CO2排出量の現状把握!AB37</f>
        <v>1.396760215491734</v>
      </c>
      <c r="AI27" s="881">
        <f>①CO2排出量の現状把握!AC37</f>
        <v>1.283601925672625</v>
      </c>
      <c r="AJ27" s="881">
        <f>①CO2排出量の現状把握!AD37</f>
        <v>1.1457151265458929</v>
      </c>
      <c r="AK27" s="881">
        <f>①CO2排出量の現状把握!AE37</f>
        <v>1.08684175638523</v>
      </c>
      <c r="AL27" s="881">
        <f>①CO2排出量の現状把握!AF37</f>
        <v>1.1013830992485953</v>
      </c>
      <c r="AM27" s="881">
        <f>①CO2排出量の現状把握!AG37</f>
        <v>1.0434271131930415</v>
      </c>
      <c r="AN27" s="881">
        <f>①CO2排出量の現状把握!AH37</f>
        <v>0.89200678175284842</v>
      </c>
      <c r="AO27" s="881">
        <f>①CO2排出量の現状把握!AI37</f>
        <v>1.0014695660040165</v>
      </c>
      <c r="AP27" s="882">
        <f>①CO2排出量の現状把握!AJ37</f>
        <v>0.9924828266790332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0.98559636313602172</v>
      </c>
      <c r="AG28" s="881">
        <f>①CO2排出量の現状把握!AA38</f>
        <v>0.98506458320346402</v>
      </c>
      <c r="AH28" s="881">
        <f>①CO2排出量の現状把握!AB38</f>
        <v>0.88407834188151146</v>
      </c>
      <c r="AI28" s="881">
        <f>①CO2排出量の現状把握!AC38</f>
        <v>2.2167525905837531</v>
      </c>
      <c r="AJ28" s="881">
        <f>①CO2排出量の現状把握!AD38</f>
        <v>2.1407891456197232</v>
      </c>
      <c r="AK28" s="881">
        <f>①CO2排出量の現状把握!AE38</f>
        <v>2.3096576070367618</v>
      </c>
      <c r="AL28" s="881">
        <f>①CO2排出量の現状把握!AF38</f>
        <v>2.1833214681560742</v>
      </c>
      <c r="AM28" s="881">
        <f>①CO2排出量の現状把握!AG38</f>
        <v>1.9944407435129015</v>
      </c>
      <c r="AN28" s="881">
        <f>①CO2排出量の現状把握!AH38</f>
        <v>1.9634286933796317</v>
      </c>
      <c r="AO28" s="881">
        <f>①CO2排出量の現状把握!AI38</f>
        <v>2.2763343286535394</v>
      </c>
      <c r="AP28" s="882">
        <f>①CO2排出量の現状把握!AJ38</f>
        <v>2.3419628885030637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19.96733352532916</v>
      </c>
      <c r="AG29" s="883">
        <f>①CO2排出量の現状把握!AA39</f>
        <v>23.217656548999258</v>
      </c>
      <c r="AH29" s="883">
        <f>①CO2排出量の現状把握!AB39</f>
        <v>21.73997932394143</v>
      </c>
      <c r="AI29" s="883">
        <f>①CO2排出量の現状把握!AC39</f>
        <v>22.302958309278988</v>
      </c>
      <c r="AJ29" s="883">
        <f>①CO2排出量の現状把握!AD39</f>
        <v>20.306524042588819</v>
      </c>
      <c r="AK29" s="883">
        <f>①CO2排出量の現状把握!AE39</f>
        <v>14.456718648490764</v>
      </c>
      <c r="AL29" s="883">
        <f>①CO2排出量の現状把握!AF39</f>
        <v>14.62419934708495</v>
      </c>
      <c r="AM29" s="883">
        <f>①CO2排出量の現状把握!AG39</f>
        <v>14.46702604202375</v>
      </c>
      <c r="AN29" s="883">
        <f>①CO2排出量の現状把握!AH39</f>
        <v>12.217558167813214</v>
      </c>
      <c r="AO29" s="883">
        <f>①CO2排出量の現状把握!AI39</f>
        <v>14.821774185326893</v>
      </c>
      <c r="AP29" s="884">
        <f>①CO2排出量の現状把握!AJ39</f>
        <v>15.816323965048017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東みよし町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1503.857</v>
      </c>
      <c r="K6" s="619">
        <f>VLOOKUP(年度マスタ!$K$4&amp;"_"&amp;K$5,データシート1!$A:$BT,MATCH("cb_"&amp;$G6,データシート1!$A$1:$BT$1,0),0)</f>
        <v>1607.1469999999999</v>
      </c>
      <c r="L6" s="619">
        <f>VLOOKUP(年度マスタ!$K$4&amp;"_"&amp;L$5,データシート1!$A:$BT,MATCH("cb_"&amp;$G6,データシート1!$A$1:$BT$1,0),0)</f>
        <v>1680.1469999999999</v>
      </c>
      <c r="M6" s="619">
        <f>VLOOKUP(年度マスタ!$K$4&amp;"_"&amp;M$5,データシート1!$A:$BT,MATCH("cb_"&amp;$G6,データシート1!$A$1:$BT$1,0),0)</f>
        <v>1761.4469999999997</v>
      </c>
      <c r="N6" s="619">
        <f>VLOOKUP(年度マスタ!$K$4&amp;"_"&amp;N$5,データシート1!$A:$BT,MATCH("cb_"&amp;$G6,データシート1!$A$1:$BT$1,0),0)</f>
        <v>1881.5350000000001</v>
      </c>
      <c r="O6" s="619">
        <f>VLOOKUP(年度マスタ!$K$4&amp;"_"&amp;O$5,データシート1!$A:$BT,MATCH("cb_"&amp;$G6,データシート1!$A$1:$BT$1,0),0)</f>
        <v>1966.434999999999</v>
      </c>
      <c r="P6" s="619">
        <f>VLOOKUP(年度マスタ!$K$4&amp;"_"&amp;P$5,データシート1!$A:$BT,MATCH("cb_"&amp;$G6,データシート1!$A$1:$BT$1,0),0)</f>
        <v>2063.7869999999989</v>
      </c>
      <c r="Q6" s="619">
        <f>VLOOKUP(年度マスタ!$K$4&amp;"_"&amp;Q$5,データシート1!$A:$BT,MATCH("cb_"&amp;$G6,データシート1!$A$1:$BT$1,0),0)</f>
        <v>2214.7129999999988</v>
      </c>
      <c r="R6" s="633">
        <f>VLOOKUP(年度マスタ!$K$4&amp;"_"&amp;R$5,データシート1!$A:$BT,MATCH("cb_"&amp;$G6,データシート1!$A$1:$BT$1,0),0)</f>
        <v>2419.7730000000001</v>
      </c>
      <c r="S6" s="568"/>
      <c r="T6" s="190"/>
      <c r="U6" s="581"/>
      <c r="V6" s="195"/>
      <c r="W6" s="195"/>
      <c r="X6" s="195"/>
      <c r="Y6" s="196" t="s">
        <v>372</v>
      </c>
      <c r="Z6" s="663" t="s">
        <v>373</v>
      </c>
      <c r="AA6" s="663"/>
      <c r="AB6" s="663"/>
      <c r="AC6" s="664">
        <f>SUM(AC7:AC8)</f>
        <v>195037</v>
      </c>
      <c r="AD6" s="664">
        <f>SUM(AD7:AD8)</f>
        <v>247787.23500000004</v>
      </c>
      <c r="AE6" s="665">
        <f>$AD6*3600/100000000</f>
        <v>8.920340460000002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5413.3</v>
      </c>
      <c r="K7" s="617">
        <f>VLOOKUP(年度マスタ!$K$4&amp;"_"&amp;K$5,データシート1!$A:$BT,MATCH("cb_"&amp;$G7,データシート1!$A$1:$BT$1,0),0)</f>
        <v>5932.1</v>
      </c>
      <c r="L7" s="617">
        <f>VLOOKUP(年度マスタ!$K$4&amp;"_"&amp;L$5,データシート1!$A:$BT,MATCH("cb_"&amp;$G7,データシート1!$A$1:$BT$1,0),0)</f>
        <v>7289.3</v>
      </c>
      <c r="M7" s="617">
        <f>VLOOKUP(年度マスタ!$K$4&amp;"_"&amp;M$5,データシート1!$A:$BT,MATCH("cb_"&amp;$G7,データシート1!$A$1:$BT$1,0),0)</f>
        <v>7998</v>
      </c>
      <c r="N7" s="617">
        <f>VLOOKUP(年度マスタ!$K$4&amp;"_"&amp;N$5,データシート1!$A:$BT,MATCH("cb_"&amp;$G7,データシート1!$A$1:$BT$1,0),0)</f>
        <v>8801.5</v>
      </c>
      <c r="O7" s="617">
        <f>VLOOKUP(年度マスタ!$K$4&amp;"_"&amp;O$5,データシート1!$A:$BT,MATCH("cb_"&amp;$G7,データシート1!$A$1:$BT$1,0),0)</f>
        <v>9877.6000000000022</v>
      </c>
      <c r="P7" s="617">
        <f>VLOOKUP(年度マスタ!$K$4&amp;"_"&amp;P$5,データシート1!$A:$BT,MATCH("cb_"&amp;$G7,データシート1!$A$1:$BT$1,0),0)</f>
        <v>10466.5</v>
      </c>
      <c r="Q7" s="617">
        <f>VLOOKUP(年度マスタ!$K$4&amp;"_"&amp;Q$5,データシート1!$A:$BT,MATCH("cb_"&amp;$G7,データシート1!$A$1:$BT$1,0),0)</f>
        <v>11008.2</v>
      </c>
      <c r="R7" s="634">
        <f>VLOOKUP(年度マスタ!$K$4&amp;"_"&amp;R$5,データシート1!$A:$BT,MATCH("cb_"&amp;$G7,データシート1!$A$1:$BT$1,0),0)</f>
        <v>11007.800000000003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106275</v>
      </c>
      <c r="AD7" s="1022">
        <f>VLOOKUP(年度マスタ!$K$4&amp;"_"&amp;年度マスタ!$K$9,データシート3!A:AB,MATCH("ea_"&amp;$Y7&amp;"_年間発電",データシート3!$A$1:$AB$1,0),0)/10^3</f>
        <v>135085.95300000004</v>
      </c>
      <c r="AE7" s="554">
        <f t="shared" ref="AE7:AE16" si="0">$AD7*3600/100000000</f>
        <v>4.8630943080000018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88762</v>
      </c>
      <c r="AD8" s="1022">
        <f>VLOOKUP(年度マスタ!$K$4&amp;"_"&amp;年度マスタ!$K$9,データシート3!A:AB,MATCH("ea_"&amp;$Y8&amp;"_年間発電",データシート3!$A$1:$AB$1,0),0)/10^3</f>
        <v>112701.28200000001</v>
      </c>
      <c r="AE8" s="554">
        <f t="shared" si="0"/>
        <v>4.0572461520000003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78200</v>
      </c>
      <c r="AD9" s="666">
        <f>VLOOKUP(年度マスタ!$K$4&amp;"_"&amp;年度マスタ!$K$9,データシート3!A:AB,MATCH("ea_"&amp;$Y9&amp;"_年間発電",データシート3!$A$1:$AB$1,0),0)/10^3</f>
        <v>194645.79399999999</v>
      </c>
      <c r="AE9" s="667">
        <f t="shared" si="0"/>
        <v>7.0072485840000001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2228</v>
      </c>
      <c r="AD10" s="666">
        <f>SUM(AD11:AD12)</f>
        <v>12358.763000000003</v>
      </c>
      <c r="AE10" s="667">
        <f t="shared" si="0"/>
        <v>0.44491546800000009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2228</v>
      </c>
      <c r="AD11" s="1022">
        <f>VLOOKUP(年度マスタ!$K$4&amp;"_"&amp;年度マスタ!$K$9,データシート3!A:AB,MATCH("ea_"&amp;$Y11&amp;"_年間発電",データシート3!$A$1:$AB$1,0),0)/10^3</f>
        <v>12358.763000000003</v>
      </c>
      <c r="AE11" s="554">
        <f t="shared" si="0"/>
        <v>0.44491546800000009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6917.1570000000002</v>
      </c>
      <c r="K12" s="651">
        <f t="shared" ref="K12:Q12" si="1">SUM(K6:K11)</f>
        <v>7539.2470000000003</v>
      </c>
      <c r="L12" s="651">
        <f t="shared" si="1"/>
        <v>8969.4470000000001</v>
      </c>
      <c r="M12" s="651">
        <f t="shared" si="1"/>
        <v>9759.4470000000001</v>
      </c>
      <c r="N12" s="651">
        <f t="shared" si="1"/>
        <v>10683.035</v>
      </c>
      <c r="O12" s="651">
        <f t="shared" si="1"/>
        <v>11844.035000000002</v>
      </c>
      <c r="P12" s="651">
        <f t="shared" si="1"/>
        <v>12530.286999999998</v>
      </c>
      <c r="Q12" s="651">
        <f t="shared" si="1"/>
        <v>13222.913</v>
      </c>
      <c r="R12" s="652">
        <f t="shared" ref="R12" si="2">SUM(R6:R11)</f>
        <v>13427.573000000004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1.7987549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10.061630660000001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1804.8088628399998</v>
      </c>
      <c r="K19" s="615">
        <f>K6*別紙!$C5/100*別紙!$E5/10^3</f>
        <v>1928.76925764</v>
      </c>
      <c r="L19" s="615">
        <f>L6*別紙!$C5/100*別紙!$E5/10^3</f>
        <v>2016.3780176399998</v>
      </c>
      <c r="M19" s="615">
        <f>M6*別紙!$C5/100*別紙!$E5/10^3</f>
        <v>2113.9477736399995</v>
      </c>
      <c r="N19" s="615">
        <f>N6*別紙!$C5/100*別紙!$E5/10^3</f>
        <v>2258.0677842</v>
      </c>
      <c r="O19" s="615">
        <f>O6*別紙!$C5/100*別紙!$E5/10^3</f>
        <v>2359.9579721999989</v>
      </c>
      <c r="P19" s="615">
        <f>P6*別紙!$C5/100*別紙!$E5/10^3</f>
        <v>2476.7920544399981</v>
      </c>
      <c r="Q19" s="615">
        <f>Q6*別紙!$C5/100*別紙!$E5/10^3</f>
        <v>2657.9213655599983</v>
      </c>
      <c r="R19" s="639">
        <f>R6*別紙!$C5/100*別紙!$E5/10^3</f>
        <v>2904.0179727599998</v>
      </c>
      <c r="S19" s="572"/>
      <c r="T19" s="191"/>
      <c r="U19" s="588"/>
      <c r="W19" s="201"/>
      <c r="X19" s="201"/>
      <c r="Y19" s="173"/>
      <c r="Z19" s="628" t="s">
        <v>389</v>
      </c>
      <c r="AA19" s="671"/>
      <c r="AB19" s="672"/>
      <c r="AC19" s="673">
        <f>SUM($AC$6,$AC$9,$AC$10,$AC$13)</f>
        <v>275465</v>
      </c>
      <c r="AD19" s="673">
        <f>SUM($AD$6,$AD$9,$AD$10,$AD$13)</f>
        <v>454791.79200000002</v>
      </c>
      <c r="AE19" s="674">
        <f>SUM($AE$6,$AE$9,$AE$10,$AE$13,$AE$17,$AE$18)</f>
        <v>28.232890072000004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7160.4967080000006</v>
      </c>
      <c r="K20" s="617">
        <f>K7*別紙!$C6/100*別紙!$E6/10^3</f>
        <v>7846.7445960000005</v>
      </c>
      <c r="L20" s="617">
        <f>L7*別紙!$C6/100*別紙!$E6/10^3</f>
        <v>9641.994467999999</v>
      </c>
      <c r="M20" s="617">
        <f>M7*別紙!$C6/100*別紙!$E6/10^3</f>
        <v>10579.43448</v>
      </c>
      <c r="N20" s="617">
        <f>N7*別紙!$C6/100*別紙!$E6/10^3</f>
        <v>11642.272139999999</v>
      </c>
      <c r="O20" s="617">
        <f>O7*別紙!$C6/100*別紙!$E6/10^3</f>
        <v>13065.694176000003</v>
      </c>
      <c r="P20" s="617">
        <f>P7*別紙!$C6/100*別紙!$E6/10^3</f>
        <v>13844.667539999999</v>
      </c>
      <c r="Q20" s="617">
        <f>Q7*別紙!$C6/100*別紙!$E6/10^3</f>
        <v>14561.206631999999</v>
      </c>
      <c r="R20" s="634">
        <f>R7*別紙!$C6/100*別紙!$E6/10^3</f>
        <v>14560.677528000002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8965.3055708400007</v>
      </c>
      <c r="K25" s="657">
        <f t="shared" si="3"/>
        <v>9775.5138536400009</v>
      </c>
      <c r="L25" s="657">
        <f t="shared" si="3"/>
        <v>11658.372485639999</v>
      </c>
      <c r="M25" s="657">
        <f t="shared" si="3"/>
        <v>12693.38225364</v>
      </c>
      <c r="N25" s="657">
        <f t="shared" si="3"/>
        <v>13900.3399242</v>
      </c>
      <c r="O25" s="657">
        <f t="shared" si="3"/>
        <v>15425.652148200003</v>
      </c>
      <c r="P25" s="657">
        <f t="shared" si="3"/>
        <v>16321.459594439997</v>
      </c>
      <c r="Q25" s="657">
        <f t="shared" si="3"/>
        <v>17219.127997559997</v>
      </c>
      <c r="R25" s="658">
        <f t="shared" ref="R25" si="4">SUM(R19:R24)</f>
        <v>17464.695500760001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67447.259927834733</v>
      </c>
      <c r="K26" s="654">
        <f>(VLOOKUP(年度マスタ!$K$4&amp;"_"&amp;K$18,データシート1!$A:$BT,MATCH("da_合計",データシート1!$A$1:$BT$1,0),0))/10^3</f>
        <v>66888.54429598873</v>
      </c>
      <c r="L26" s="654">
        <f>(VLOOKUP(年度マスタ!$K$4&amp;"_"&amp;L$18,データシート1!$A:$BT,MATCH("da_合計",データシート1!$A$1:$BT$1,0),0))/10^3</f>
        <v>65934.289873498565</v>
      </c>
      <c r="M26" s="654">
        <f>(VLOOKUP(年度マスタ!$K$4&amp;"_"&amp;M$18,データシート1!$A:$BT,MATCH("da_合計",データシート1!$A$1:$BT$1,0),0))/10^3</f>
        <v>63519.584798371856</v>
      </c>
      <c r="N26" s="654">
        <f>(VLOOKUP(年度マスタ!$K$4&amp;"_"&amp;N$18,データシート1!$A:$BT,MATCH("da_合計",データシート1!$A$1:$BT$1,0),0))/10^3</f>
        <v>62859.13759569695</v>
      </c>
      <c r="O26" s="654">
        <f>(VLOOKUP(年度マスタ!$K$4&amp;"_"&amp;O$18,データシート1!$A:$BT,MATCH("da_合計",データシート1!$A$1:$BT$1,0),0))/10^3</f>
        <v>71076.584438220816</v>
      </c>
      <c r="P26" s="654">
        <f>(VLOOKUP(年度マスタ!$K$4&amp;"_"&amp;P$18,データシート1!$A:$BT,MATCH("da_合計",データシート1!$A$1:$BT$1,0),0))/10^3</f>
        <v>70907.065158016427</v>
      </c>
      <c r="Q26" s="654">
        <f>(VLOOKUP(年度マスタ!$K$4&amp;"_"&amp;Q$18,データシート1!$A:$BT,MATCH("da_合計",データシート1!$A$1:$BT$1,0),0))/10^3</f>
        <v>69505.227801312896</v>
      </c>
      <c r="R26" s="655">
        <f>Q26</f>
        <v>69505.227801312896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0.13292319925868654</v>
      </c>
      <c r="K27" s="839">
        <f t="shared" ref="K27:P27" si="5">K25/K26</f>
        <v>0.14614630885645141</v>
      </c>
      <c r="L27" s="839">
        <f t="shared" si="5"/>
        <v>0.17681804881811475</v>
      </c>
      <c r="M27" s="839">
        <f t="shared" si="5"/>
        <v>0.1998341502692782</v>
      </c>
      <c r="N27" s="839">
        <f t="shared" si="5"/>
        <v>0.22113475392560195</v>
      </c>
      <c r="O27" s="839">
        <f t="shared" si="5"/>
        <v>0.21702860752415379</v>
      </c>
      <c r="P27" s="839">
        <f t="shared" si="5"/>
        <v>0.23018100605444067</v>
      </c>
      <c r="Q27" s="839">
        <f>Q25/Q26</f>
        <v>0.24773860243696291</v>
      </c>
      <c r="R27" s="840">
        <f>R25/R26</f>
        <v>0.25127168204792372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0.25127168204792372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6.5432746051860198</v>
      </c>
      <c r="AA52" s="173"/>
      <c r="AB52" s="678" t="s">
        <v>413</v>
      </c>
      <c r="AC52" s="679">
        <f>$AD6</f>
        <v>247787.23500000004</v>
      </c>
      <c r="AD52" s="680">
        <f>R19+R20</f>
        <v>17464.695500760001</v>
      </c>
      <c r="AE52" s="681">
        <f t="shared" ref="AE52:AE54" si="6">IFERROR(AD52/AC52,"-")</f>
        <v>7.0482627972179426E-2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385286.56419868709</v>
      </c>
      <c r="Z53" s="1130"/>
      <c r="AA53" s="173"/>
      <c r="AB53" s="678" t="s">
        <v>377</v>
      </c>
      <c r="AC53" s="679">
        <f>$AD9</f>
        <v>194645.79399999999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12358.763000000003</v>
      </c>
      <c r="AD54" s="679">
        <f>R22</f>
        <v>0</v>
      </c>
      <c r="AE54" s="681">
        <f t="shared" si="6"/>
        <v>0</v>
      </c>
      <c r="AF54" s="473"/>
      <c r="AG54" s="41"/>
      <c r="AH54" s="420"/>
      <c r="AI54" s="442" t="s">
        <v>440</v>
      </c>
      <c r="AJ54" s="443">
        <f>VLOOKUP(年度マスタ!$K$4&amp;"_"&amp;AJ$53,データシート1!$A$1:$BT$2000,MATCH("ca_太陽光発電（10kW未満）",データシート1!$A$1:$BT$1,0),0)</f>
        <v>326</v>
      </c>
      <c r="AK54" s="443">
        <f>VLOOKUP(年度マスタ!$K$4&amp;"_"&amp;AK$53,データシート1!$A$1:$BT$2000,MATCH("ca_太陽光発電（10kW未満）",データシート1!$A$1:$BT$1,0),0)</f>
        <v>343</v>
      </c>
      <c r="AL54" s="443">
        <f>VLOOKUP(年度マスタ!$K$4&amp;"_"&amp;AL$53,データシート1!$A$1:$BT$2000,MATCH("ca_太陽光発電（10kW未満）",データシート1!$A$1:$BT$1,0),0)</f>
        <v>356</v>
      </c>
      <c r="AM54" s="443">
        <f>VLOOKUP(年度マスタ!$K$4&amp;"_"&amp;AM$53,データシート1!$A$1:$BT$2000,MATCH("ca_太陽光発電（10kW未満）",データシート1!$A$1:$BT$1,0),0)</f>
        <v>370</v>
      </c>
      <c r="AN54" s="443">
        <f>VLOOKUP(年度マスタ!$K$4&amp;"_"&amp;AN$53,データシート1!$A$1:$BT$2000,MATCH("ca_太陽光発電（10kW未満）",データシート1!$A$1:$BT$1,0),0)</f>
        <v>390</v>
      </c>
      <c r="AO54" s="443">
        <f>VLOOKUP(年度マスタ!$K$4&amp;"_"&amp;AO$53,データシート1!$A$1:$BT$2000,MATCH("ca_太陽光発電（10kW未満）",データシート1!$A$1:$BT$1,0),0)</f>
        <v>403</v>
      </c>
      <c r="AP54" s="443">
        <f>VLOOKUP(年度マスタ!$K$4&amp;"_"&amp;AP$53,データシート1!$A$1:$BT$2000,MATCH("ca_太陽光発電（10kW未満）",データシート1!$A$1:$BT$1,0),0)</f>
        <v>418</v>
      </c>
      <c r="AQ54" s="443">
        <f>VLOOKUP(年度マスタ!$K$4&amp;"_"&amp;AQ$53,データシート1!$A$1:$BT$2000,MATCH("ca_太陽光発電（10kW未満）",データシート1!$A$1:$BT$1,0),0)</f>
        <v>440</v>
      </c>
      <c r="AR54" s="443">
        <f>VLOOKUP(年度マスタ!$K$4&amp;"_"&amp;AR$53,データシート1!$A$1:$BT$2000,MATCH("ca_太陽光発電（10kW未満）",データシート1!$A$1:$BT$1,0),0)</f>
        <v>470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東みよし町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徳島県</v>
      </c>
      <c r="AY12" s="1023" t="str">
        <f>年度マスタ!$J4</f>
        <v>東みよし町</v>
      </c>
      <c r="AZ12" s="1023" t="str">
        <f>年度マスタ!$K4</f>
        <v>36489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東みよし町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徳島県</v>
      </c>
      <c r="AY4" s="1038" t="str">
        <f>年度マスタ!$J4</f>
        <v>東みよし町</v>
      </c>
      <c r="AZ4" s="1038" t="str">
        <f>年度マスタ!$K4</f>
        <v>36489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36403</v>
      </c>
      <c r="AY72" s="18" t="str">
        <f>IF(IFERROR(比較地域マスタ!$AE7,"")=0,"",IFERROR(比較地域マスタ!$AE7,""))</f>
        <v>藍住町</v>
      </c>
      <c r="AZ72" s="16"/>
      <c r="BA72" s="22">
        <v>1</v>
      </c>
      <c r="BB72" s="22">
        <v>1</v>
      </c>
      <c r="BC72" s="18" t="str">
        <f>AX72</f>
        <v>36403</v>
      </c>
      <c r="BD72" s="18" t="str">
        <f>AY72</f>
        <v>藍住町</v>
      </c>
      <c r="BE72" s="33">
        <f>VLOOKUP(BC72&amp;"_"&amp;$AZ$9,データシート3!A:AB,MATCH("ea_"&amp;"太陽光（建物系）"&amp;"_年間発電",データシート3!$A$1:$AB$1,0),0)/10^3+VLOOKUP(BC72&amp;"_"&amp;$AZ$9,データシート3!A:AB,MATCH("ea_"&amp;"太陽光（土地系）"&amp;"_年間発電",データシート3!$A$1:$AB$1,0),0)/10^3</f>
        <v>243031.31400000001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243031.31400000001</v>
      </c>
      <c r="BJ72" s="33">
        <f>(VLOOKUP($BC72&amp;"_"&amp;$AZ$8,データシート3!$A:$AN,MATCH("da_合計",データシート3!$A$1:$AN$1,0),0))/10^3</f>
        <v>227919.52299505399</v>
      </c>
      <c r="BK72" s="33">
        <f t="shared" ref="BK72:BK103" si="21">BI72-BJ72</f>
        <v>15111.791004946019</v>
      </c>
      <c r="BL72" s="33">
        <f t="shared" ref="BL72:BL103" si="22">IF(BK72&gt;0,0,BK72)</f>
        <v>0</v>
      </c>
      <c r="BM72" s="33">
        <f t="shared" ref="BM72:BM103" si="23">IF(BK72&gt;0,BK72,0)</f>
        <v>15111.791004946019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36204</v>
      </c>
      <c r="AY73" s="18" t="str">
        <f>IF(IFERROR(比較地域マスタ!$AE8,"")=0,"",IFERROR(比較地域マスタ!$AE8,""))</f>
        <v>阿南市</v>
      </c>
      <c r="AZ73" s="16"/>
      <c r="BA73" s="22">
        <v>2</v>
      </c>
      <c r="BB73" s="22">
        <v>1</v>
      </c>
      <c r="BC73" s="18" t="str">
        <f t="shared" ref="BC73:BC136" si="24">AX73</f>
        <v>36204</v>
      </c>
      <c r="BD73" s="18" t="str">
        <f t="shared" ref="BD73:BD136" si="25">AY73</f>
        <v>阿南市</v>
      </c>
      <c r="BE73" s="33">
        <f>VLOOKUP(BC73&amp;"_"&amp;$AZ$9,データシート3!A:AB,MATCH("ea_"&amp;"太陽光（建物系）"&amp;"_年間発電",データシート3!$A$1:$AB$1,0),0)/10^3+VLOOKUP(BC73&amp;"_"&amp;$AZ$9,データシート3!A:AB,MATCH("ea_"&amp;"太陽光（土地系）"&amp;"_年間発電",データシート3!$A$1:$AB$1,0),0)/10^3</f>
        <v>2071914.2380000001</v>
      </c>
      <c r="BF73" s="33">
        <f>VLOOKUP(BC73&amp;"_"&amp;$AZ$9,データシート3!A:AB,MATCH("ea_"&amp;"風力（陸上）"&amp;"_年間発電",データシート3!$A$1:$AB$1,0),0)/10^3</f>
        <v>306099.815</v>
      </c>
      <c r="BG73" s="33">
        <f>VLOOKUP(BC73&amp;"_"&amp;$AZ$9,データシート3!A:AB,MATCH("ea_"&amp;"中小水（河川）"&amp;"_年間発電",データシート3!$A$1:$AB$1,0),0)/10^3+VLOOKUP(BC73&amp;"_"&amp;$AZ$9,データシート3!A:AB,MATCH("ea_"&amp;"中小水（農業用水路）"&amp;"_年間発電",データシート3!$A$1:$AB$1,0),0)/10^3</f>
        <v>791.09699999999987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2378805.1500000004</v>
      </c>
      <c r="BJ73" s="33">
        <f>(VLOOKUP($BC73&amp;"_"&amp;$AZ$8,データシート3!$A:$AN,MATCH("da_合計",データシート3!$A$1:$AN$1,0),0))/10^3</f>
        <v>822286.3962772619</v>
      </c>
      <c r="BK73" s="33">
        <f t="shared" si="21"/>
        <v>1556518.7537227385</v>
      </c>
      <c r="BL73" s="33">
        <f t="shared" si="22"/>
        <v>0</v>
      </c>
      <c r="BM73" s="33">
        <f t="shared" si="23"/>
        <v>1556518.7537227385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36206</v>
      </c>
      <c r="AY74" s="18" t="str">
        <f>IF(IFERROR(比較地域マスタ!$AE9,"")=0,"",IFERROR(比較地域マスタ!$AE9,""))</f>
        <v>阿波市</v>
      </c>
      <c r="AZ74" s="16"/>
      <c r="BA74" s="22">
        <v>3</v>
      </c>
      <c r="BB74" s="22">
        <v>1</v>
      </c>
      <c r="BC74" s="18" t="str">
        <f t="shared" si="24"/>
        <v>36206</v>
      </c>
      <c r="BD74" s="18" t="str">
        <f t="shared" si="25"/>
        <v>阿波市</v>
      </c>
      <c r="BE74" s="33">
        <f>VLOOKUP(BC74&amp;"_"&amp;$AZ$9,データシート3!A:AB,MATCH("ea_"&amp;"太陽光（建物系）"&amp;"_年間発電",データシート3!$A$1:$AB$1,0),0)/10^3+VLOOKUP(BC74&amp;"_"&amp;$AZ$9,データシート3!A:AB,MATCH("ea_"&amp;"太陽光（土地系）"&amp;"_年間発電",データシート3!$A$1:$AB$1,0),0)/10^3</f>
        <v>1361357.2</v>
      </c>
      <c r="BF74" s="33">
        <f>VLOOKUP(BC74&amp;"_"&amp;$AZ$9,データシート3!A:AB,MATCH("ea_"&amp;"風力（陸上）"&amp;"_年間発電",データシート3!$A$1:$AB$1,0),0)/10^3</f>
        <v>210820.03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1572177.23</v>
      </c>
      <c r="BJ74" s="33">
        <f>(VLOOKUP($BC74&amp;"_"&amp;$AZ$8,データシート3!$A:$AN,MATCH("da_合計",データシート3!$A$1:$AN$1,0),0))/10^3</f>
        <v>194325.23135430901</v>
      </c>
      <c r="BK74" s="33">
        <f t="shared" si="21"/>
        <v>1377851.998645691</v>
      </c>
      <c r="BL74" s="33">
        <f t="shared" si="22"/>
        <v>0</v>
      </c>
      <c r="BM74" s="33">
        <f t="shared" si="23"/>
        <v>1377851.998645691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36341</v>
      </c>
      <c r="AY75" s="18" t="str">
        <f>IF(IFERROR(比較地域マスタ!$AE10,"")=0,"",IFERROR(比較地域マスタ!$AE10,""))</f>
        <v>石井町</v>
      </c>
      <c r="AZ75" s="16"/>
      <c r="BA75" s="22">
        <v>4</v>
      </c>
      <c r="BB75" s="22">
        <v>1</v>
      </c>
      <c r="BC75" s="18" t="str">
        <f t="shared" si="24"/>
        <v>36341</v>
      </c>
      <c r="BD75" s="18" t="str">
        <f t="shared" si="25"/>
        <v>石井町</v>
      </c>
      <c r="BE75" s="33">
        <f>VLOOKUP(BC75&amp;"_"&amp;$AZ$9,データシート3!A:AB,MATCH("ea_"&amp;"太陽光（建物系）"&amp;"_年間発電",データシート3!$A$1:$AB$1,0),0)/10^3+VLOOKUP(BC75&amp;"_"&amp;$AZ$9,データシート3!A:AB,MATCH("ea_"&amp;"太陽光（土地系）"&amp;"_年間発電",データシート3!$A$1:$AB$1,0),0)/10^3</f>
        <v>309024.22899999993</v>
      </c>
      <c r="BF75" s="33">
        <f>VLOOKUP(BC75&amp;"_"&amp;$AZ$9,データシート3!A:AB,MATCH("ea_"&amp;"風力（陸上）"&amp;"_年間発電",データシート3!$A$1:$AB$1,0),0)/10^3</f>
        <v>571.58100000000002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309595.80999999994</v>
      </c>
      <c r="BJ75" s="33">
        <f>(VLOOKUP($BC75&amp;"_"&amp;$AZ$8,データシート3!$A:$AN,MATCH("da_合計",データシート3!$A$1:$AN$1,0),0))/10^3</f>
        <v>143084.64908533767</v>
      </c>
      <c r="BK75" s="33">
        <f t="shared" si="21"/>
        <v>166511.16091466226</v>
      </c>
      <c r="BL75" s="33">
        <f t="shared" si="22"/>
        <v>0</v>
      </c>
      <c r="BM75" s="33">
        <f t="shared" si="23"/>
        <v>166511.16091466226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36404</v>
      </c>
      <c r="AY76" s="18" t="str">
        <f>IF(IFERROR(比較地域マスタ!$AE11,"")=0,"",IFERROR(比較地域マスタ!$AE11,""))</f>
        <v>板野町</v>
      </c>
      <c r="AZ76" s="16"/>
      <c r="BA76" s="22">
        <v>5</v>
      </c>
      <c r="BB76" s="22">
        <v>1</v>
      </c>
      <c r="BC76" s="18" t="str">
        <f t="shared" si="24"/>
        <v>36404</v>
      </c>
      <c r="BD76" s="18" t="str">
        <f t="shared" si="25"/>
        <v>板野町</v>
      </c>
      <c r="BE76" s="33">
        <f>VLOOKUP(BC76&amp;"_"&amp;$AZ$9,データシート3!A:AB,MATCH("ea_"&amp;"太陽光（建物系）"&amp;"_年間発電",データシート3!$A$1:$AB$1,0),0)/10^3+VLOOKUP(BC76&amp;"_"&amp;$AZ$9,データシート3!A:AB,MATCH("ea_"&amp;"太陽光（土地系）"&amp;"_年間発電",データシート3!$A$1:$AB$1,0),0)/10^3</f>
        <v>202389.446</v>
      </c>
      <c r="BF76" s="33">
        <f>VLOOKUP(BC76&amp;"_"&amp;$AZ$9,データシート3!A:AB,MATCH("ea_"&amp;"風力（陸上）"&amp;"_年間発電",データシート3!$A$1:$AB$1,0),0)/10^3</f>
        <v>46694.00299999999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249083.44899999999</v>
      </c>
      <c r="BJ76" s="33">
        <f>(VLOOKUP($BC76&amp;"_"&amp;$AZ$8,データシート3!$A:$AN,MATCH("da_合計",データシート3!$A$1:$AN$1,0),0))/10^3</f>
        <v>229938.09623843088</v>
      </c>
      <c r="BK76" s="33">
        <f t="shared" si="21"/>
        <v>19145.352761569113</v>
      </c>
      <c r="BL76" s="33">
        <f t="shared" si="22"/>
        <v>0</v>
      </c>
      <c r="BM76" s="33">
        <f t="shared" si="23"/>
        <v>19145.352761569113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36388</v>
      </c>
      <c r="AY77" s="18" t="str">
        <f>IF(IFERROR(比較地域マスタ!$AE12,"")=0,"",IFERROR(比較地域マスタ!$AE12,""))</f>
        <v>海陽町</v>
      </c>
      <c r="AZ77" s="16"/>
      <c r="BA77" s="22">
        <v>6</v>
      </c>
      <c r="BB77" s="22">
        <v>1</v>
      </c>
      <c r="BC77" s="18" t="str">
        <f t="shared" si="24"/>
        <v>36388</v>
      </c>
      <c r="BD77" s="18" t="str">
        <f t="shared" si="25"/>
        <v>海陽町</v>
      </c>
      <c r="BE77" s="33">
        <f>VLOOKUP(BC77&amp;"_"&amp;$AZ$9,データシート3!A:AB,MATCH("ea_"&amp;"太陽光（建物系）"&amp;"_年間発電",データシート3!$A$1:$AB$1,0),0)/10^3+VLOOKUP(BC77&amp;"_"&amp;$AZ$9,データシート3!A:AB,MATCH("ea_"&amp;"太陽光（土地系）"&amp;"_年間発電",データシート3!$A$1:$AB$1,0),0)/10^3</f>
        <v>262495.24799999996</v>
      </c>
      <c r="BF77" s="33">
        <f>VLOOKUP(BC77&amp;"_"&amp;$AZ$9,データシート3!A:AB,MATCH("ea_"&amp;"風力（陸上）"&amp;"_年間発電",データシート3!$A$1:$AB$1,0),0)/10^3</f>
        <v>98423.288</v>
      </c>
      <c r="BG77" s="33">
        <f>VLOOKUP(BC77&amp;"_"&amp;$AZ$9,データシート3!A:AB,MATCH("ea_"&amp;"中小水（河川）"&amp;"_年間発電",データシート3!$A$1:$AB$1,0),0)/10^3+VLOOKUP(BC77&amp;"_"&amp;$AZ$9,データシート3!A:AB,MATCH("ea_"&amp;"中小水（農業用水路）"&amp;"_年間発電",データシート3!$A$1:$AB$1,0),0)/10^3</f>
        <v>4129.5450000000001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365048.08099999995</v>
      </c>
      <c r="BJ77" s="33">
        <f>(VLOOKUP($BC77&amp;"_"&amp;$AZ$8,データシート3!$A:$AN,MATCH("da_合計",データシート3!$A$1:$AN$1,0),0))/10^3</f>
        <v>61473.572594480407</v>
      </c>
      <c r="BK77" s="33">
        <f t="shared" si="21"/>
        <v>303574.50840551953</v>
      </c>
      <c r="BL77" s="33">
        <f t="shared" si="22"/>
        <v>0</v>
      </c>
      <c r="BM77" s="33">
        <f t="shared" si="23"/>
        <v>303574.50840551953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36301</v>
      </c>
      <c r="AY78" s="18" t="str">
        <f>IF(IFERROR(比較地域マスタ!$AE13,"")=0,"",IFERROR(比較地域マスタ!$AE13,""))</f>
        <v>勝浦町</v>
      </c>
      <c r="AZ78" s="16"/>
      <c r="BA78" s="22">
        <v>7</v>
      </c>
      <c r="BB78" s="22">
        <v>1</v>
      </c>
      <c r="BC78" s="18" t="str">
        <f t="shared" si="24"/>
        <v>36301</v>
      </c>
      <c r="BD78" s="18" t="str">
        <f t="shared" si="25"/>
        <v>勝浦町</v>
      </c>
      <c r="BE78" s="33">
        <f>VLOOKUP(BC78&amp;"_"&amp;$AZ$9,データシート3!A:AB,MATCH("ea_"&amp;"太陽光（建物系）"&amp;"_年間発電",データシート3!$A$1:$AB$1,0),0)/10^3+VLOOKUP(BC78&amp;"_"&amp;$AZ$9,データシート3!A:AB,MATCH("ea_"&amp;"太陽光（土地系）"&amp;"_年間発電",データシート3!$A$1:$AB$1,0),0)/10^3</f>
        <v>149421.72899999999</v>
      </c>
      <c r="BF78" s="33">
        <f>VLOOKUP(BC78&amp;"_"&amp;$AZ$9,データシート3!A:AB,MATCH("ea_"&amp;"風力（陸上）"&amp;"_年間発電",データシート3!$A$1:$AB$1,0),0)/10^3</f>
        <v>225743.889</v>
      </c>
      <c r="BG78" s="33">
        <f>VLOOKUP(BC78&amp;"_"&amp;$AZ$9,データシート3!A:AB,MATCH("ea_"&amp;"中小水（河川）"&amp;"_年間発電",データシート3!$A$1:$AB$1,0),0)/10^3+VLOOKUP(BC78&amp;"_"&amp;$AZ$9,データシート3!A:AB,MATCH("ea_"&amp;"中小水（農業用水路）"&amp;"_年間発電",データシート3!$A$1:$AB$1,0),0)/10^3</f>
        <v>4806.6639999999998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379972.28200000001</v>
      </c>
      <c r="BJ78" s="33">
        <f>(VLOOKUP($BC78&amp;"_"&amp;$AZ$8,データシート3!$A:$AN,MATCH("da_合計",データシート3!$A$1:$AN$1,0),0))/10^3</f>
        <v>35096.406658057815</v>
      </c>
      <c r="BK78" s="33">
        <f t="shared" si="21"/>
        <v>344875.87534194218</v>
      </c>
      <c r="BL78" s="33">
        <f t="shared" si="22"/>
        <v>0</v>
      </c>
      <c r="BM78" s="33">
        <f t="shared" si="23"/>
        <v>344875.87534194218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36405</v>
      </c>
      <c r="AY79" s="18" t="str">
        <f>IF(IFERROR(比較地域マスタ!$AE14,"")=0,"",IFERROR(比較地域マスタ!$AE14,""))</f>
        <v>上板町</v>
      </c>
      <c r="AZ79" s="16"/>
      <c r="BA79" s="22">
        <v>8</v>
      </c>
      <c r="BB79" s="22">
        <v>1</v>
      </c>
      <c r="BC79" s="18" t="str">
        <f t="shared" si="24"/>
        <v>36405</v>
      </c>
      <c r="BD79" s="18" t="str">
        <f t="shared" si="25"/>
        <v>上板町</v>
      </c>
      <c r="BE79" s="33">
        <f>VLOOKUP(BC79&amp;"_"&amp;$AZ$9,データシート3!A:AB,MATCH("ea_"&amp;"太陽光（建物系）"&amp;"_年間発電",データシート3!$A$1:$AB$1,0),0)/10^3+VLOOKUP(BC79&amp;"_"&amp;$AZ$9,データシート3!A:AB,MATCH("ea_"&amp;"太陽光（土地系）"&amp;"_年間発電",データシート3!$A$1:$AB$1,0),0)/10^3</f>
        <v>269738.07499999995</v>
      </c>
      <c r="BF79" s="33">
        <f>VLOOKUP(BC79&amp;"_"&amp;$AZ$9,データシート3!A:AB,MATCH("ea_"&amp;"風力（陸上）"&amp;"_年間発電",データシート3!$A$1:$AB$1,0),0)/10^3</f>
        <v>30869.18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300607.25499999995</v>
      </c>
      <c r="BJ79" s="33">
        <f>(VLOOKUP($BC79&amp;"_"&amp;$AZ$8,データシート3!$A:$AN,MATCH("da_合計",データシート3!$A$1:$AN$1,0),0))/10^3</f>
        <v>56363.068428576007</v>
      </c>
      <c r="BK79" s="33">
        <f t="shared" si="21"/>
        <v>244244.18657142395</v>
      </c>
      <c r="BL79" s="33">
        <f>IF(BK79&gt;0,0,BK79)</f>
        <v>0</v>
      </c>
      <c r="BM79" s="33">
        <f>IF(BK79&gt;0,BK79,0)</f>
        <v>244244.18657142395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36302</v>
      </c>
      <c r="AY80" s="18" t="str">
        <f>IF(IFERROR(比較地域マスタ!$AE15,"")=0,"",IFERROR(比較地域マスタ!$AE15,""))</f>
        <v>上勝町</v>
      </c>
      <c r="AZ80" s="16"/>
      <c r="BA80" s="22">
        <v>9</v>
      </c>
      <c r="BB80" s="22">
        <v>1</v>
      </c>
      <c r="BC80" s="18" t="str">
        <f t="shared" si="24"/>
        <v>36302</v>
      </c>
      <c r="BD80" s="18" t="str">
        <f t="shared" si="25"/>
        <v>上勝町</v>
      </c>
      <c r="BE80" s="33">
        <f>VLOOKUP(BC80&amp;"_"&amp;$AZ$9,データシート3!A:AB,MATCH("ea_"&amp;"太陽光（建物系）"&amp;"_年間発電",データシート3!$A$1:$AB$1,0),0)/10^3+VLOOKUP(BC80&amp;"_"&amp;$AZ$9,データシート3!A:AB,MATCH("ea_"&amp;"太陽光（土地系）"&amp;"_年間発電",データシート3!$A$1:$AB$1,0),0)/10^3</f>
        <v>54363.259999999995</v>
      </c>
      <c r="BF80" s="33">
        <f>VLOOKUP(BC80&amp;"_"&amp;$AZ$9,データシート3!A:AB,MATCH("ea_"&amp;"風力（陸上）"&amp;"_年間発電",データシート3!$A$1:$AB$1,0),0)/10^3</f>
        <v>339102.98300000001</v>
      </c>
      <c r="BG80" s="33">
        <f>VLOOKUP(BC80&amp;"_"&amp;$AZ$9,データシート3!A:AB,MATCH("ea_"&amp;"中小水（河川）"&amp;"_年間発電",データシート3!$A$1:$AB$1,0),0)/10^3+VLOOKUP(BC80&amp;"_"&amp;$AZ$9,データシート3!A:AB,MATCH("ea_"&amp;"中小水（農業用水路）"&amp;"_年間発電",データシート3!$A$1:$AB$1,0),0)/10^3</f>
        <v>29156.255000000001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422622.49800000002</v>
      </c>
      <c r="BJ80" s="33">
        <f>(VLOOKUP($BC80&amp;"_"&amp;$AZ$8,データシート3!$A:$AN,MATCH("da_合計",データシート3!$A$1:$AN$1,0),0))/10^3</f>
        <v>7524.1249943113553</v>
      </c>
      <c r="BK80" s="33">
        <f t="shared" si="21"/>
        <v>415098.37300568866</v>
      </c>
      <c r="BL80" s="33">
        <f t="shared" si="22"/>
        <v>0</v>
      </c>
      <c r="BM80" s="33">
        <f t="shared" si="23"/>
        <v>415098.37300568866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36342</v>
      </c>
      <c r="AY81" s="18" t="str">
        <f>IF(IFERROR(比較地域マスタ!$AE16,"")=0,"",IFERROR(比較地域マスタ!$AE16,""))</f>
        <v>神山町</v>
      </c>
      <c r="AZ81" s="16"/>
      <c r="BA81" s="22">
        <v>10</v>
      </c>
      <c r="BB81" s="22">
        <v>1</v>
      </c>
      <c r="BC81" s="18" t="str">
        <f t="shared" si="24"/>
        <v>36342</v>
      </c>
      <c r="BD81" s="18" t="str">
        <f t="shared" si="25"/>
        <v>神山町</v>
      </c>
      <c r="BE81" s="33">
        <f>VLOOKUP(BC81&amp;"_"&amp;$AZ$9,データシート3!A:AB,MATCH("ea_"&amp;"太陽光（建物系）"&amp;"_年間発電",データシート3!$A$1:$AB$1,0),0)/10^3+VLOOKUP(BC81&amp;"_"&amp;$AZ$9,データシート3!A:AB,MATCH("ea_"&amp;"太陽光（土地系）"&amp;"_年間発電",データシート3!$A$1:$AB$1,0),0)/10^3</f>
        <v>159788.29700000002</v>
      </c>
      <c r="BF81" s="33">
        <f>VLOOKUP(BC81&amp;"_"&amp;$AZ$9,データシート3!A:AB,MATCH("ea_"&amp;"風力（陸上）"&amp;"_年間発電",データシート3!$A$1:$AB$1,0),0)/10^3</f>
        <v>174048.51800000001</v>
      </c>
      <c r="BG81" s="33">
        <f>VLOOKUP(BC81&amp;"_"&amp;$AZ$9,データシート3!A:AB,MATCH("ea_"&amp;"中小水（河川）"&amp;"_年間発電",データシート3!$A$1:$AB$1,0),0)/10^3+VLOOKUP(BC81&amp;"_"&amp;$AZ$9,データシート3!A:AB,MATCH("ea_"&amp;"中小水（農業用水路）"&amp;"_年間発電",データシート3!$A$1:$AB$1,0),0)/10^3</f>
        <v>29475.519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363312.33400000003</v>
      </c>
      <c r="BJ81" s="33">
        <f>(VLOOKUP($BC81&amp;"_"&amp;$AZ$8,データシート3!$A:$AN,MATCH("da_合計",データシート3!$A$1:$AN$1,0),0))/10^3</f>
        <v>26571.174823555164</v>
      </c>
      <c r="BK81" s="33">
        <f t="shared" si="21"/>
        <v>336741.15917644487</v>
      </c>
      <c r="BL81" s="33">
        <f t="shared" si="22"/>
        <v>0</v>
      </c>
      <c r="BM81" s="33">
        <f t="shared" si="23"/>
        <v>336741.15917644487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36402</v>
      </c>
      <c r="AY82" s="18" t="str">
        <f>IF(IFERROR(比較地域マスタ!$AE17,"")=0,"",IFERROR(比較地域マスタ!$AE17,""))</f>
        <v>北島町</v>
      </c>
      <c r="AZ82" s="16"/>
      <c r="BA82" s="22">
        <v>11</v>
      </c>
      <c r="BB82" s="22">
        <v>1</v>
      </c>
      <c r="BC82" s="18" t="str">
        <f t="shared" si="24"/>
        <v>36402</v>
      </c>
      <c r="BD82" s="18" t="str">
        <f t="shared" si="25"/>
        <v>北島町</v>
      </c>
      <c r="BE82" s="33">
        <f>VLOOKUP(BC82&amp;"_"&amp;$AZ$9,データシート3!A:AB,MATCH("ea_"&amp;"太陽光（建物系）"&amp;"_年間発電",データシート3!$A$1:$AB$1,0),0)/10^3+VLOOKUP(BC82&amp;"_"&amp;$AZ$9,データシート3!A:AB,MATCH("ea_"&amp;"太陽光（土地系）"&amp;"_年間発電",データシート3!$A$1:$AB$1,0),0)/10^3</f>
        <v>136892.144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136892.144</v>
      </c>
      <c r="BJ82" s="33">
        <f>(VLOOKUP($BC82&amp;"_"&amp;$AZ$8,データシート3!$A:$AN,MATCH("da_合計",データシート3!$A$1:$AN$1,0),0))/10^3</f>
        <v>160570.05374970334</v>
      </c>
      <c r="BK82" s="33">
        <f t="shared" si="21"/>
        <v>-23677.909749703336</v>
      </c>
      <c r="BL82" s="33">
        <f t="shared" si="22"/>
        <v>-23677.909749703336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36203</v>
      </c>
      <c r="AY83" s="18" t="str">
        <f>IF(IFERROR(比較地域マスタ!$AE18,"")=0,"",IFERROR(比較地域マスタ!$AE18,""))</f>
        <v>小松島市</v>
      </c>
      <c r="AZ83" s="16"/>
      <c r="BA83" s="22">
        <v>12</v>
      </c>
      <c r="BB83" s="22">
        <v>1</v>
      </c>
      <c r="BC83" s="18" t="str">
        <f t="shared" si="24"/>
        <v>36203</v>
      </c>
      <c r="BD83" s="18" t="str">
        <f t="shared" si="25"/>
        <v>小松島市</v>
      </c>
      <c r="BE83" s="33">
        <f>VLOOKUP(BC83&amp;"_"&amp;$AZ$9,データシート3!A:AB,MATCH("ea_"&amp;"太陽光（建物系）"&amp;"_年間発電",データシート3!$A$1:$AB$1,0),0)/10^3+VLOOKUP(BC83&amp;"_"&amp;$AZ$9,データシート3!A:AB,MATCH("ea_"&amp;"太陽光（土地系）"&amp;"_年間発電",データシート3!$A$1:$AB$1,0),0)/10^3</f>
        <v>629311.65300000005</v>
      </c>
      <c r="BF83" s="33">
        <f>VLOOKUP(BC83&amp;"_"&amp;$AZ$9,データシート3!A:AB,MATCH("ea_"&amp;"風力（陸上）"&amp;"_年間発電",データシート3!$A$1:$AB$1,0),0)/10^3</f>
        <v>7378.2389999999996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636689.89199999999</v>
      </c>
      <c r="BJ83" s="33">
        <f>(VLOOKUP($BC83&amp;"_"&amp;$AZ$8,データシート3!$A:$AN,MATCH("da_合計",データシート3!$A$1:$AN$1,0),0))/10^3</f>
        <v>252123.28720050646</v>
      </c>
      <c r="BK83" s="33">
        <f t="shared" si="21"/>
        <v>384566.60479949357</v>
      </c>
      <c r="BL83" s="33">
        <f t="shared" si="22"/>
        <v>0</v>
      </c>
      <c r="BM83" s="33">
        <f t="shared" si="23"/>
        <v>384566.60479949357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36321</v>
      </c>
      <c r="AY84" s="18" t="str">
        <f>IF(IFERROR(比較地域マスタ!$AE19,"")=0,"",IFERROR(比較地域マスタ!$AE19,""))</f>
        <v>佐那河内村</v>
      </c>
      <c r="AZ84" s="16"/>
      <c r="BA84" s="22">
        <v>13</v>
      </c>
      <c r="BB84" s="22">
        <v>1</v>
      </c>
      <c r="BC84" s="18" t="str">
        <f t="shared" si="24"/>
        <v>36321</v>
      </c>
      <c r="BD84" s="18" t="str">
        <f t="shared" si="25"/>
        <v>佐那河内村</v>
      </c>
      <c r="BE84" s="33">
        <f>VLOOKUP(BC84&amp;"_"&amp;$AZ$9,データシート3!A:AB,MATCH("ea_"&amp;"太陽光（建物系）"&amp;"_年間発電",データシート3!$A$1:$AB$1,0),0)/10^3+VLOOKUP(BC84&amp;"_"&amp;$AZ$9,データシート3!A:AB,MATCH("ea_"&amp;"太陽光（土地系）"&amp;"_年間発電",データシート3!$A$1:$AB$1,0),0)/10^3</f>
        <v>100115.65000000001</v>
      </c>
      <c r="BF84" s="33">
        <f>VLOOKUP(BC84&amp;"_"&amp;$AZ$9,データシート3!A:AB,MATCH("ea_"&amp;"風力（陸上）"&amp;"_年間発電",データシート3!$A$1:$AB$1,0),0)/10^3</f>
        <v>175779.08600000001</v>
      </c>
      <c r="BG84" s="33">
        <f>VLOOKUP(BC84&amp;"_"&amp;$AZ$9,データシート3!A:AB,MATCH("ea_"&amp;"中小水（河川）"&amp;"_年間発電",データシート3!$A$1:$AB$1,0),0)/10^3+VLOOKUP(BC84&amp;"_"&amp;$AZ$9,データシート3!A:AB,MATCH("ea_"&amp;"中小水（農業用水路）"&amp;"_年間発電",データシート3!$A$1:$AB$1,0),0)/10^3</f>
        <v>5108.1670000000013</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281002.90300000005</v>
      </c>
      <c r="BJ84" s="33">
        <f>(VLOOKUP($BC84&amp;"_"&amp;$AZ$8,データシート3!$A:$AN,MATCH("da_合計",データシート3!$A$1:$AN$1,0),0))/10^3</f>
        <v>9348.5702418259752</v>
      </c>
      <c r="BK84" s="33">
        <f t="shared" si="21"/>
        <v>271654.33275817405</v>
      </c>
      <c r="BL84" s="33">
        <f t="shared" si="22"/>
        <v>0</v>
      </c>
      <c r="BM84" s="33">
        <f t="shared" si="23"/>
        <v>271654.33275817405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36468</v>
      </c>
      <c r="AY85" s="18" t="str">
        <f>IF(IFERROR(比較地域マスタ!$AE20,"")=0,"",IFERROR(比較地域マスタ!$AE20,""))</f>
        <v>つるぎ町</v>
      </c>
      <c r="AZ85" s="16"/>
      <c r="BA85" s="22">
        <v>14</v>
      </c>
      <c r="BB85" s="22">
        <v>1</v>
      </c>
      <c r="BC85" s="18" t="str">
        <f t="shared" si="24"/>
        <v>36468</v>
      </c>
      <c r="BD85" s="18" t="str">
        <f t="shared" si="25"/>
        <v>つるぎ町</v>
      </c>
      <c r="BE85" s="33">
        <f>VLOOKUP(BC85&amp;"_"&amp;$AZ$9,データシート3!A:AB,MATCH("ea_"&amp;"太陽光（建物系）"&amp;"_年間発電",データシート3!$A$1:$AB$1,0),0)/10^3+VLOOKUP(BC85&amp;"_"&amp;$AZ$9,データシート3!A:AB,MATCH("ea_"&amp;"太陽光（土地系）"&amp;"_年間発電",データシート3!$A$1:$AB$1,0),0)/10^3</f>
        <v>190327.03300000002</v>
      </c>
      <c r="BF85" s="33">
        <f>VLOOKUP(BC85&amp;"_"&amp;$AZ$9,データシート3!A:AB,MATCH("ea_"&amp;"風力（陸上）"&amp;"_年間発電",データシート3!$A$1:$AB$1,0),0)/10^3</f>
        <v>87058.517999999982</v>
      </c>
      <c r="BG85" s="33">
        <f>VLOOKUP(BC85&amp;"_"&amp;$AZ$9,データシート3!A:AB,MATCH("ea_"&amp;"中小水（河川）"&amp;"_年間発電",データシート3!$A$1:$AB$1,0),0)/10^3+VLOOKUP(BC85&amp;"_"&amp;$AZ$9,データシート3!A:AB,MATCH("ea_"&amp;"中小水（農業用水路）"&amp;"_年間発電",データシート3!$A$1:$AB$1,0),0)/10^3</f>
        <v>39948.165000000001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317333.71599999996</v>
      </c>
      <c r="BJ85" s="33">
        <f>(VLOOKUP($BC85&amp;"_"&amp;$AZ$8,データシート3!$A:$AN,MATCH("da_合計",データシート3!$A$1:$AN$1,0),0))/10^3</f>
        <v>74108.021461145821</v>
      </c>
      <c r="BK85" s="33">
        <f t="shared" si="21"/>
        <v>243225.69453885412</v>
      </c>
      <c r="BL85" s="33">
        <f t="shared" si="22"/>
        <v>0</v>
      </c>
      <c r="BM85" s="33">
        <f t="shared" si="23"/>
        <v>243225.69453885412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36201</v>
      </c>
      <c r="AY86" s="18" t="str">
        <f>IF(IFERROR(比較地域マスタ!$AE21,"")=0,"",IFERROR(比較地域マスタ!$AE21,""))</f>
        <v>徳島市</v>
      </c>
      <c r="AZ86" s="16"/>
      <c r="BA86" s="22">
        <v>15</v>
      </c>
      <c r="BB86" s="22">
        <v>1</v>
      </c>
      <c r="BC86" s="18" t="str">
        <f t="shared" si="24"/>
        <v>36201</v>
      </c>
      <c r="BD86" s="18" t="str">
        <f t="shared" si="25"/>
        <v>徳島市</v>
      </c>
      <c r="BE86" s="33">
        <f>VLOOKUP(BC86&amp;"_"&amp;$AZ$9,データシート3!A:AB,MATCH("ea_"&amp;"太陽光（建物系）"&amp;"_年間発電",データシート3!$A$1:$AB$1,0),0)/10^3+VLOOKUP(BC86&amp;"_"&amp;$AZ$9,データシート3!A:AB,MATCH("ea_"&amp;"太陽光（土地系）"&amp;"_年間発電",データシート3!$A$1:$AB$1,0),0)/10^3</f>
        <v>1709693.3219999999</v>
      </c>
      <c r="BF86" s="33">
        <f>VLOOKUP(BC86&amp;"_"&amp;$AZ$9,データシート3!A:AB,MATCH("ea_"&amp;"風力（陸上）"&amp;"_年間発電",データシート3!$A$1:$AB$1,0),0)/10^3</f>
        <v>37445.099000000002</v>
      </c>
      <c r="BG86" s="33">
        <f>VLOOKUP(BC86&amp;"_"&amp;$AZ$9,データシート3!A:AB,MATCH("ea_"&amp;"中小水（河川）"&amp;"_年間発電",データシート3!$A$1:$AB$1,0),0)/10^3+VLOOKUP(BC86&amp;"_"&amp;$AZ$9,データシート3!A:AB,MATCH("ea_"&amp;"中小水（農業用水路）"&amp;"_年間発電",データシート3!$A$1:$AB$1,0),0)/10^3</f>
        <v>196.768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1747335.1889999998</v>
      </c>
      <c r="BJ86" s="33">
        <f>(VLOOKUP($BC86&amp;"_"&amp;$AZ$8,データシート3!$A:$AN,MATCH("da_合計",データシート3!$A$1:$AN$1,0),0))/10^3</f>
        <v>1949670.1459209877</v>
      </c>
      <c r="BK86" s="33">
        <f t="shared" si="21"/>
        <v>-202334.95692098793</v>
      </c>
      <c r="BL86" s="33">
        <f t="shared" si="22"/>
        <v>-202334.95692098793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36368</v>
      </c>
      <c r="AY87" s="18" t="str">
        <f>IF(IFERROR(比較地域マスタ!$AE22,"")=0,"",IFERROR(比較地域マスタ!$AE22,""))</f>
        <v>那賀町</v>
      </c>
      <c r="AZ87" s="16"/>
      <c r="BA87" s="22">
        <v>16</v>
      </c>
      <c r="BB87" s="22">
        <v>1</v>
      </c>
      <c r="BC87" s="18" t="str">
        <f t="shared" si="24"/>
        <v>36368</v>
      </c>
      <c r="BD87" s="18" t="str">
        <f t="shared" si="25"/>
        <v>那賀町</v>
      </c>
      <c r="BE87" s="33">
        <f>VLOOKUP(BC87&amp;"_"&amp;$AZ$9,データシート3!A:AB,MATCH("ea_"&amp;"太陽光（建物系）"&amp;"_年間発電",データシート3!$A$1:$AB$1,0),0)/10^3+VLOOKUP(BC87&amp;"_"&amp;$AZ$9,データシート3!A:AB,MATCH("ea_"&amp;"太陽光（土地系）"&amp;"_年間発電",データシート3!$A$1:$AB$1,0),0)/10^3</f>
        <v>246687.20199999999</v>
      </c>
      <c r="BF87" s="33">
        <f>VLOOKUP(BC87&amp;"_"&amp;$AZ$9,データシート3!A:AB,MATCH("ea_"&amp;"風力（陸上）"&amp;"_年間発電",データシート3!$A$1:$AB$1,0),0)/10^3</f>
        <v>515233.19799999997</v>
      </c>
      <c r="BG87" s="33">
        <f>VLOOKUP(BC87&amp;"_"&amp;$AZ$9,データシート3!A:AB,MATCH("ea_"&amp;"中小水（河川）"&amp;"_年間発電",データシート3!$A$1:$AB$1,0),0)/10^3+VLOOKUP(BC87&amp;"_"&amp;$AZ$9,データシート3!A:AB,MATCH("ea_"&amp;"中小水（農業用水路）"&amp;"_年間発電",データシート3!$A$1:$AB$1,0),0)/10^3</f>
        <v>80874.929000000018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842795.32899999991</v>
      </c>
      <c r="BJ87" s="33">
        <f>(VLOOKUP($BC87&amp;"_"&amp;$AZ$8,データシート3!$A:$AN,MATCH("da_合計",データシート3!$A$1:$AN$1,0),0))/10^3</f>
        <v>109641.23308820765</v>
      </c>
      <c r="BK87" s="33">
        <f t="shared" si="21"/>
        <v>733154.09591179225</v>
      </c>
      <c r="BL87" s="33">
        <f t="shared" si="22"/>
        <v>0</v>
      </c>
      <c r="BM87" s="33">
        <f t="shared" si="23"/>
        <v>733154.09591179225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36202</v>
      </c>
      <c r="AY88" s="18" t="str">
        <f>IF(IFERROR(比較地域マスタ!$AE23,"")=0,"",IFERROR(比較地域マスタ!$AE23,""))</f>
        <v>鳴門市</v>
      </c>
      <c r="AZ88" s="16"/>
      <c r="BA88" s="22">
        <v>17</v>
      </c>
      <c r="BB88" s="22">
        <v>1</v>
      </c>
      <c r="BC88" s="18" t="str">
        <f t="shared" si="24"/>
        <v>36202</v>
      </c>
      <c r="BD88" s="18" t="str">
        <f t="shared" si="25"/>
        <v>鳴門市</v>
      </c>
      <c r="BE88" s="33">
        <f>VLOOKUP(BC88&amp;"_"&amp;$AZ$9,データシート3!A:AB,MATCH("ea_"&amp;"太陽光（建物系）"&amp;"_年間発電",データシート3!$A$1:$AB$1,0),0)/10^3+VLOOKUP(BC88&amp;"_"&amp;$AZ$9,データシート3!A:AB,MATCH("ea_"&amp;"太陽光（土地系）"&amp;"_年間発電",データシート3!$A$1:$AB$1,0),0)/10^3</f>
        <v>697810.16599999997</v>
      </c>
      <c r="BF88" s="33">
        <f>VLOOKUP(BC88&amp;"_"&amp;$AZ$9,データシート3!A:AB,MATCH("ea_"&amp;"風力（陸上）"&amp;"_年間発電",データシート3!$A$1:$AB$1,0),0)/10^3</f>
        <v>210225.245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908035.41099999996</v>
      </c>
      <c r="BJ88" s="33">
        <f>(VLOOKUP($BC88&amp;"_"&amp;$AZ$8,データシート3!$A:$AN,MATCH("da_合計",データシート3!$A$1:$AN$1,0),0))/10^3</f>
        <v>479642.50613917469</v>
      </c>
      <c r="BK88" s="33">
        <f t="shared" si="21"/>
        <v>428392.90486082528</v>
      </c>
      <c r="BL88" s="33">
        <f t="shared" si="22"/>
        <v>0</v>
      </c>
      <c r="BM88" s="33">
        <f t="shared" si="23"/>
        <v>428392.90486082528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36489</v>
      </c>
      <c r="AY89" s="18" t="str">
        <f>IF(IFERROR(比較地域マスタ!$AE24,"")=0,"",IFERROR(比較地域マスタ!$AE24,""))</f>
        <v>東みよし町</v>
      </c>
      <c r="AZ89" s="16"/>
      <c r="BA89" s="22">
        <v>18</v>
      </c>
      <c r="BB89" s="22">
        <v>1</v>
      </c>
      <c r="BC89" s="18" t="str">
        <f t="shared" si="24"/>
        <v>36489</v>
      </c>
      <c r="BD89" s="18" t="str">
        <f t="shared" si="25"/>
        <v>東みよし町</v>
      </c>
      <c r="BE89" s="33">
        <f>VLOOKUP(BC89&amp;"_"&amp;$AZ$9,データシート3!A:AB,MATCH("ea_"&amp;"太陽光（建物系）"&amp;"_年間発電",データシート3!$A$1:$AB$1,0),0)/10^3+VLOOKUP(BC89&amp;"_"&amp;$AZ$9,データシート3!A:AB,MATCH("ea_"&amp;"太陽光（土地系）"&amp;"_年間発電",データシート3!$A$1:$AB$1,0),0)/10^3</f>
        <v>247787.23500000004</v>
      </c>
      <c r="BF89" s="33">
        <f>VLOOKUP(BC89&amp;"_"&amp;$AZ$9,データシート3!A:AB,MATCH("ea_"&amp;"風力（陸上）"&amp;"_年間発電",データシート3!$A$1:$AB$1,0),0)/10^3</f>
        <v>194645.79399999999</v>
      </c>
      <c r="BG89" s="33">
        <f>VLOOKUP(BC89&amp;"_"&amp;$AZ$9,データシート3!A:AB,MATCH("ea_"&amp;"中小水（河川）"&amp;"_年間発電",データシート3!$A$1:$AB$1,0),0)/10^3+VLOOKUP(BC89&amp;"_"&amp;$AZ$9,データシート3!A:AB,MATCH("ea_"&amp;"中小水（農業用水路）"&amp;"_年間発電",データシート3!$A$1:$AB$1,0),0)/10^3</f>
        <v>12358.763000000003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454791.79200000002</v>
      </c>
      <c r="BJ89" s="33">
        <f>(VLOOKUP($BC89&amp;"_"&amp;$AZ$8,データシート3!$A:$AN,MATCH("da_合計",データシート3!$A$1:$AN$1,0),0))/10^3</f>
        <v>69505.227801312896</v>
      </c>
      <c r="BK89" s="33">
        <f t="shared" si="21"/>
        <v>385286.56419868709</v>
      </c>
      <c r="BL89" s="33">
        <f t="shared" si="22"/>
        <v>0</v>
      </c>
      <c r="BM89" s="33">
        <f t="shared" si="23"/>
        <v>385286.56419868709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36401</v>
      </c>
      <c r="AY90" s="18" t="str">
        <f>IF(IFERROR(比較地域マスタ!$AE25,"")=0,"",IFERROR(比較地域マスタ!$AE25,""))</f>
        <v>松茂町</v>
      </c>
      <c r="AZ90" s="16"/>
      <c r="BA90" s="22">
        <v>19</v>
      </c>
      <c r="BB90" s="22">
        <v>1</v>
      </c>
      <c r="BC90" s="18" t="str">
        <f t="shared" si="24"/>
        <v>36401</v>
      </c>
      <c r="BD90" s="18" t="str">
        <f t="shared" si="25"/>
        <v>松茂町</v>
      </c>
      <c r="BE90" s="33">
        <f>VLOOKUP(BC90&amp;"_"&amp;$AZ$9,データシート3!A:AB,MATCH("ea_"&amp;"太陽光（建物系）"&amp;"_年間発電",データシート3!$A$1:$AB$1,0),0)/10^3+VLOOKUP(BC90&amp;"_"&amp;$AZ$9,データシート3!A:AB,MATCH("ea_"&amp;"太陽光（土地系）"&amp;"_年間発電",データシート3!$A$1:$AB$1,0),0)/10^3</f>
        <v>130352.81099999999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130352.81099999999</v>
      </c>
      <c r="BJ90" s="33">
        <f>(VLOOKUP($BC90&amp;"_"&amp;$AZ$8,データシート3!$A:$AN,MATCH("da_合計",データシート3!$A$1:$AN$1,0),0))/10^3</f>
        <v>219412.20288180179</v>
      </c>
      <c r="BK90" s="33">
        <f t="shared" si="21"/>
        <v>-89059.391881801799</v>
      </c>
      <c r="BL90" s="33">
        <f t="shared" si="22"/>
        <v>-89059.391881801799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36387</v>
      </c>
      <c r="AY91" s="18" t="str">
        <f>IF(IFERROR(比較地域マスタ!$AE26,"")=0,"",IFERROR(比較地域マスタ!$AE26,""))</f>
        <v>美波町</v>
      </c>
      <c r="BA91" s="22">
        <v>20</v>
      </c>
      <c r="BB91" s="22">
        <v>1</v>
      </c>
      <c r="BC91" s="18" t="str">
        <f t="shared" si="24"/>
        <v>36387</v>
      </c>
      <c r="BD91" s="18" t="str">
        <f t="shared" si="25"/>
        <v>美波町</v>
      </c>
      <c r="BE91" s="33">
        <f>VLOOKUP(BC91&amp;"_"&amp;$AZ$9,データシート3!A:AB,MATCH("ea_"&amp;"太陽光（建物系）"&amp;"_年間発電",データシート3!$A$1:$AB$1,0),0)/10^3+VLOOKUP(BC91&amp;"_"&amp;$AZ$9,データシート3!A:AB,MATCH("ea_"&amp;"太陽光（土地系）"&amp;"_年間発電",データシート3!$A$1:$AB$1,0),0)/10^3</f>
        <v>161721.61800000002</v>
      </c>
      <c r="BF91" s="33">
        <f>VLOOKUP(BC91&amp;"_"&amp;$AZ$9,データシート3!A:AB,MATCH("ea_"&amp;"風力（陸上）"&amp;"_年間発電",データシート3!$A$1:$AB$1,0),0)/10^3</f>
        <v>104497.30100000001</v>
      </c>
      <c r="BG91" s="33">
        <f>VLOOKUP(BC91&amp;"_"&amp;$AZ$9,データシート3!A:AB,MATCH("ea_"&amp;"中小水（河川）"&amp;"_年間発電",データシート3!$A$1:$AB$1,0),0)/10^3+VLOOKUP(BC91&amp;"_"&amp;$AZ$9,データシート3!A:AB,MATCH("ea_"&amp;"中小水（農業用水路）"&amp;"_年間発電",データシート3!$A$1:$AB$1,0),0)/10^3</f>
        <v>303.625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266522.54399999999</v>
      </c>
      <c r="BJ91" s="33">
        <f>(VLOOKUP($BC91&amp;"_"&amp;$AZ$8,データシート3!$A:$AN,MATCH("da_合計",データシート3!$A$1:$AN$1,0),0))/10^3</f>
        <v>34900.624782988147</v>
      </c>
      <c r="BK91" s="33">
        <f t="shared" si="21"/>
        <v>231621.91921701183</v>
      </c>
      <c r="BL91" s="33">
        <f t="shared" si="22"/>
        <v>0</v>
      </c>
      <c r="BM91" s="33">
        <f t="shared" si="23"/>
        <v>231621.91921701183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36207</v>
      </c>
      <c r="AY92" s="18" t="str">
        <f>IF(IFERROR(比較地域マスタ!$AE27,"")=0,"",IFERROR(比較地域マスタ!$AE27,""))</f>
        <v>美馬市</v>
      </c>
      <c r="AZ92" s="16"/>
      <c r="BA92" s="22">
        <v>21</v>
      </c>
      <c r="BB92" s="22">
        <v>1</v>
      </c>
      <c r="BC92" s="18" t="str">
        <f t="shared" si="24"/>
        <v>36207</v>
      </c>
      <c r="BD92" s="18" t="str">
        <f t="shared" si="25"/>
        <v>美馬市</v>
      </c>
      <c r="BE92" s="33">
        <f>VLOOKUP(BC92&amp;"_"&amp;$AZ$9,データシート3!A:AB,MATCH("ea_"&amp;"太陽光（建物系）"&amp;"_年間発電",データシート3!$A$1:$AB$1,0),0)/10^3+VLOOKUP(BC92&amp;"_"&amp;$AZ$9,データシート3!A:AB,MATCH("ea_"&amp;"太陽光（土地系）"&amp;"_年間発電",データシート3!$A$1:$AB$1,0),0)/10^3</f>
        <v>627105.01799999992</v>
      </c>
      <c r="BF92" s="33">
        <f>VLOOKUP(BC92&amp;"_"&amp;$AZ$9,データシート3!A:AB,MATCH("ea_"&amp;"風力（陸上）"&amp;"_年間発電",データシート3!$A$1:$AB$1,0),0)/10^3</f>
        <v>206434.652</v>
      </c>
      <c r="BG92" s="33">
        <f>VLOOKUP(BC92&amp;"_"&amp;$AZ$9,データシート3!A:AB,MATCH("ea_"&amp;"中小水（河川）"&amp;"_年間発電",データシート3!$A$1:$AB$1,0),0)/10^3+VLOOKUP(BC92&amp;"_"&amp;$AZ$9,データシート3!A:AB,MATCH("ea_"&amp;"中小水（農業用水路）"&amp;"_年間発電",データシート3!$A$1:$AB$1,0),0)/10^3</f>
        <v>68232.066000000006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901771.73599999992</v>
      </c>
      <c r="BJ92" s="33">
        <f>(VLOOKUP($BC92&amp;"_"&amp;$AZ$8,データシート3!$A:$AN,MATCH("da_合計",データシート3!$A$1:$AN$1,0),0))/10^3</f>
        <v>169539.94623567534</v>
      </c>
      <c r="BK92" s="33">
        <f>BI92-BJ92</f>
        <v>732231.78976432455</v>
      </c>
      <c r="BL92" s="33">
        <f t="shared" si="22"/>
        <v>0</v>
      </c>
      <c r="BM92" s="33">
        <f t="shared" si="23"/>
        <v>732231.78976432455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36208</v>
      </c>
      <c r="AY93" s="18" t="str">
        <f>IF(IFERROR(比較地域マスタ!$AE28,"")=0,"",IFERROR(比較地域マスタ!$AE28,""))</f>
        <v>三好市</v>
      </c>
      <c r="AZ93" s="16"/>
      <c r="BA93" s="22">
        <v>22</v>
      </c>
      <c r="BB93" s="22">
        <v>1</v>
      </c>
      <c r="BC93" s="18" t="str">
        <f t="shared" si="24"/>
        <v>36208</v>
      </c>
      <c r="BD93" s="18" t="str">
        <f t="shared" si="25"/>
        <v>三好市</v>
      </c>
      <c r="BE93" s="33">
        <f>VLOOKUP(BC93&amp;"_"&amp;$AZ$9,データシート3!A:AB,MATCH("ea_"&amp;"太陽光（建物系）"&amp;"_年間発電",データシート3!$A$1:$AB$1,0),0)/10^3+VLOOKUP(BC93&amp;"_"&amp;$AZ$9,データシート3!A:AB,MATCH("ea_"&amp;"太陽光（土地系）"&amp;"_年間発電",データシート3!$A$1:$AB$1,0),0)/10^3</f>
        <v>456088.92200000002</v>
      </c>
      <c r="BF93" s="33">
        <f>VLOOKUP(BC93&amp;"_"&amp;$AZ$9,データシート3!A:AB,MATCH("ea_"&amp;"風力（陸上）"&amp;"_年間発電",データシート3!$A$1:$AB$1,0),0)/10^3</f>
        <v>704701.97199999995</v>
      </c>
      <c r="BG93" s="33">
        <f>VLOOKUP(BC93&amp;"_"&amp;$AZ$9,データシート3!A:AB,MATCH("ea_"&amp;"中小水（河川）"&amp;"_年間発電",データシート3!$A$1:$AB$1,0),0)/10^3+VLOOKUP(BC93&amp;"_"&amp;$AZ$9,データシート3!A:AB,MATCH("ea_"&amp;"中小水（農業用水路）"&amp;"_年間発電",データシート3!$A$1:$AB$1,0),0)/10^3</f>
        <v>197017.03599999999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1357807.93</v>
      </c>
      <c r="BJ93" s="33">
        <f>(VLOOKUP($BC93&amp;"_"&amp;$AZ$8,データシート3!$A:$AN,MATCH("da_合計",データシート3!$A$1:$AN$1,0),0))/10^3</f>
        <v>156101.28218239098</v>
      </c>
      <c r="BK93" s="33">
        <f t="shared" si="21"/>
        <v>1201706.6478176089</v>
      </c>
      <c r="BL93" s="33">
        <f t="shared" si="22"/>
        <v>0</v>
      </c>
      <c r="BM93" s="33">
        <f t="shared" si="23"/>
        <v>1201706.6478176089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36383</v>
      </c>
      <c r="AY94" s="18" t="str">
        <f>IF(IFERROR(比較地域マスタ!$AE29,"")=0,"",IFERROR(比較地域マスタ!$AE29,""))</f>
        <v>牟岐町</v>
      </c>
      <c r="AZ94" s="16"/>
      <c r="BA94" s="22">
        <v>23</v>
      </c>
      <c r="BB94" s="22">
        <v>1</v>
      </c>
      <c r="BC94" s="18" t="str">
        <f t="shared" si="24"/>
        <v>36383</v>
      </c>
      <c r="BD94" s="18" t="str">
        <f t="shared" si="25"/>
        <v>牟岐町</v>
      </c>
      <c r="BE94" s="33">
        <f>VLOOKUP(BC94&amp;"_"&amp;$AZ$9,データシート3!A:AB,MATCH("ea_"&amp;"太陽光（建物系）"&amp;"_年間発電",データシート3!$A$1:$AB$1,0),0)/10^3+VLOOKUP(BC94&amp;"_"&amp;$AZ$9,データシート3!A:AB,MATCH("ea_"&amp;"太陽光（土地系）"&amp;"_年間発電",データシート3!$A$1:$AB$1,0),0)/10^3</f>
        <v>84510.861000000004</v>
      </c>
      <c r="BF94" s="33">
        <f>VLOOKUP(BC94&amp;"_"&amp;$AZ$9,データシート3!A:AB,MATCH("ea_"&amp;"風力（陸上）"&amp;"_年間発電",データシート3!$A$1:$AB$1,0),0)/10^3</f>
        <v>20751.579000000005</v>
      </c>
      <c r="BG94" s="33">
        <f>VLOOKUP(BC94&amp;"_"&amp;$AZ$9,データシート3!A:AB,MATCH("ea_"&amp;"中小水（河川）"&amp;"_年間発電",データシート3!$A$1:$AB$1,0),0)/10^3+VLOOKUP(BC94&amp;"_"&amp;$AZ$9,データシート3!A:AB,MATCH("ea_"&amp;"中小水（農業用水路）"&amp;"_年間発電",データシート3!$A$1:$AB$1,0),0)/10^3</f>
        <v>471.50799999999998</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105733.948</v>
      </c>
      <c r="BJ94" s="33">
        <f>(VLOOKUP($BC94&amp;"_"&amp;$AZ$8,データシート3!$A:$AN,MATCH("da_合計",データシート3!$A$1:$AN$1,0),0))/10^3</f>
        <v>21365.825466166818</v>
      </c>
      <c r="BK94" s="33">
        <f t="shared" si="21"/>
        <v>84368.122533833186</v>
      </c>
      <c r="BL94" s="33">
        <f t="shared" si="22"/>
        <v>0</v>
      </c>
      <c r="BM94" s="33">
        <f t="shared" si="23"/>
        <v>84368.122533833186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36205</v>
      </c>
      <c r="AY95" s="18" t="str">
        <f>IF(IFERROR(比較地域マスタ!$AE30,"")=0,"",IFERROR(比較地域マスタ!$AE30,""))</f>
        <v>吉野川市</v>
      </c>
      <c r="AZ95" s="16"/>
      <c r="BA95" s="22">
        <v>24</v>
      </c>
      <c r="BB95" s="22">
        <v>1</v>
      </c>
      <c r="BC95" s="18" t="str">
        <f t="shared" si="24"/>
        <v>36205</v>
      </c>
      <c r="BD95" s="18" t="str">
        <f t="shared" si="25"/>
        <v>吉野川市</v>
      </c>
      <c r="BE95" s="33">
        <f>VLOOKUP(BC95&amp;"_"&amp;$AZ$9,データシート3!A:AB,MATCH("ea_"&amp;"太陽光（建物系）"&amp;"_年間発電",データシート3!$A$1:$AB$1,0),0)/10^3+VLOOKUP(BC95&amp;"_"&amp;$AZ$9,データシート3!A:AB,MATCH("ea_"&amp;"太陽光（土地系）"&amp;"_年間発電",データシート3!$A$1:$AB$1,0),0)/10^3</f>
        <v>567946.63099999994</v>
      </c>
      <c r="BF95" s="33">
        <f>VLOOKUP(BC95&amp;"_"&amp;$AZ$9,データシート3!A:AB,MATCH("ea_"&amp;"風力（陸上）"&amp;"_年間発電",データシート3!$A$1:$AB$1,0),0)/10^3</f>
        <v>187849.522</v>
      </c>
      <c r="BG95" s="33">
        <f>VLOOKUP(BC95&amp;"_"&amp;$AZ$9,データシート3!A:AB,MATCH("ea_"&amp;"中小水（河川）"&amp;"_年間発電",データシート3!$A$1:$AB$1,0),0)/10^3+VLOOKUP(BC95&amp;"_"&amp;$AZ$9,データシート3!A:AB,MATCH("ea_"&amp;"中小水（農業用水路）"&amp;"_年間発電",データシート3!$A$1:$AB$1,0),0)/10^3</f>
        <v>15498.328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771294.48099999991</v>
      </c>
      <c r="BJ95" s="33">
        <f>(VLOOKUP($BC95&amp;"_"&amp;$AZ$8,データシート3!$A:$AN,MATCH("da_合計",データシート3!$A$1:$AN$1,0),0))/10^3</f>
        <v>233229.1511059624</v>
      </c>
      <c r="BK95" s="33">
        <f t="shared" si="21"/>
        <v>538065.32989403745</v>
      </c>
      <c r="BL95" s="33">
        <f t="shared" si="22"/>
        <v>0</v>
      </c>
      <c r="BM95" s="33">
        <f t="shared" si="23"/>
        <v>538065.32989403745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東みよし町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36489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2025-03-04T10:00:03Z</dcterms:created>
  <dcterms:modified xsi:type="dcterms:W3CDTF">2025-03-04T10:00:04Z</dcterms:modified>
  <cp:category/>
  <cp:contentStatus/>
</cp:coreProperties>
</file>