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EE967A-35BA-4EB9-A215-E6A4B1F65C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<sst xmlns="http://schemas.openxmlformats.org/spreadsheetml/2006/main" count="16721" uniqueCount="2416">
  <si>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</si>
  <si>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</si>
  <si>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</si>
  <si>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</si>
  <si>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</si>
  <si>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</si>
  <si>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</si>
  <si>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</si>
  <si>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</si>
  <si>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</si>
  <si>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</si>
  <si>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</si>
  <si>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</si>
  <si>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</si>
  <si>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</si>
  <si>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</si>
  <si>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</si>
  <si>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</si>
  <si>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</si>
  <si>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</si>
  <si>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</si>
  <si>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</si>
  <si>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</si>
  <si>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</si>
  <si>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</si>
  <si>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</si>
  <si>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</si>
  <si>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</si>
  <si>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</si>
  <si>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</si>
  <si>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</si>
  <si>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</si>
  <si>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</si>
  <si>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</si>
  <si>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</si>
  <si>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</si>
  <si>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</si>
  <si>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</si>
  <si>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</si>
  <si>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</si>
  <si>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</si>
  <si>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</si>
  <si>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</si>
  <si>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</si>
  <si>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</si>
  <si>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</si>
  <si>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</si>
  <si>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</si>
  <si>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</si>
  <si>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</si>
  <si>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</si>
  <si>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</si>
  <si>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</si>
  <si>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</si>
  <si>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</si>
  <si>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</si>
  <si>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</si>
  <si>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</si>
  <si>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</si>
  <si>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</si>
  <si>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</si>
  <si>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</si>
  <si>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</si>
  <si>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</si>
  <si>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</si>
  <si>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</si>
  <si>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</si>
  <si>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</si>
  <si>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</si>
  <si>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</si>
  <si>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</si>
  <si>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</si>
  <si>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</si>
  <si>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</si>
  <si>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</si>
  <si>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</si>
  <si>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</si>
  <si>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</si>
  <si>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</si>
  <si>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</si>
  <si>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</si>
  <si>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</si>
  <si>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</si>
  <si>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</si>
  <si>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</si>
  <si>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</si>
  <si>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</si>
  <si>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</si>
  <si>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</si>
  <si>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</si>
  <si>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</si>
  <si>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</si>
  <si>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</si>
  <si>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</si>
  <si>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</si>
  <si>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</si>
  <si>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</si>
  <si>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</si>
  <si>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</si>
  <si>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</si>
  <si>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</si>
  <si>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</si>
  <si>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</si>
  <si>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</si>
  <si>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</si>
  <si>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</si>
  <si>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</si>
  <si>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</si>
  <si>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</si>
  <si>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</si>
  <si>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</si>
  <si>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</si>
  <si>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</si>
  <si>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</si>
  <si>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</si>
  <si>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</si>
  <si>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</si>
  <si>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</si>
  <si>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</si>
  <si>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</si>
  <si>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</si>
  <si>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</si>
  <si>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</si>
  <si>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</si>
  <si>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</si>
  <si>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</si>
  <si>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</si>
  <si>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</si>
  <si>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</si>
  <si>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</si>
  <si>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</si>
  <si>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</si>
  <si>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</si>
  <si>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</si>
  <si>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</si>
  <si>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</si>
  <si>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</si>
  <si>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</si>
  <si>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</si>
  <si>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</si>
  <si>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</si>
  <si>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</si>
  <si>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</si>
  <si>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</si>
  <si>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</si>
  <si>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</si>
  <si>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</si>
  <si>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</si>
  <si>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</si>
  <si>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</si>
  <si>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</si>
  <si>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</si>
  <si>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</si>
  <si>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</si>
  <si>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</si>
  <si>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</si>
  <si>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</si>
  <si>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</si>
  <si>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</si>
  <si>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</si>
  <si>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</si>
  <si>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</si>
  <si>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</si>
  <si>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</si>
  <si>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</si>
  <si>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</si>
  <si>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</si>
  <si>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</si>
  <si>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</si>
  <si>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</si>
  <si>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</si>
  <si>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</si>
  <si>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</si>
  <si>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</si>
  <si>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</si>
  <si>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</si>
  <si>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</si>
  <si>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</si>
  <si>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</si>
  <si>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</si>
  <si>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</si>
  <si>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</si>
  <si>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</si>
  <si>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</si>
  <si>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</si>
  <si>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</si>
  <si>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</si>
  <si>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</si>
  <si>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</si>
  <si>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</si>
  <si>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</si>
  <si>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</si>
  <si>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</si>
  <si>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</si>
  <si>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</si>
  <si>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</si>
  <si>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</si>
  <si>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</si>
  <si>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</si>
  <si>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</si>
  <si>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</si>
  <si>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</si>
  <si>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</si>
  <si>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</si>
  <si>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</si>
  <si>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</si>
  <si>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</si>
  <si>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</si>
  <si>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</si>
  <si>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</si>
  <si>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</si>
  <si>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</si>
  <si>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</si>
  <si>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</si>
  <si>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</si>
  <si>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</si>
  <si>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</si>
  <si>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</si>
  <si>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</si>
  <si>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</si>
  <si>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</si>
  <si>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</si>
  <si>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</si>
  <si>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</si>
  <si>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</si>
  <si>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</si>
  <si>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</si>
  <si>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</si>
  <si>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</si>
  <si>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</si>
  <si>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</si>
  <si>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</si>
  <si>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</si>
  <si>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</si>
  <si>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</si>
  <si>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</si>
  <si>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</si>
  <si>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</si>
  <si>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</si>
  <si>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</si>
  <si>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</si>
  <si>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</si>
  <si>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</si>
  <si>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</si>
  <si>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</si>
  <si>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</si>
  <si>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</si>
  <si>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</si>
  <si>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</si>
  <si>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</si>
  <si>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</si>
  <si>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</si>
  <si>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</si>
  <si>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</si>
  <si>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</si>
  <si>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</si>
  <si>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</si>
  <si>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</si>
  <si>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</si>
  <si>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</si>
  <si>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</si>
  <si>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</si>
  <si>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</si>
  <si>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</si>
  <si>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</si>
  <si>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</si>
  <si>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</si>
  <si>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</si>
  <si>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</si>
  <si>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</si>
  <si>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</si>
  <si>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</si>
  <si>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</si>
  <si>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</si>
  <si>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</si>
  <si>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</si>
  <si>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</si>
  <si>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</si>
  <si>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</si>
  <si>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</si>
  <si>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</si>
  <si>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</si>
  <si>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</si>
  <si>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</si>
  <si>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</si>
  <si>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</si>
  <si>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</si>
  <si>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</si>
  <si>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</si>
  <si>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</si>
  <si>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</si>
  <si>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</si>
  <si>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</si>
  <si>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</si>
  <si>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</si>
  <si>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</si>
  <si>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</si>
  <si>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</si>
  <si>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</si>
  <si>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</si>
  <si>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</si>
  <si>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</si>
  <si>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</si>
  <si>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</si>
  <si>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</si>
  <si>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</si>
  <si>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</si>
  <si>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</si>
  <si>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</si>
  <si>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</si>
  <si>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</si>
  <si>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</si>
  <si>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</si>
  <si>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</si>
  <si>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</si>
  <si>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</si>
  <si>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</si>
  <si>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</si>
  <si>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</si>
  <si>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</si>
  <si>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</si>
  <si>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</si>
  <si>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</si>
  <si>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</si>
  <si>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</si>
  <si>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</si>
  <si>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</si>
  <si>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</si>
  <si>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</si>
  <si>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</si>
  <si>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</si>
  <si>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</si>
  <si>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</si>
  <si>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</si>
  <si>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</si>
  <si>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</si>
  <si>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</si>
  <si>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</si>
  <si>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</si>
  <si>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</si>
  <si>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</si>
  <si>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</si>
  <si>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</si>
  <si>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</si>
  <si>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</si>
  <si>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</si>
  <si>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</si>
  <si>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</si>
  <si>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</si>
  <si>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</si>
  <si>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</si>
  <si>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</si>
  <si>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</si>
  <si>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</si>
  <si>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</si>
  <si>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</si>
  <si>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</si>
  <si>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</si>
  <si>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</si>
  <si>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</si>
  <si>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</si>
  <si>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</si>
  <si>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</si>
  <si>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</si>
  <si>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</si>
  <si>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</si>
  <si>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</si>
  <si>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</si>
  <si>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</si>
  <si>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</si>
  <si>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</si>
  <si>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</si>
  <si>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</si>
  <si>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</si>
  <si>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</si>
  <si>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</si>
  <si>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</si>
  <si>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</si>
  <si>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</si>
  <si>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</si>
  <si>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</si>
  <si>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</si>
  <si>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</si>
  <si>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</si>
  <si>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</si>
  <si>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</si>
  <si>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</si>
  <si>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</si>
  <si>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</si>
  <si>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</si>
  <si>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</si>
  <si>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</si>
  <si>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</si>
  <si>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</si>
  <si>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</si>
  <si>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</si>
  <si>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</si>
  <si>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</si>
  <si>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</si>
  <si>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</si>
  <si>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</si>
  <si>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</si>
  <si>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</si>
  <si>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</si>
  <si>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</si>
  <si>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</si>
  <si>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</si>
  <si>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</si>
  <si>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</si>
  <si>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</si>
  <si>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</si>
  <si>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</si>
  <si>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</si>
  <si>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</si>
  <si>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</si>
  <si>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</si>
  <si>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</si>
  <si>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</si>
  <si>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</si>
  <si>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</si>
  <si>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</si>
  <si>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</si>
  <si>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</si>
  <si>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</si>
  <si>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</si>
  <si>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</si>
  <si>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</si>
  <si>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</si>
  <si>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</si>
  <si>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</si>
  <si>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</si>
  <si>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</si>
  <si>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</si>
  <si>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</si>
  <si>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</si>
  <si>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</si>
  <si>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</si>
  <si>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</si>
  <si>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</si>
  <si>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</si>
  <si>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</si>
  <si>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</si>
  <si>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</si>
  <si>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</si>
  <si>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</si>
  <si>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</si>
  <si>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</si>
  <si>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</si>
  <si>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</si>
  <si>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</si>
  <si>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</si>
  <si>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</si>
  <si>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</si>
  <si>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</si>
  <si>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</si>
  <si>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</si>
  <si>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</si>
  <si>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</si>
  <si>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</si>
  <si>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</si>
  <si>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</si>
  <si>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</si>
  <si>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</si>
  <si>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</si>
  <si>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</si>
  <si>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</si>
  <si>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</si>
  <si>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</si>
  <si>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</si>
  <si>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</si>
  <si>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</si>
  <si>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</si>
  <si>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</si>
  <si>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</si>
  <si>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</si>
  <si>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</si>
  <si>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</si>
  <si>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</si>
  <si>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</si>
  <si>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</si>
  <si>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</si>
  <si>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</si>
  <si>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</si>
  <si>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</si>
  <si>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</si>
  <si>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</si>
  <si>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</si>
  <si>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</si>
  <si>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</si>
  <si>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</si>
  <si>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</si>
  <si>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</si>
  <si>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</si>
  <si>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</si>
  <si>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</si>
  <si>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</si>
  <si>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</si>
  <si>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</si>
  <si>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</si>
  <si>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</si>
  <si>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</si>
  <si>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</si>
  <si>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</si>
  <si>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</si>
  <si>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</si>
  <si>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</si>
  <si>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</si>
  <si>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</si>
  <si>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</si>
  <si>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</si>
  <si>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</si>
  <si>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</si>
  <si>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</si>
  <si>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</si>
  <si>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</si>
  <si>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</si>
  <si>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</si>
  <si>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</si>
  <si>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</si>
  <si>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</si>
  <si>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</si>
  <si>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</si>
  <si>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</si>
  <si>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</si>
  <si>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</si>
  <si>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</si>
  <si>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</si>
  <si>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</si>
  <si>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</si>
  <si>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</si>
  <si>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</si>
  <si>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</si>
  <si>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</si>
  <si>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</si>
  <si>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</si>
  <si>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</si>
  <si>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</si>
  <si>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</si>
  <si>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</si>
  <si>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</si>
  <si>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</si>
  <si>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</si>
  <si>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</si>
  <si>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</si>
  <si>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</si>
  <si>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</si>
  <si>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</si>
  <si>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</si>
  <si>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</si>
  <si>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</si>
  <si>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</si>
  <si>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</si>
  <si>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</si>
  <si>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</si>
  <si>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</si>
  <si>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</si>
  <si>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</si>
  <si>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</si>
  <si>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</si>
  <si>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</si>
  <si>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</si>
  <si>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</si>
  <si>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</si>
  <si>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</si>
  <si>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</si>
  <si>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</si>
  <si>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</si>
  <si>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</si>
  <si>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</si>
  <si>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</si>
  <si>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</si>
  <si>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</si>
  <si>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</si>
  <si>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</si>
  <si>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</si>
  <si>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</si>
  <si>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</si>
  <si>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</si>
  <si>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</si>
  <si>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</si>
  <si>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</si>
  <si>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</si>
  <si>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</si>
  <si>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</si>
  <si>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</si>
  <si>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</si>
  <si>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</si>
  <si>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</si>
  <si>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</si>
  <si>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</si>
  <si>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</si>
  <si>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</si>
  <si>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</si>
  <si>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</si>
  <si>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</si>
  <si>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</si>
  <si>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</si>
  <si>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</si>
  <si>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</si>
  <si>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</si>
  <si>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</si>
  <si>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</si>
  <si>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</si>
  <si>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</si>
  <si>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</si>
  <si>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</si>
  <si>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</si>
  <si>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</si>
  <si>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</si>
  <si>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</si>
  <si>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</si>
  <si>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</si>
  <si>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</si>
  <si>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</si>
  <si>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</si>
  <si>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</si>
  <si>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</si>
  <si>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</si>
  <si>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</si>
  <si>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</si>
  <si>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</si>
  <si>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</si>
  <si>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</si>
  <si>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</si>
  <si>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</si>
  <si>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</si>
  <si>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</si>
  <si>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</si>
  <si>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</si>
  <si>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</si>
  <si>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</si>
  <si>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</si>
  <si>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</si>
  <si>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</si>
  <si>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</si>
  <si>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</si>
  <si>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</si>
  <si>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</si>
  <si>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</si>
  <si>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</si>
  <si>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</si>
  <si>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</si>
  <si>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</si>
  <si>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</si>
  <si>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</si>
  <si>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</si>
  <si>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</si>
  <si>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</si>
  <si>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</si>
  <si>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</si>
  <si>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</si>
  <si>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</si>
  <si>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</si>
  <si>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</si>
  <si>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</si>
  <si>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</si>
  <si>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</si>
  <si>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</si>
  <si>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</si>
  <si>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</si>
  <si>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</si>
  <si>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</si>
  <si>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</si>
  <si>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</si>
  <si>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</si>
  <si>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</si>
  <si>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</si>
  <si>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</si>
  <si>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</si>
  <si>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</si>
  <si>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</si>
  <si>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</si>
  <si>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</si>
  <si>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</si>
  <si>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</si>
  <si>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</si>
  <si>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</si>
  <si>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</si>
  <si>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</si>
  <si>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</si>
  <si>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</si>
  <si>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</si>
  <si>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</si>
  <si>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</si>
  <si>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</si>
  <si>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</si>
  <si>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</si>
  <si>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</si>
  <si>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</si>
  <si>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</si>
  <si>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</si>
  <si>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</si>
  <si>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</si>
  <si>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</si>
  <si>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</si>
  <si>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</si>
  <si>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</si>
  <si>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</si>
  <si>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</si>
  <si>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</si>
  <si>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</si>
  <si>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</si>
  <si>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</si>
  <si>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</si>
  <si>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</si>
  <si>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</si>
  <si>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</si>
  <si>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</si>
  <si>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</si>
  <si>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</si>
  <si>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</si>
  <si>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</si>
  <si>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</si>
  <si>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</si>
  <si>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</si>
  <si>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</si>
  <si>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</si>
  <si>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</si>
  <si>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</si>
  <si>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</si>
  <si>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</si>
  <si>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</si>
  <si>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</si>
  <si>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</si>
  <si>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</si>
  <si>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</si>
  <si>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</si>
  <si>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</si>
  <si>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</si>
  <si>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</si>
  <si>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</si>
  <si>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</si>
  <si>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</si>
  <si>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</si>
  <si>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</si>
  <si>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</si>
  <si>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</si>
  <si>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</si>
  <si>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</si>
  <si>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</si>
  <si>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</si>
  <si>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</si>
  <si>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</si>
  <si>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</si>
  <si>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</si>
  <si>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</si>
  <si>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</si>
  <si>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</si>
  <si>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</si>
  <si>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</si>
  <si>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</si>
  <si>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</si>
  <si>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</si>
  <si>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</si>
  <si>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</si>
  <si>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</si>
  <si>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</si>
  <si>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</si>
  <si>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</si>
  <si>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</si>
  <si>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</si>
  <si>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</si>
  <si>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</si>
  <si>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</si>
  <si>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</si>
  <si>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</si>
  <si>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</si>
  <si>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</si>
  <si>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</si>
  <si>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</si>
  <si>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</si>
  <si>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</si>
  <si>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</si>
  <si>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</si>
  <si>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</si>
  <si>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</si>
  <si>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</si>
  <si>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</si>
  <si>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</si>
  <si>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</si>
  <si>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</si>
  <si>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</si>
  <si>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</si>
  <si>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</si>
  <si>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</si>
  <si>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</si>
  <si>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</si>
  <si>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</si>
  <si>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</si>
  <si>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</si>
  <si>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</si>
  <si>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</si>
  <si>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</si>
  <si>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</si>
  <si>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</si>
  <si>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</si>
  <si>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</si>
  <si>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</si>
  <si>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</si>
  <si>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</si>
  <si>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</si>
  <si>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</si>
  <si>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</si>
  <si>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</si>
  <si>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</si>
  <si>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</si>
  <si>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</si>
  <si>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</si>
  <si>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</si>
  <si>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</si>
  <si>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</si>
  <si>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</si>
  <si>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</si>
  <si>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</si>
  <si>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</si>
  <si>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</si>
  <si>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</si>
  <si>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</si>
  <si>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</si>
  <si>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</si>
  <si>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</si>
  <si>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</si>
  <si>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</si>
  <si>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</si>
  <si>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</si>
  <si>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</si>
  <si>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</si>
  <si>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</si>
  <si>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</si>
  <si>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</si>
  <si>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</si>
  <si>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</si>
  <si>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</si>
  <si>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</si>
  <si>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</si>
  <si>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</si>
  <si>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</si>
  <si>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</si>
  <si>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</si>
  <si>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</si>
  <si>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</si>
  <si>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</si>
  <si>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</si>
  <si>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</si>
  <si>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</si>
  <si>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</si>
  <si>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</si>
  <si>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</si>
  <si>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</si>
  <si>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</si>
  <si>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</si>
  <si>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</si>
  <si>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</si>
  <si>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</si>
  <si>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</si>
  <si>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</si>
  <si>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</si>
  <si>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</si>
  <si>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</si>
  <si>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</si>
  <si>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</si>
  <si>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</si>
  <si>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</si>
  <si>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</si>
  <si>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</si>
  <si>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</si>
  <si>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</si>
  <si>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</si>
  <si>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</si>
  <si>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</si>
  <si>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</si>
  <si>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</si>
  <si>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</si>
  <si>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</si>
  <si>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</si>
  <si>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</si>
  <si>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</si>
  <si>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</si>
  <si>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</si>
  <si>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</si>
  <si>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</si>
  <si>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</si>
  <si>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</si>
  <si>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</si>
  <si>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</si>
  <si>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</si>
  <si>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</si>
  <si>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</si>
  <si>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</si>
  <si>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</si>
  <si>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</si>
  <si>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</si>
  <si>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</si>
  <si>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</si>
  <si>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</si>
  <si>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</si>
  <si>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</si>
  <si>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</si>
  <si>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</si>
  <si>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</si>
  <si>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</si>
  <si>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</si>
  <si>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</si>
  <si>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</si>
  <si>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</si>
  <si>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</si>
  <si>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</si>
  <si>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</si>
  <si>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</si>
  <si>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</si>
  <si>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</si>
  <si>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</si>
  <si>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</si>
  <si>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</si>
  <si>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</si>
  <si>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</si>
  <si>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</si>
  <si>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</si>
  <si>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</si>
  <si>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</si>
  <si>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</si>
  <si>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</si>
  <si>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</si>
  <si>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</si>
  <si>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</si>
  <si>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</si>
  <si>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</si>
  <si>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</si>
  <si>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</si>
  <si>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</si>
  <si>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</si>
  <si>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</si>
  <si>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</si>
  <si>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</si>
  <si>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</si>
  <si>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</si>
  <si>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</si>
  <si>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</si>
  <si>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</si>
  <si>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</si>
  <si>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</si>
  <si>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</si>
  <si>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</si>
  <si>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</si>
  <si>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</si>
  <si>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</si>
  <si>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</si>
  <si>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</si>
  <si>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</si>
  <si>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</si>
  <si>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</si>
  <si>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</si>
  <si>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</si>
  <si>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</si>
  <si>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</si>
  <si>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</si>
  <si>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</si>
  <si>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</si>
  <si>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</si>
  <si>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</si>
  <si>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</si>
  <si>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</si>
  <si>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</si>
  <si>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</si>
  <si>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</si>
  <si>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</si>
  <si>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</si>
  <si>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</si>
  <si>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</si>
  <si>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</si>
  <si>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</si>
  <si>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</si>
  <si>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</si>
  <si>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</si>
  <si>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</si>
  <si>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</si>
  <si>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</si>
  <si>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</si>
  <si>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</si>
  <si>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</si>
  <si>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</si>
  <si>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</si>
  <si>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</si>
  <si>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</si>
  <si>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</si>
  <si>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</si>
  <si>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</si>
  <si>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</si>
  <si>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</si>
  <si>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</si>
  <si>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</si>
  <si>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</si>
  <si>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</si>
  <si>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</si>
  <si>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</si>
  <si>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</si>
  <si>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</si>
  <si>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</si>
  <si>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</si>
  <si>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</si>
  <si>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</si>
  <si>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</si>
  <si>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</si>
  <si>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</si>
  <si>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</si>
  <si>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</si>
  <si>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</si>
  <si>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</si>
  <si>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</si>
  <si>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</si>
  <si>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</si>
  <si>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</si>
  <si>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</si>
  <si>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</si>
  <si>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</si>
  <si>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</si>
  <si>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</si>
  <si>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</si>
  <si>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</si>
  <si>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</si>
  <si>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</si>
  <si>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</si>
  <si>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</si>
  <si>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</si>
  <si>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</si>
  <si>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</si>
  <si>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</si>
  <si>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</si>
  <si>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</si>
  <si>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</si>
  <si>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</si>
  <si>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</si>
  <si>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</si>
  <si>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</si>
  <si>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</si>
  <si>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</si>
  <si>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</si>
  <si>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</si>
  <si>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</si>
  <si>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</si>
  <si>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</si>
  <si>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</si>
  <si>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</si>
  <si>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</si>
  <si>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</si>
  <si>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</si>
  <si>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</si>
  <si>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</si>
  <si>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</si>
  <si>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</si>
  <si>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</si>
  <si>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</si>
  <si>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</si>
  <si>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</si>
  <si>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</si>
  <si>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</si>
  <si>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</si>
  <si>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</si>
  <si>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</si>
  <si>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</si>
  <si>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</si>
  <si>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</si>
  <si>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</si>
  <si>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</si>
  <si>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</si>
  <si>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</si>
  <si>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</si>
  <si>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</si>
  <si>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</si>
  <si>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</si>
  <si>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</si>
  <si>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</si>
  <si>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</si>
  <si>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</si>
  <si>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</si>
  <si>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</si>
  <si>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</si>
  <si>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</si>
  <si>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</si>
  <si>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</si>
  <si>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</si>
  <si>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</si>
  <si>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</si>
  <si>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</si>
  <si>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</si>
  <si>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</si>
  <si>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</si>
  <si>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</si>
  <si>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</si>
  <si>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</si>
  <si>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</si>
  <si>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</si>
  <si>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</si>
  <si>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</si>
  <si>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</si>
  <si>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</si>
  <si>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</si>
  <si>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</si>
  <si>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</si>
  <si>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</si>
  <si>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</si>
  <si>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</si>
  <si>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</si>
  <si>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</si>
  <si>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</si>
  <si>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</si>
  <si>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</si>
  <si>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</si>
  <si>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</si>
  <si>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</si>
  <si>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</si>
  <si>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</si>
  <si>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</si>
  <si>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</si>
  <si>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</si>
  <si>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</si>
  <si>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</si>
  <si>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</si>
  <si>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</si>
  <si>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</si>
  <si>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</si>
  <si>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</si>
  <si>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</si>
  <si>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</si>
  <si>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</si>
  <si>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</si>
  <si>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</si>
  <si>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</si>
  <si>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</si>
  <si>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</si>
  <si>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</si>
  <si>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</si>
  <si>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</si>
  <si>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</si>
  <si>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</si>
  <si>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</si>
  <si>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</si>
  <si>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</si>
  <si>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</si>
  <si>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</si>
  <si>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</si>
  <si>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</si>
  <si>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</si>
  <si>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</si>
  <si>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</si>
  <si>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</si>
  <si>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</si>
  <si>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</si>
  <si>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</si>
  <si>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</si>
  <si>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</si>
  <si>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</si>
  <si>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</si>
  <si>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</si>
  <si>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</si>
  <si>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</si>
  <si>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</si>
  <si>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</si>
  <si>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</si>
  <si>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</si>
  <si>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</si>
  <si>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</si>
  <si>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</si>
  <si>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</si>
  <si>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</si>
  <si>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</si>
  <si>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</si>
  <si>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</si>
  <si>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</si>
  <si>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</si>
  <si>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</si>
  <si>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</si>
  <si>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</si>
  <si>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</si>
  <si>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</si>
  <si>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</si>
  <si>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</si>
  <si>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</si>
  <si>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</si>
  <si>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</si>
  <si>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</si>
  <si>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</si>
  <si>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</si>
  <si>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</si>
  <si>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</si>
  <si>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</si>
  <si>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</si>
  <si>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</si>
  <si>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</si>
  <si>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</si>
  <si>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</si>
  <si>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</si>
  <si>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</si>
  <si>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</si>
  <si>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</si>
  <si>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</si>
  <si>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</si>
  <si>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</si>
  <si>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</si>
  <si>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</si>
  <si>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</si>
  <si>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</si>
  <si>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</si>
  <si>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</si>
  <si>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</si>
  <si>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</si>
  <si>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</si>
  <si>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</si>
  <si>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</si>
  <si>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</si>
  <si>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</si>
  <si>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</si>
  <si>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</si>
  <si>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</si>
  <si>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</si>
  <si>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</si>
  <si>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</si>
  <si>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</si>
  <si>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</si>
  <si>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</si>
  <si>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</si>
  <si>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</si>
  <si>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</si>
  <si>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</si>
  <si>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</si>
  <si>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</si>
  <si>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</si>
  <si>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</si>
  <si>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</si>
  <si>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</si>
  <si>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</si>
  <si>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</si>
  <si>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</si>
  <si>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</si>
  <si>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</si>
  <si>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</si>
  <si>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</si>
  <si>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</si>
  <si>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</si>
  <si>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</si>
  <si>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</si>
  <si>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</si>
  <si>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</si>
  <si>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</si>
  <si>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</si>
  <si>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</si>
  <si>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</si>
  <si>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</si>
  <si>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</si>
  <si>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</si>
  <si>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</si>
  <si>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</si>
  <si>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</si>
  <si>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</si>
  <si>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</si>
  <si>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</si>
  <si>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</si>
  <si>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</si>
  <si>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</si>
  <si>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</si>
  <si>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</si>
  <si>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</si>
  <si>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</si>
  <si>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</si>
  <si>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</si>
  <si>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</si>
  <si>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</si>
  <si>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</si>
  <si>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</si>
  <si>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</si>
  <si>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</si>
  <si>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</si>
  <si>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</si>
  <si>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</si>
  <si>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</si>
  <si>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</si>
  <si>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</si>
  <si>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</si>
  <si>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</si>
  <si>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</si>
  <si>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</si>
  <si>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</si>
  <si>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</si>
  <si>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</si>
  <si>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</si>
  <si>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</si>
  <si>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</si>
  <si>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</si>
  <si>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</si>
  <si>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</si>
  <si>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</si>
  <si>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</si>
  <si>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</si>
  <si>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</si>
  <si>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</si>
  <si>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</si>
  <si>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</si>
  <si>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</si>
  <si>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</si>
  <si>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</si>
  <si>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</si>
  <si>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</si>
  <si>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</si>
  <si>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</si>
  <si>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</si>
  <si>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</si>
  <si>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</si>
  <si>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</si>
  <si>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</si>
  <si>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</si>
  <si>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</si>
  <si>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</si>
  <si>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</si>
  <si>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</si>
  <si>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</si>
  <si>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</si>
  <si>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</si>
  <si>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</si>
  <si>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</si>
  <si>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</si>
  <si>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</si>
  <si>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</si>
  <si>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</si>
  <si>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</si>
  <si>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</si>
  <si>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</si>
  <si>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</si>
  <si>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</si>
  <si>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</si>
  <si>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</si>
  <si>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</si>
  <si>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</si>
  <si>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</si>
  <si>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</si>
  <si>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</si>
  <si>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</si>
  <si>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</si>
  <si>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</si>
  <si>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</si>
  <si>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</si>
  <si>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</si>
  <si>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</si>
  <si>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</si>
  <si>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</si>
  <si>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</si>
  <si>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</si>
  <si>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</si>
  <si>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</si>
  <si>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</si>
  <si>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</si>
  <si>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</si>
  <si>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</si>
  <si>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</si>
  <si>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</si>
  <si>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</si>
  <si>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</si>
  <si>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</si>
  <si>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</si>
  <si>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</si>
  <si>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</si>
  <si>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</si>
  <si>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</si>
  <si>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</si>
  <si>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</si>
  <si>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</si>
  <si>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</si>
  <si>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</si>
  <si>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</si>
  <si>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</si>
  <si>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</si>
  <si>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</si>
  <si>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</si>
  <si>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</si>
  <si>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</si>
  <si>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</si>
  <si>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</si>
  <si>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</si>
  <si>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</si>
  <si>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</si>
  <si>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</si>
  <si>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</si>
  <si>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</si>
  <si>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</si>
  <si>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</si>
  <si>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</si>
  <si>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</si>
  <si>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</si>
  <si>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</si>
  <si>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</si>
  <si>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</si>
  <si>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</si>
  <si>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</si>
  <si>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</si>
  <si>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</si>
  <si>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</si>
  <si>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</si>
  <si>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</si>
  <si>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</si>
  <si>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</si>
  <si>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</si>
  <si>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</si>
  <si>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</si>
  <si>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</si>
  <si>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</si>
  <si>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</si>
  <si>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</si>
  <si>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</si>
  <si>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</si>
  <si>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</si>
  <si>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</si>
  <si>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</si>
  <si>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</si>
  <si>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</si>
  <si>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</si>
  <si>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</si>
  <si>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</si>
  <si>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</si>
  <si>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</si>
  <si>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</si>
  <si>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</si>
  <si>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</si>
  <si>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</si>
  <si>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</si>
  <si>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</si>
  <si>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</si>
  <si>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</si>
  <si>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</si>
  <si>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</si>
  <si>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</si>
  <si>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</si>
  <si>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</si>
  <si>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</si>
  <si>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</si>
  <si>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</si>
  <si>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</si>
  <si>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</si>
  <si>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</si>
  <si>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</si>
  <si>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</si>
  <si>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</si>
  <si>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</si>
  <si>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</si>
  <si>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</si>
  <si>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</si>
  <si>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</si>
  <si>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</si>
  <si>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</si>
  <si>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</si>
  <si>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</si>
  <si>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</si>
  <si>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</si>
  <si>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</si>
  <si>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</si>
  <si>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</si>
  <si>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</si>
  <si>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</si>
  <si>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</si>
  <si>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</si>
  <si>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</si>
  <si>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</si>
  <si>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</si>
  <si>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</si>
  <si>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</si>
  <si>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</si>
  <si>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</si>
  <si>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</si>
  <si>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</si>
  <si>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</si>
  <si>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</si>
  <si>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</si>
  <si>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</si>
  <si>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</si>
  <si>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</si>
  <si>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</si>
  <si>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</si>
  <si>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</si>
  <si>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</si>
  <si>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</si>
  <si>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</si>
  <si>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</si>
  <si>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</si>
  <si>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</si>
  <si>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</si>
  <si>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</si>
  <si>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</si>
  <si>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</si>
  <si>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</si>
  <si>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</si>
  <si>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</si>
  <si>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</si>
  <si>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</si>
  <si>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</si>
  <si>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</si>
  <si>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</si>
  <si>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</si>
  <si>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</si>
  <si>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</si>
  <si>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</si>
  <si>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</si>
  <si>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</si>
  <si>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</si>
  <si>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</si>
  <si>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</si>
  <si>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</si>
  <si>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</si>
  <si>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</si>
  <si>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</si>
  <si>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</si>
  <si>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</si>
  <si>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</si>
  <si>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</si>
  <si>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</si>
  <si>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</si>
  <si>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</si>
  <si>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</si>
  <si>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</si>
  <si>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</si>
  <si>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</si>
  <si>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</si>
  <si>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</si>
  <si>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</si>
  <si>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</si>
  <si>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</si>
  <si>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</si>
  <si>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</si>
  <si>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</si>
  <si>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</si>
  <si>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</si>
  <si>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</si>
  <si>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</si>
  <si>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</si>
  <si>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</si>
  <si>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</si>
  <si>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</si>
  <si>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</si>
  <si>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</si>
  <si>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</si>
  <si>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</si>
  <si>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</si>
  <si>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</si>
  <si>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</si>
  <si>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</si>
  <si>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</si>
  <si>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</si>
  <si>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</si>
  <si>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</si>
  <si>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</si>
  <si>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</si>
  <si>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</si>
  <si>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</si>
  <si>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</si>
  <si>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</si>
  <si>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</si>
  <si>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</si>
  <si>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</si>
  <si>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</si>
  <si>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</si>
  <si>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</si>
  <si>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</si>
  <si>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</si>
  <si>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</si>
  <si>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</si>
  <si>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</si>
  <si>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</si>
  <si>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</si>
  <si>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</si>
  <si>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</si>
  <si>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</si>
  <si>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</si>
  <si>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</si>
  <si>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</si>
  <si>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</si>
  <si>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</si>
  <si>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</si>
  <si>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</si>
  <si>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</si>
  <si>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</si>
  <si>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</si>
  <si>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</si>
  <si>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</si>
  <si>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</si>
  <si>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</si>
  <si>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</si>
  <si>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</si>
  <si>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</si>
  <si>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</si>
  <si>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</si>
  <si>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</si>
  <si>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</si>
  <si>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</si>
  <si>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</si>
  <si>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</si>
  <si>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</si>
  <si>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</si>
  <si>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</si>
  <si>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</si>
  <si>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</si>
  <si>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</si>
  <si>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</si>
  <si>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</si>
  <si>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</si>
  <si>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</si>
  <si>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</si>
  <si>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</si>
  <si>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</si>
  <si>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</si>
  <si>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</si>
  <si>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</si>
  <si>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</si>
  <si>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</si>
  <si>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</si>
  <si>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</si>
  <si>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</si>
  <si>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</si>
  <si>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</si>
  <si>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</si>
  <si>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</si>
  <si>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</si>
  <si>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</si>
  <si>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</si>
  <si>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</si>
  <si>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</si>
  <si>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</si>
  <si>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</si>
  <si>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</si>
  <si>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</si>
  <si>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</si>
  <si>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</si>
  <si>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</si>
  <si>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</si>
  <si>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</si>
  <si>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</si>
  <si>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01346_令和6年度</t>
  </si>
  <si>
    <t>01346</t>
  </si>
  <si>
    <t>八雲町</t>
  </si>
  <si>
    <t>01346_令和4年度</t>
  </si>
  <si>
    <t>01691_令和6年度</t>
  </si>
  <si>
    <t>01691</t>
  </si>
  <si>
    <t>別海町</t>
  </si>
  <si>
    <t>01691_令和4年度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</si>
  <si>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</si>
  <si>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</si>
  <si>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</si>
  <si>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</si>
  <si>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</si>
  <si>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</si>
  <si>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</si>
  <si>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</si>
  <si>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</si>
  <si>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</si>
  <si>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</si>
  <si>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</si>
  <si>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</si>
  <si>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</si>
  <si>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</si>
  <si>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</si>
  <si>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</si>
  <si>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</si>
  <si>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</si>
  <si>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</si>
  <si>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</si>
  <si>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</si>
  <si>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</si>
  <si>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</si>
  <si>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</si>
  <si>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</si>
  <si>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</si>
  <si>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</si>
  <si>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</si>
  <si>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</si>
  <si>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</si>
  <si>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</si>
  <si>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</si>
  <si>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</si>
  <si>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</si>
  <si>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</si>
  <si>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</si>
  <si>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</si>
  <si>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</si>
  <si>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</si>
  <si>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</si>
  <si>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</si>
  <si>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</si>
  <si>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</si>
  <si>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</si>
  <si>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</si>
  <si>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</si>
  <si>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</si>
  <si>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</si>
  <si>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</si>
  <si>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</si>
  <si>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</si>
  <si>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</si>
  <si>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</si>
  <si>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</si>
  <si>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</si>
  <si>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</si>
  <si>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</si>
  <si>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</si>
  <si>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</si>
  <si>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</si>
  <si>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</si>
  <si>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</si>
  <si>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</si>
  <si>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</si>
  <si>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</si>
  <si>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</si>
  <si>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</si>
  <si>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</si>
  <si>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</si>
  <si>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</si>
  <si>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</si>
  <si>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</si>
  <si>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</si>
  <si>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</si>
  <si>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</si>
  <si>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</si>
  <si>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</si>
  <si>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</si>
  <si>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</si>
  <si>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</si>
  <si>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</si>
  <si>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</si>
  <si>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</si>
  <si>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</si>
  <si>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</si>
  <si>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</si>
  <si>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</si>
  <si>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</si>
  <si>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</si>
  <si>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</si>
  <si>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</si>
  <si>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</si>
  <si>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</si>
  <si>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</si>
  <si>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</si>
  <si>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</si>
  <si>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</si>
  <si>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</si>
  <si>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</si>
  <si>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</si>
  <si>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</si>
  <si>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</si>
  <si>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</si>
  <si>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</si>
  <si>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</si>
  <si>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</si>
  <si>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</si>
  <si>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</si>
  <si>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</si>
  <si>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</si>
  <si>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</si>
  <si>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</si>
  <si>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</si>
  <si>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</si>
  <si>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</si>
  <si>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</si>
  <si>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</si>
  <si>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</si>
  <si>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</si>
  <si>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</si>
  <si>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</si>
  <si>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</si>
  <si>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</si>
  <si>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</si>
  <si>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</si>
  <si>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</si>
  <si>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</si>
  <si>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</si>
  <si>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</si>
  <si>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</si>
  <si>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</si>
  <si>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</si>
  <si>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</si>
  <si>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</si>
  <si>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</si>
  <si>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</si>
  <si>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</si>
  <si>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</si>
  <si>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</si>
  <si>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</si>
  <si>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</si>
  <si>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</si>
  <si>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</si>
  <si>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</si>
  <si>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</si>
  <si>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</si>
  <si>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</si>
  <si>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</si>
  <si>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</si>
  <si>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</si>
  <si>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</si>
  <si>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</si>
  <si>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</si>
  <si>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</si>
  <si>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</si>
  <si>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</si>
  <si>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</si>
  <si>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</si>
  <si>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</si>
  <si>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</si>
  <si>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</si>
  <si>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</si>
  <si>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</si>
  <si>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</si>
  <si>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</si>
  <si>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</si>
  <si>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</si>
  <si>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</si>
  <si>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</si>
  <si>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</si>
  <si>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</si>
  <si>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</si>
  <si>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</si>
  <si>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</si>
  <si>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</si>
  <si>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</si>
  <si>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</si>
  <si>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</si>
  <si>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</si>
  <si>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</si>
  <si>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</si>
  <si>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</si>
  <si>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</si>
  <si>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</si>
  <si>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</si>
  <si>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</si>
  <si>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</si>
  <si>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</si>
  <si>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</si>
  <si>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</si>
  <si>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</si>
  <si>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</si>
  <si>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</si>
  <si>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</si>
  <si>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</si>
  <si>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</si>
  <si>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</si>
  <si>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</si>
  <si>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</si>
  <si>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</si>
  <si>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</si>
  <si>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</si>
  <si>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</si>
  <si>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</si>
  <si>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</si>
  <si>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</si>
  <si>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</si>
  <si>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</si>
  <si>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</si>
  <si>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</si>
  <si>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</si>
  <si>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</si>
  <si>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</si>
  <si>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</si>
  <si>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</si>
  <si>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</si>
  <si>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</si>
  <si>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</si>
  <si>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</si>
  <si>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</si>
  <si>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</si>
  <si>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</si>
  <si>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</si>
  <si>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</si>
  <si>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</si>
  <si>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</si>
  <si>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</si>
  <si>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</si>
  <si>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</si>
  <si>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</si>
  <si>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</si>
  <si>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</si>
  <si>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</si>
  <si>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</si>
  <si>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</si>
  <si>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</si>
  <si>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</si>
  <si>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</si>
  <si>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</si>
  <si>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</si>
  <si>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</si>
  <si>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</si>
  <si>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</si>
  <si>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</si>
  <si>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</si>
  <si>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</si>
  <si>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</si>
  <si>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</si>
  <si>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</si>
  <si>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</si>
  <si>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</si>
  <si>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</si>
  <si>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</si>
  <si>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</si>
  <si>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</si>
  <si>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</si>
  <si>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</si>
  <si>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</si>
  <si>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</si>
  <si>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</si>
  <si>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</si>
  <si>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</si>
  <si>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</si>
  <si>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</si>
  <si>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</si>
  <si>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</si>
  <si>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</si>
  <si>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</si>
  <si>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</si>
  <si>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</si>
  <si>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</si>
  <si>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</si>
  <si>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</si>
  <si>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</si>
  <si>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</si>
  <si>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</si>
  <si>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</si>
  <si>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</si>
  <si>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</si>
  <si>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</si>
  <si>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</si>
  <si>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</si>
  <si>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</si>
  <si>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</si>
  <si>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</si>
  <si>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</si>
  <si>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</si>
  <si>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</si>
  <si>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</si>
  <si>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</si>
  <si>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</si>
  <si>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</si>
  <si>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</si>
  <si>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</si>
  <si>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</si>
  <si>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</si>
  <si>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</si>
  <si>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</si>
  <si>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</si>
  <si>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</si>
  <si>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</si>
  <si>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</si>
  <si>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</si>
  <si>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</si>
  <si>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</si>
  <si>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</si>
  <si>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</si>
  <si>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</si>
  <si>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</si>
  <si>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</si>
  <si>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</si>
  <si>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</si>
  <si>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</si>
  <si>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</si>
  <si>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</si>
  <si>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</si>
  <si>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</si>
  <si>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</si>
  <si>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</si>
  <si>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</si>
  <si>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</si>
  <si>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</si>
  <si>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</si>
  <si>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</si>
  <si>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</si>
  <si>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</si>
  <si>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</si>
  <si>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</si>
  <si>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</si>
  <si>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</si>
  <si>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</si>
  <si>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</si>
  <si>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</si>
  <si>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</si>
  <si>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</si>
  <si>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</si>
  <si>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</si>
  <si>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</si>
  <si>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</si>
  <si>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</si>
  <si>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</si>
  <si>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</si>
  <si>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</si>
  <si>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</si>
  <si>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</si>
  <si>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</si>
  <si>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</si>
  <si>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</si>
  <si>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</si>
  <si>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</si>
  <si>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</si>
  <si>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</si>
  <si>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</si>
  <si>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</si>
  <si>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</si>
  <si>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</si>
  <si>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</si>
  <si>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</si>
  <si>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</si>
  <si>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</si>
  <si>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</si>
  <si>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</si>
  <si>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</si>
  <si>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</si>
  <si>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</si>
  <si>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</si>
  <si>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</si>
  <si>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</si>
  <si>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</si>
  <si>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</si>
  <si>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</si>
  <si>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</si>
  <si>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</si>
  <si>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</si>
  <si>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</si>
  <si>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</si>
  <si>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</si>
  <si>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</si>
  <si>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</si>
  <si>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</si>
  <si>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</si>
  <si>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</si>
  <si>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</si>
  <si>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</si>
  <si>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</si>
  <si>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</si>
  <si>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</si>
  <si>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</si>
  <si>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</si>
  <si>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</si>
  <si>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</si>
  <si>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</si>
  <si>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</si>
  <si>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</si>
  <si>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</si>
  <si>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</si>
  <si>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</si>
  <si>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</si>
  <si>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</si>
  <si>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</si>
  <si>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</si>
  <si>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</si>
  <si>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</si>
  <si>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</si>
  <si>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</si>
  <si>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</si>
  <si>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</si>
  <si>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</si>
  <si>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</si>
  <si>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</si>
  <si>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</si>
  <si>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</si>
  <si>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</si>
  <si>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</si>
  <si>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</si>
  <si>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</si>
  <si>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</si>
  <si>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</si>
  <si>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</si>
  <si>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</si>
  <si>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</si>
  <si>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</si>
  <si>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</si>
  <si>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</si>
  <si>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</si>
  <si>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</si>
  <si>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</si>
  <si>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</si>
  <si>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</si>
  <si>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</si>
  <si>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</si>
  <si>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</si>
  <si>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</si>
  <si>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</si>
  <si>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</si>
  <si>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</si>
  <si>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</si>
  <si>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</si>
  <si>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</si>
  <si>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</si>
  <si>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</si>
  <si>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</si>
  <si>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</si>
  <si>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</si>
  <si>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</si>
  <si>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</si>
  <si>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</si>
  <si>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</si>
  <si>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</si>
  <si>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</si>
  <si>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</si>
  <si>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</si>
  <si>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</si>
  <si>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</si>
  <si>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</si>
  <si>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</si>
  <si>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</si>
  <si>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</si>
  <si>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</si>
  <si>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</si>
  <si>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</si>
  <si>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</si>
  <si>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</si>
  <si>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</si>
  <si>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</si>
  <si>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</si>
  <si>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</si>
  <si>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</si>
  <si>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</si>
  <si>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</si>
  <si>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</si>
  <si>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</si>
  <si>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</si>
  <si>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</si>
  <si>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</si>
  <si>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</si>
  <si>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</si>
  <si>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</si>
  <si>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</si>
  <si>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</si>
  <si>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</si>
  <si>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</si>
  <si>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</si>
  <si>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</si>
  <si>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</si>
  <si>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</si>
  <si>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</si>
  <si>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</si>
  <si>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</si>
  <si>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</si>
  <si>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</si>
  <si>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</si>
  <si>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</si>
  <si>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</si>
  <si>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</si>
  <si>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</si>
  <si>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</si>
  <si>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</si>
  <si>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</si>
  <si>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</si>
  <si>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</si>
  <si>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</si>
  <si>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</si>
  <si>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</si>
  <si>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</si>
  <si>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</si>
  <si>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</si>
  <si>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</si>
  <si>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</si>
  <si>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</si>
  <si>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</si>
  <si>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</si>
  <si>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</si>
  <si>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</si>
  <si>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</si>
  <si>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</si>
  <si>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</si>
  <si>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</si>
  <si>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</si>
  <si>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</si>
  <si>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</si>
  <si>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</si>
  <si>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</si>
  <si>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</si>
  <si>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</si>
  <si>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</si>
  <si>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</si>
  <si>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</si>
  <si>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</si>
  <si>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</si>
  <si>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</si>
  <si>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</si>
  <si>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</si>
  <si>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</si>
  <si>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</si>
  <si>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</si>
  <si>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</si>
  <si>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</si>
  <si>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</si>
  <si>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</si>
  <si>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</si>
  <si>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</si>
  <si>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</si>
  <si>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</si>
  <si>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</si>
  <si>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</si>
  <si>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</si>
  <si>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</si>
  <si>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</si>
  <si>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</si>
  <si>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</si>
  <si>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</si>
  <si>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</si>
  <si>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</si>
  <si>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</si>
  <si>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</si>
  <si>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</si>
  <si>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</si>
  <si>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</si>
  <si>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</si>
  <si>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</si>
  <si>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</si>
  <si>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</si>
  <si>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</si>
  <si>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</si>
  <si>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</si>
  <si>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</si>
  <si>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</si>
  <si>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</si>
  <si>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</si>
  <si>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</si>
  <si>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</si>
  <si>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</si>
  <si>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</si>
  <si>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</si>
  <si>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</si>
  <si>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</si>
  <si>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</si>
  <si>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</si>
  <si>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</si>
  <si>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</si>
  <si>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</si>
  <si>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</si>
  <si>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</si>
  <si>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</si>
  <si>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</si>
  <si>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</si>
  <si>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</si>
  <si>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</si>
  <si>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</si>
  <si>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</si>
  <si>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</si>
  <si>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</si>
  <si>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</si>
  <si>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</si>
  <si>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</si>
  <si>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</si>
  <si>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</si>
  <si>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</si>
  <si>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</si>
  <si>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</si>
  <si>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</si>
  <si>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</si>
  <si>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</si>
  <si>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</si>
  <si>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</si>
  <si>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</si>
  <si>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</si>
  <si>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</si>
  <si>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</si>
  <si>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</si>
  <si>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</si>
  <si>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</si>
  <si>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</si>
  <si>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</si>
  <si>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</si>
  <si>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</si>
  <si>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</si>
  <si>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</si>
  <si>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</si>
  <si>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</si>
  <si>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</si>
  <si>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</si>
  <si>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</si>
  <si>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</si>
  <si>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</si>
  <si>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</si>
  <si>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</si>
  <si>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</si>
  <si>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</si>
  <si>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</si>
  <si>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</si>
  <si>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</si>
  <si>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</si>
  <si>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</si>
  <si>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</si>
  <si>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</si>
  <si>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</si>
  <si>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</si>
  <si>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</si>
  <si>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</si>
  <si>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</si>
  <si>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</si>
  <si>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</si>
  <si>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</si>
  <si>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</si>
  <si>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</si>
  <si>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</si>
  <si>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</si>
  <si>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</si>
  <si>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</si>
  <si>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</si>
  <si>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</si>
  <si>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</si>
  <si>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</si>
  <si>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</si>
  <si>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</si>
  <si>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</si>
  <si>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</si>
  <si>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</si>
  <si>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</si>
  <si>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</si>
  <si>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</si>
  <si>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</si>
  <si>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</si>
  <si>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</si>
  <si>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</si>
  <si>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</si>
  <si>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</si>
  <si>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</si>
  <si>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</si>
  <si>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</si>
  <si>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</si>
  <si>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</si>
  <si>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</si>
  <si>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</si>
  <si>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</si>
  <si>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</si>
  <si>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</si>
  <si>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</si>
  <si>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</si>
  <si>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</si>
  <si>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</si>
  <si>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</si>
  <si>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</si>
  <si>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</si>
  <si>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</si>
  <si>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</si>
  <si>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</si>
  <si>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</si>
  <si>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</si>
  <si>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</si>
  <si>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</si>
  <si>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</si>
  <si>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</si>
  <si>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</si>
  <si>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</si>
  <si>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</si>
  <si>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</si>
  <si>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</si>
  <si>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</si>
  <si>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</si>
  <si>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</si>
  <si>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</si>
  <si>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</si>
  <si>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</si>
  <si>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</si>
  <si>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</si>
  <si>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</si>
  <si>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</si>
  <si>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</si>
  <si>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</si>
  <si>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</si>
  <si>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</si>
  <si>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</si>
  <si>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</si>
  <si>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</si>
  <si>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</si>
  <si>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</si>
  <si>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</si>
  <si>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</si>
  <si>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</si>
  <si>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</si>
  <si>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</si>
  <si>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</si>
  <si>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</si>
  <si>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</si>
  <si>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</si>
  <si>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</si>
  <si>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</si>
  <si>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</si>
  <si>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</si>
  <si>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</si>
  <si>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</si>
  <si>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</si>
  <si>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</si>
  <si>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</si>
  <si>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</si>
  <si>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</si>
  <si>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</si>
  <si>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</si>
  <si>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</si>
  <si>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</si>
  <si>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</si>
  <si>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</si>
  <si>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</si>
  <si>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</si>
  <si>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</si>
  <si>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</si>
  <si>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</si>
  <si>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</si>
  <si>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</si>
  <si>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</si>
  <si>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</si>
  <si>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</si>
  <si>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</si>
  <si>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</si>
  <si>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</si>
  <si>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</si>
  <si>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</si>
  <si>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</si>
  <si>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</si>
  <si>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</si>
  <si>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</si>
  <si>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</si>
  <si>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</si>
  <si>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</si>
  <si>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</si>
  <si>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</si>
  <si>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36401_令和7年度</t>
  </si>
  <si>
    <t>36401_令和8年度</t>
  </si>
  <si>
    <t>36401_令和9年度</t>
  </si>
  <si>
    <t>36401_令和10年度</t>
  </si>
  <si>
    <t>36401_令和11年度</t>
  </si>
  <si>
    <t>36401_令和12年度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</si>
</sst>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1.4801707795000001</c:v>
                </c:pt>
                <c:pt idx="1">
                  <c:v>2.3635902306799998</c:v>
                </c:pt>
                <c:pt idx="2">
                  <c:v>1.793341004</c:v>
                </c:pt>
                <c:pt idx="3">
                  <c:v>1.5849275193600001</c:v>
                </c:pt>
                <c:pt idx="4">
                  <c:v>1.82829580765</c:v>
                </c:pt>
                <c:pt idx="5">
                  <c:v>1.8544500150400001</c:v>
                </c:pt>
                <c:pt idx="6">
                  <c:v>1.9957069148</c:v>
                </c:pt>
                <c:pt idx="7">
                  <c:v>2.1719094133799999</c:v>
                </c:pt>
                <c:pt idx="8">
                  <c:v>2.0766139739999998</c:v>
                </c:pt>
                <c:pt idx="9">
                  <c:v>1.80498619125</c:v>
                </c:pt>
                <c:pt idx="10">
                  <c:v>1.6455905802399999</c:v>
                </c:pt>
                <c:pt idx="11">
                  <c:v>1.7251621688000001</c:v>
                </c:pt>
                <c:pt idx="12">
                  <c:v>1.5599599551200001</c:v>
                </c:pt>
                <c:pt idx="13">
                  <c:v>1.75428689912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33.9330973550952</c:v>
                </c:pt>
                <c:pt idx="1">
                  <c:v>34.135286620571598</c:v>
                </c:pt>
                <c:pt idx="2">
                  <c:v>33.926713858016065</c:v>
                </c:pt>
                <c:pt idx="3">
                  <c:v>33.821870708907554</c:v>
                </c:pt>
                <c:pt idx="4">
                  <c:v>34.671825345933478</c:v>
                </c:pt>
                <c:pt idx="5">
                  <c:v>34.037747077798016</c:v>
                </c:pt>
                <c:pt idx="6">
                  <c:v>34.292564786146393</c:v>
                </c:pt>
                <c:pt idx="7">
                  <c:v>33.69551694921406</c:v>
                </c:pt>
                <c:pt idx="8">
                  <c:v>33.354391645181884</c:v>
                </c:pt>
                <c:pt idx="9">
                  <c:v>33.623788744104687</c:v>
                </c:pt>
                <c:pt idx="10">
                  <c:v>32.933212617114656</c:v>
                </c:pt>
                <c:pt idx="11">
                  <c:v>29.987994988295682</c:v>
                </c:pt>
                <c:pt idx="12">
                  <c:v>29.955934071229493</c:v>
                </c:pt>
                <c:pt idx="13">
                  <c:v>30.816746085967015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21.042626692849311</c:v>
                </c:pt>
                <c:pt idx="1">
                  <c:v>17.808244612627082</c:v>
                </c:pt>
                <c:pt idx="2">
                  <c:v>27.069655627923911</c:v>
                </c:pt>
                <c:pt idx="3">
                  <c:v>33.245342721370733</c:v>
                </c:pt>
                <c:pt idx="4">
                  <c:v>33.877471427786872</c:v>
                </c:pt>
                <c:pt idx="5">
                  <c:v>30.2339040690897</c:v>
                </c:pt>
                <c:pt idx="6">
                  <c:v>27.135519900237359</c:v>
                </c:pt>
                <c:pt idx="7">
                  <c:v>22.807221191849845</c:v>
                </c:pt>
                <c:pt idx="8">
                  <c:v>22.642829441933923</c:v>
                </c:pt>
                <c:pt idx="9">
                  <c:v>21.906321615792521</c:v>
                </c:pt>
                <c:pt idx="10">
                  <c:v>17.33919406404193</c:v>
                </c:pt>
                <c:pt idx="11">
                  <c:v>25.609473658210106</c:v>
                </c:pt>
                <c:pt idx="12">
                  <c:v>23.045278552563314</c:v>
                </c:pt>
                <c:pt idx="13">
                  <c:v>19.381758363380349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24.27380470688782</c:v>
                </c:pt>
                <c:pt idx="1">
                  <c:v>22.677083494003352</c:v>
                </c:pt>
                <c:pt idx="2">
                  <c:v>30.99965981933472</c:v>
                </c:pt>
                <c:pt idx="3">
                  <c:v>36.045847278912568</c:v>
                </c:pt>
                <c:pt idx="4">
                  <c:v>33.751725670663618</c:v>
                </c:pt>
                <c:pt idx="5">
                  <c:v>38.947423135442108</c:v>
                </c:pt>
                <c:pt idx="6">
                  <c:v>35.461070828782937</c:v>
                </c:pt>
                <c:pt idx="7">
                  <c:v>25.245616771769367</c:v>
                </c:pt>
                <c:pt idx="8">
                  <c:v>25.538086566346049</c:v>
                </c:pt>
                <c:pt idx="9">
                  <c:v>25.26361646543268</c:v>
                </c:pt>
                <c:pt idx="10">
                  <c:v>21.335394212960853</c:v>
                </c:pt>
                <c:pt idx="11">
                  <c:v>26.380293716281731</c:v>
                </c:pt>
                <c:pt idx="12">
                  <c:v>28.15042696594897</c:v>
                </c:pt>
                <c:pt idx="13">
                  <c:v>23.64471305020362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281.20616370254885</c:v>
                </c:pt>
                <c:pt idx="1">
                  <c:v>224.72580638919626</c:v>
                </c:pt>
                <c:pt idx="2">
                  <c:v>252.05097674629303</c:v>
                </c:pt>
                <c:pt idx="3">
                  <c:v>300.73161451171512</c:v>
                </c:pt>
                <c:pt idx="4">
                  <c:v>251.02772423019661</c:v>
                </c:pt>
                <c:pt idx="5">
                  <c:v>209.66563802789761</c:v>
                </c:pt>
                <c:pt idx="6">
                  <c:v>93.430846942186349</c:v>
                </c:pt>
                <c:pt idx="7">
                  <c:v>150.30059566065927</c:v>
                </c:pt>
                <c:pt idx="8">
                  <c:v>135.65718711409613</c:v>
                </c:pt>
                <c:pt idx="9">
                  <c:v>107.05172369476168</c:v>
                </c:pt>
                <c:pt idx="10">
                  <c:v>82.253052664085786</c:v>
                </c:pt>
                <c:pt idx="11">
                  <c:v>116.45484498475942</c:v>
                </c:pt>
                <c:pt idx="12">
                  <c:v>147.85552656803432</c:v>
                </c:pt>
                <c:pt idx="13">
                  <c:v>111.25620259336598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9291</c:v>
                </c:pt>
                <c:pt idx="1">
                  <c:v>9438</c:v>
                </c:pt>
                <c:pt idx="2">
                  <c:v>9647</c:v>
                </c:pt>
                <c:pt idx="3">
                  <c:v>9792</c:v>
                </c:pt>
                <c:pt idx="4">
                  <c:v>9980</c:v>
                </c:pt>
                <c:pt idx="5">
                  <c:v>10162</c:v>
                </c:pt>
                <c:pt idx="6">
                  <c:v>10364</c:v>
                </c:pt>
                <c:pt idx="7">
                  <c:v>10518</c:v>
                </c:pt>
                <c:pt idx="8">
                  <c:v>10605</c:v>
                </c:pt>
                <c:pt idx="9">
                  <c:v>10845</c:v>
                </c:pt>
                <c:pt idx="10">
                  <c:v>10802</c:v>
                </c:pt>
                <c:pt idx="11">
                  <c:v>10781</c:v>
                </c:pt>
                <c:pt idx="12">
                  <c:v>10741</c:v>
                </c:pt>
                <c:pt idx="13">
                  <c:v>10764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2664</c:v>
                </c:pt>
                <c:pt idx="1">
                  <c:v>2621</c:v>
                </c:pt>
                <c:pt idx="2">
                  <c:v>2650</c:v>
                </c:pt>
                <c:pt idx="3">
                  <c:v>2723</c:v>
                </c:pt>
                <c:pt idx="4">
                  <c:v>2893</c:v>
                </c:pt>
                <c:pt idx="5">
                  <c:v>2884</c:v>
                </c:pt>
                <c:pt idx="6">
                  <c:v>2948</c:v>
                </c:pt>
                <c:pt idx="7">
                  <c:v>2934</c:v>
                </c:pt>
                <c:pt idx="8">
                  <c:v>2925</c:v>
                </c:pt>
                <c:pt idx="9">
                  <c:v>3027</c:v>
                </c:pt>
                <c:pt idx="10">
                  <c:v>3011</c:v>
                </c:pt>
                <c:pt idx="11">
                  <c:v>2998</c:v>
                </c:pt>
                <c:pt idx="12">
                  <c:v>3006</c:v>
                </c:pt>
                <c:pt idx="13">
                  <c:v>3087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6130</c:v>
                </c:pt>
                <c:pt idx="1">
                  <c:v>6237</c:v>
                </c:pt>
                <c:pt idx="2">
                  <c:v>6286</c:v>
                </c:pt>
                <c:pt idx="3">
                  <c:v>6448</c:v>
                </c:pt>
                <c:pt idx="4">
                  <c:v>6527</c:v>
                </c:pt>
                <c:pt idx="5">
                  <c:v>6535</c:v>
                </c:pt>
                <c:pt idx="6">
                  <c:v>6603</c:v>
                </c:pt>
                <c:pt idx="7">
                  <c:v>6643</c:v>
                </c:pt>
                <c:pt idx="8">
                  <c:v>6616</c:v>
                </c:pt>
                <c:pt idx="9">
                  <c:v>6663</c:v>
                </c:pt>
                <c:pt idx="10">
                  <c:v>6706</c:v>
                </c:pt>
                <c:pt idx="11">
                  <c:v>6774</c:v>
                </c:pt>
                <c:pt idx="12">
                  <c:v>6792</c:v>
                </c:pt>
                <c:pt idx="13">
                  <c:v>6903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39</c:v>
                </c:pt>
                <c:pt idx="6">
                  <c:v>39</c:v>
                </c:pt>
                <c:pt idx="7">
                  <c:v>39</c:v>
                </c:pt>
                <c:pt idx="8">
                  <c:v>39</c:v>
                </c:pt>
                <c:pt idx="9">
                  <c:v>39</c:v>
                </c:pt>
                <c:pt idx="10">
                  <c:v>39</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468</c:v>
                </c:pt>
                <c:pt idx="1">
                  <c:v>468</c:v>
                </c:pt>
                <c:pt idx="2">
                  <c:v>468</c:v>
                </c:pt>
                <c:pt idx="3">
                  <c:v>468</c:v>
                </c:pt>
                <c:pt idx="4">
                  <c:v>468</c:v>
                </c:pt>
                <c:pt idx="5">
                  <c:v>322</c:v>
                </c:pt>
                <c:pt idx="6">
                  <c:v>322</c:v>
                </c:pt>
                <c:pt idx="7">
                  <c:v>322</c:v>
                </c:pt>
                <c:pt idx="8">
                  <c:v>322</c:v>
                </c:pt>
                <c:pt idx="9">
                  <c:v>322</c:v>
                </c:pt>
                <c:pt idx="10">
                  <c:v>322</c:v>
                </c:pt>
                <c:pt idx="11">
                  <c:v>401</c:v>
                </c:pt>
                <c:pt idx="12">
                  <c:v>401</c:v>
                </c:pt>
                <c:pt idx="13">
                  <c:v>401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2385.0142000000001</c:v>
                </c:pt>
                <c:pt idx="1">
                  <c:v>2218.2197999999999</c:v>
                </c:pt>
                <c:pt idx="2">
                  <c:v>1960.1605999999999</c:v>
                </c:pt>
                <c:pt idx="3">
                  <c:v>2140.1408999999999</c:v>
                </c:pt>
                <c:pt idx="4">
                  <c:v>1779.5626</c:v>
                </c:pt>
                <c:pt idx="5">
                  <c:v>1531.9046000000001</c:v>
                </c:pt>
                <c:pt idx="6">
                  <c:v>691.40030000000002</c:v>
                </c:pt>
                <c:pt idx="7">
                  <c:v>1325.4117000000001</c:v>
                </c:pt>
                <c:pt idx="8">
                  <c:v>1199.0229999999999</c:v>
                </c:pt>
                <c:pt idx="9">
                  <c:v>1013.7849</c:v>
                </c:pt>
                <c:pt idx="10">
                  <c:v>946.23249999999996</c:v>
                </c:pt>
                <c:pt idx="11">
                  <c:v>1074.8079</c:v>
                </c:pt>
                <c:pt idx="12">
                  <c:v>1610.5822000000001</c:v>
                </c:pt>
                <c:pt idx="13">
                  <c:v>1530.6996999999999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100.313</c:v>
                </c:pt>
                <c:pt idx="1">
                  <c:v>127.2</c:v>
                </c:pt>
                <c:pt idx="2">
                  <c:v>143.74700000000001</c:v>
                </c:pt>
                <c:pt idx="3">
                  <c:v>147.38</c:v>
                </c:pt>
                <c:pt idx="4">
                  <c:v>140.65600000000001</c:v>
                </c:pt>
                <c:pt idx="5">
                  <c:v>136.518</c:v>
                </c:pt>
                <c:pt idx="6">
                  <c:v>107.051</c:v>
                </c:pt>
                <c:pt idx="7">
                  <c:v>95.156999999999996</c:v>
                </c:pt>
                <c:pt idx="8">
                  <c:v>87.491</c:v>
                </c:pt>
                <c:pt idx="9">
                  <c:v>74.421999999999997</c:v>
                </c:pt>
                <c:pt idx="10">
                  <c:v>88.709000000000003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3.758</c:v>
                </c:pt>
                <c:pt idx="1">
                  <c:v>4.9779999999999998</c:v>
                </c:pt>
                <c:pt idx="2">
                  <c:v>5.7569999999999997</c:v>
                </c:pt>
                <c:pt idx="3">
                  <c:v>5.4630000000000001</c:v>
                </c:pt>
                <c:pt idx="4">
                  <c:v>4.2080000000000002</c:v>
                </c:pt>
                <c:pt idx="5">
                  <c:v>5.1829999999999998</c:v>
                </c:pt>
                <c:pt idx="6">
                  <c:v>4.4669999999999996</c:v>
                </c:pt>
                <c:pt idx="7">
                  <c:v>3.8780000000000001</c:v>
                </c:pt>
                <c:pt idx="8">
                  <c:v>4.1269999999999998</c:v>
                </c:pt>
                <c:pt idx="9">
                  <c:v>4.4329999999999998</c:v>
                </c:pt>
                <c:pt idx="10">
                  <c:v>1.6619999999999999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96.555000000000007</c:v>
                </c:pt>
                <c:pt idx="1">
                  <c:v>122.22199999999999</c:v>
                </c:pt>
                <c:pt idx="2">
                  <c:v>137.99</c:v>
                </c:pt>
                <c:pt idx="3">
                  <c:v>141.917</c:v>
                </c:pt>
                <c:pt idx="4">
                  <c:v>136.44800000000001</c:v>
                </c:pt>
                <c:pt idx="5">
                  <c:v>131.33500000000001</c:v>
                </c:pt>
                <c:pt idx="6">
                  <c:v>102.584</c:v>
                </c:pt>
                <c:pt idx="7">
                  <c:v>91.278999999999996</c:v>
                </c:pt>
                <c:pt idx="8">
                  <c:v>83.364000000000004</c:v>
                </c:pt>
                <c:pt idx="9">
                  <c:v>69.989000000000004</c:v>
                </c:pt>
                <c:pt idx="10">
                  <c:v>87.046999999999997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30.99965981933472</c:v>
                </c:pt>
                <c:pt idx="1">
                  <c:v>36.045847278912568</c:v>
                </c:pt>
                <c:pt idx="2">
                  <c:v>33.751725670663618</c:v>
                </c:pt>
                <c:pt idx="3">
                  <c:v>38.947423135442108</c:v>
                </c:pt>
                <c:pt idx="4">
                  <c:v>35.461070828782937</c:v>
                </c:pt>
                <c:pt idx="5">
                  <c:v>25.245616771769367</c:v>
                </c:pt>
                <c:pt idx="6">
                  <c:v>25.538086566346049</c:v>
                </c:pt>
                <c:pt idx="7">
                  <c:v>25.26361646543268</c:v>
                </c:pt>
                <c:pt idx="8">
                  <c:v>21.335394212960853</c:v>
                </c:pt>
                <c:pt idx="9">
                  <c:v>26.380293716281731</c:v>
                </c:pt>
                <c:pt idx="10">
                  <c:v>28.15042696594897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252.05097674629303</c:v>
                </c:pt>
                <c:pt idx="1">
                  <c:v>300.73161451171512</c:v>
                </c:pt>
                <c:pt idx="2">
                  <c:v>251.02772423019661</c:v>
                </c:pt>
                <c:pt idx="3">
                  <c:v>209.66563802789761</c:v>
                </c:pt>
                <c:pt idx="4">
                  <c:v>93.430846942186349</c:v>
                </c:pt>
                <c:pt idx="5">
                  <c:v>150.30059566065927</c:v>
                </c:pt>
                <c:pt idx="6">
                  <c:v>135.65718711409613</c:v>
                </c:pt>
                <c:pt idx="7">
                  <c:v>107.05172369476168</c:v>
                </c:pt>
                <c:pt idx="8">
                  <c:v>82.253052664085786</c:v>
                </c:pt>
                <c:pt idx="9">
                  <c:v>116.45484498475942</c:v>
                </c:pt>
                <c:pt idx="10">
                  <c:v>147.85552656803432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0.38307726971115602</c:v>
                </c:pt>
                <c:pt idx="1">
                  <c:v>0.40641553498938432</c:v>
                </c:pt>
                <c:pt idx="2">
                  <c:v>0.54970023898022069</c:v>
                </c:pt>
                <c:pt idx="3">
                  <c:v>0.67687295512446755</c:v>
                </c:pt>
                <c:pt idx="4">
                  <c:v>1</c:v>
                </c:pt>
                <c:pt idx="5">
                  <c:v>0.87381556555185724</c:v>
                </c:pt>
                <c:pt idx="6">
                  <c:v>0.75620025877228658</c:v>
                </c:pt>
                <c:pt idx="7">
                  <c:v>0.85266259009771106</c:v>
                </c:pt>
                <c:pt idx="8">
                  <c:v>1</c:v>
                </c:pt>
                <c:pt idx="9">
                  <c:v>0.60099689290865954</c:v>
                </c:pt>
                <c:pt idx="10">
                  <c:v>0.58873010715596175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0.12122713674606543</c:v>
                </c:pt>
                <c:pt idx="1">
                  <c:v>0.13810190010187981</c:v>
                </c:pt>
                <c:pt idx="2">
                  <c:v>0.17056905641431777</c:v>
                </c:pt>
                <c:pt idx="3">
                  <c:v>0.14026601916645615</c:v>
                </c:pt>
                <c:pt idx="4">
                  <c:v>0.11866533924814428</c:v>
                </c:pt>
                <c:pt idx="5">
                  <c:v>0.20530296593093469</c:v>
                </c:pt>
                <c:pt idx="6">
                  <c:v>0.17491521882013619</c:v>
                </c:pt>
                <c:pt idx="7">
                  <c:v>0.15350138034695593</c:v>
                </c:pt>
                <c:pt idx="8">
                  <c:v>0.19343443851123804</c:v>
                </c:pt>
                <c:pt idx="9">
                  <c:v>0.16804210171716108</c:v>
                </c:pt>
                <c:pt idx="10">
                  <c:v>5.9039957085211224E-2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87.046999999999997</c:v>
                </c:pt>
                <c:pt idx="2">
                  <c:v>0</c:v>
                </c:pt>
                <c:pt idx="3">
                  <c:v>0</c:v>
                </c:pt>
                <c:pt idx="4">
                  <c:v>1.6619999999999999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87.046999999999997</c:v>
                </c:pt>
                <c:pt idx="4" formatCode="#,##0">
                  <c:v>1.6619999999999999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33.15</c:v>
                </c:pt>
                <c:pt idx="2">
                  <c:v>0</c:v>
                </c:pt>
                <c:pt idx="3">
                  <c:v>0</c:v>
                </c:pt>
                <c:pt idx="4">
                  <c:v>6.1020000000000003</c:v>
                </c:pt>
                <c:pt idx="5">
                  <c:v>0</c:v>
                </c:pt>
                <c:pt idx="6">
                  <c:v>0</c:v>
                </c:pt>
                <c:pt idx="7">
                  <c:v>0</c:v>
                </c:pt>
                <c:pt idx="8">
                  <c:v>0</c:v>
                </c:pt>
                <c:pt idx="9">
                  <c:v>0</c:v>
                </c:pt>
                <c:pt idx="10">
                  <c:v>0</c:v>
                </c:pt>
                <c:pt idx="11">
                  <c:v>7.1980000000000004</c:v>
                </c:pt>
                <c:pt idx="12">
                  <c:v>0</c:v>
                </c:pt>
                <c:pt idx="13">
                  <c:v>0</c:v>
                </c:pt>
                <c:pt idx="14">
                  <c:v>0</c:v>
                </c:pt>
                <c:pt idx="15">
                  <c:v>0</c:v>
                </c:pt>
                <c:pt idx="16">
                  <c:v>0</c:v>
                </c:pt>
                <c:pt idx="17">
                  <c:v>0</c:v>
                </c:pt>
                <c:pt idx="18">
                  <c:v>0</c:v>
                </c:pt>
                <c:pt idx="19">
                  <c:v>0</c:v>
                </c:pt>
                <c:pt idx="20">
                  <c:v>40.597000000000001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1.6619999999999999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285.32321142431613</c:v>
                </c:pt>
                <c:pt idx="2">
                  <c:v>1.006063420049975</c:v>
                </c:pt>
                <c:pt idx="3">
                  <c:v>1.089879969964042</c:v>
                </c:pt>
                <c:pt idx="4">
                  <c:v>18.976203757321031</c:v>
                </c:pt>
                <c:pt idx="5">
                  <c:v>21.11843524971966</c:v>
                </c:pt>
                <c:pt idx="7">
                  <c:v>33.358781949976851</c:v>
                </c:pt>
                <c:pt idx="8">
                  <c:v>0.87252103388846303</c:v>
                </c:pt>
                <c:pt idx="9">
                  <c:v>2.8717555116811408</c:v>
                </c:pt>
                <c:pt idx="10">
                  <c:v>2.0014898680000002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287.41915481433017</c:v>
                </c:pt>
                <c:pt idx="4" formatCode="#,##0">
                  <c:v>18.976203757321031</c:v>
                </c:pt>
                <c:pt idx="5" formatCode="#,##0">
                  <c:v>21.11843524971966</c:v>
                </c:pt>
                <c:pt idx="6" formatCode="#,##0">
                  <c:v>37.103058495546456</c:v>
                </c:pt>
                <c:pt idx="10" formatCode="#,##0">
                  <c:v>2.0014898680000002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88.709000000000003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88.709000000000003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7.1980000000000004</c:v>
                </c:pt>
                <c:pt idx="7">
                  <c:v>0</c:v>
                </c:pt>
                <c:pt idx="8">
                  <c:v>0</c:v>
                </c:pt>
                <c:pt idx="9">
                  <c:v>0</c:v>
                </c:pt>
                <c:pt idx="10">
                  <c:v>0</c:v>
                </c:pt>
                <c:pt idx="11">
                  <c:v>0</c:v>
                </c:pt>
                <c:pt idx="12">
                  <c:v>0</c:v>
                </c:pt>
                <c:pt idx="13">
                  <c:v>0</c:v>
                </c:pt>
                <c:pt idx="14">
                  <c:v>0</c:v>
                </c:pt>
                <c:pt idx="15">
                  <c:v>40.597000000000001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1.6619999999999999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16.574999999999999</c:v>
                </c:pt>
                <c:pt idx="2">
                  <c:v>0</c:v>
                </c:pt>
                <c:pt idx="3">
                  <c:v>0</c:v>
                </c:pt>
                <c:pt idx="4">
                  <c:v>6.1020000000000003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3290.7810000000018</c:v>
                </c:pt>
                <c:pt idx="1">
                  <c:v>9395.6959999999999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16,378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3949.3320937200015</c:v>
                </c:pt>
                <c:pt idx="1">
                  <c:v>12428.25084096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4.6927011959999998</c:v>
                </c:pt>
                <c:pt idx="1">
                  <c:v>0</c:v>
                </c:pt>
                <c:pt idx="2">
                  <c:v>0</c:v>
                </c:pt>
                <c:pt idx="3">
                  <c:v>0</c:v>
                </c:pt>
                <c:pt idx="4">
                  <c:v>1.61227034</c:v>
                </c:pt>
                <c:pt idx="5">
                  <c:v>8.7135810199999995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92,885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92885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8393.3959999999988</c:v>
                </c:pt>
                <c:pt idx="1">
                  <c:v>8515.2960000000003</c:v>
                </c:pt>
                <c:pt idx="2">
                  <c:v>8747.3959999999988</c:v>
                </c:pt>
                <c:pt idx="3">
                  <c:v>8841.0959999999995</c:v>
                </c:pt>
                <c:pt idx="4">
                  <c:v>9224.1959999999981</c:v>
                </c:pt>
                <c:pt idx="5">
                  <c:v>9318.6959999999999</c:v>
                </c:pt>
                <c:pt idx="6">
                  <c:v>9395.6959999999999</c:v>
                </c:pt>
                <c:pt idx="7">
                  <c:v>9395.6959999999999</c:v>
                </c:pt>
                <c:pt idx="8">
                  <c:v>9395.6959999999999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1963.4490000000001</c:v>
                </c:pt>
                <c:pt idx="1">
                  <c:v>2049.549</c:v>
                </c:pt>
                <c:pt idx="2">
                  <c:v>2158.3989999999999</c:v>
                </c:pt>
                <c:pt idx="3">
                  <c:v>2329.799</c:v>
                </c:pt>
                <c:pt idx="4">
                  <c:v>2476.8989999999999</c:v>
                </c:pt>
                <c:pt idx="5">
                  <c:v>2621.8510000000001</c:v>
                </c:pt>
                <c:pt idx="6">
                  <c:v>2808.6909999999998</c:v>
                </c:pt>
                <c:pt idx="7">
                  <c:v>3143.5410000000015</c:v>
                </c:pt>
                <c:pt idx="8">
                  <c:v>3290.7810000000018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8.4812740712228774E-2</c:v>
                </c:pt>
                <c:pt idx="1">
                  <c:v>6.0908437412896352E-2</c:v>
                </c:pt>
                <c:pt idx="2">
                  <c:v>6.6031614705090738E-2</c:v>
                </c:pt>
                <c:pt idx="3">
                  <c:v>7.7157138475180811E-2</c:v>
                </c:pt>
                <c:pt idx="4">
                  <c:v>8.5234030567064412E-2</c:v>
                </c:pt>
                <c:pt idx="5">
                  <c:v>7.923153383980211E-2</c:v>
                </c:pt>
                <c:pt idx="6">
                  <c:v>6.5638982511559529E-2</c:v>
                </c:pt>
                <c:pt idx="7">
                  <c:v>7.3837630966257048E-2</c:v>
                </c:pt>
                <c:pt idx="8">
                  <c:v>7.4642990314912755E-2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249.18314592843399</c:v>
                </c:pt>
                <c:pt idx="2">
                  <c:v>1.1212414765868459</c:v>
                </c:pt>
                <c:pt idx="3">
                  <c:v>0.72333682517578202</c:v>
                </c:pt>
                <c:pt idx="4">
                  <c:v>33.751725670663618</c:v>
                </c:pt>
                <c:pt idx="5">
                  <c:v>33.877471427786872</c:v>
                </c:pt>
                <c:pt idx="7">
                  <c:v>32.717437702148921</c:v>
                </c:pt>
                <c:pt idx="8">
                  <c:v>1.20410627685969</c:v>
                </c:pt>
                <c:pt idx="9">
                  <c:v>0.75028136692487002</c:v>
                </c:pt>
                <c:pt idx="10">
                  <c:v>1.82829580765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251.02772423019661</c:v>
                </c:pt>
                <c:pt idx="4" formatCode="#,##0">
                  <c:v>33.751725670663618</c:v>
                </c:pt>
                <c:pt idx="5" formatCode="#,##0">
                  <c:v>33.877471427786872</c:v>
                </c:pt>
                <c:pt idx="6" formatCode="#,##0">
                  <c:v>34.671825345933478</c:v>
                </c:pt>
                <c:pt idx="10" formatCode="#,##0">
                  <c:v>1.82829580765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436</c:v>
                </c:pt>
                <c:pt idx="1">
                  <c:v>454</c:v>
                </c:pt>
                <c:pt idx="2">
                  <c:v>476</c:v>
                </c:pt>
                <c:pt idx="3">
                  <c:v>504</c:v>
                </c:pt>
                <c:pt idx="4">
                  <c:v>529</c:v>
                </c:pt>
                <c:pt idx="5">
                  <c:v>552</c:v>
                </c:pt>
                <c:pt idx="6">
                  <c:v>578</c:v>
                </c:pt>
                <c:pt idx="7">
                  <c:v>625</c:v>
                </c:pt>
                <c:pt idx="8">
                  <c:v>651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219412.20288180179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16377.582934680002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130352.81099999999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130352.81099999999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16377.582934680002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109.16154419524679</c:v>
                </c:pt>
                <c:pt idx="2">
                  <c:v>0.82966500233660267</c:v>
                </c:pt>
                <c:pt idx="3">
                  <c:v>1.264993395782593</c:v>
                </c:pt>
                <c:pt idx="4">
                  <c:v>23.64471305020362</c:v>
                </c:pt>
                <c:pt idx="5">
                  <c:v>19.381758363380349</c:v>
                </c:pt>
                <c:pt idx="7">
                  <c:v>29.526675078829363</c:v>
                </c:pt>
                <c:pt idx="8">
                  <c:v>0.86674069123180164</c:v>
                </c:pt>
                <c:pt idx="9">
                  <c:v>0.42333031590585102</c:v>
                </c:pt>
                <c:pt idx="10">
                  <c:v>1.75428689912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111.25620259336598</c:v>
                </c:pt>
                <c:pt idx="4">
                  <c:v>23.64471305020362</c:v>
                </c:pt>
                <c:pt idx="5">
                  <c:v>19.381758363380349</c:v>
                </c:pt>
                <c:pt idx="6">
                  <c:v>30.816746085967015</c:v>
                </c:pt>
                <c:pt idx="10">
                  <c:v>1.75428689912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松茂町</c:v>
                </c:pt>
              </c:strCache>
            </c:strRef>
          </c:cat>
          <c:val>
            <c:numRef>
              <c:f>①CO2排出量の現状把握!$AX$43:$AX$45</c:f>
              <c:numCache>
                <c:formatCode>0%</c:formatCode>
                <c:ptCount val="3"/>
                <c:pt idx="0">
                  <c:v>0.42072759503743129</c:v>
                </c:pt>
                <c:pt idx="1">
                  <c:v>0.33788192828606189</c:v>
                </c:pt>
                <c:pt idx="2">
                  <c:v>0.59541876040012054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松茂町</c:v>
                </c:pt>
              </c:strCache>
            </c:strRef>
          </c:cat>
          <c:val>
            <c:numRef>
              <c:f>①CO2排出量の現状把握!$AY$43:$AY$45</c:f>
              <c:numCache>
                <c:formatCode>0%</c:formatCode>
                <c:ptCount val="3"/>
                <c:pt idx="0">
                  <c:v>0.19118662390594171</c:v>
                </c:pt>
                <c:pt idx="1">
                  <c:v>0.18091382287120639</c:v>
                </c:pt>
                <c:pt idx="2">
                  <c:v>0.12654131101188842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松茂町</c:v>
                </c:pt>
              </c:strCache>
            </c:strRef>
          </c:cat>
          <c:val>
            <c:numRef>
              <c:f>①CO2排出量の現状把握!$AZ$43:$AZ$45</c:f>
              <c:numCache>
                <c:formatCode>0%</c:formatCode>
                <c:ptCount val="3"/>
                <c:pt idx="0">
                  <c:v>0.18034974026133399</c:v>
                </c:pt>
                <c:pt idx="1">
                  <c:v>0.18495686488146204</c:v>
                </c:pt>
                <c:pt idx="2">
                  <c:v>0.10372691382679569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松茂町</c:v>
                </c:pt>
              </c:strCache>
            </c:strRef>
          </c:cat>
          <c:val>
            <c:numRef>
              <c:f>①CO2排出量の現状把握!$BA$43:$BA$45</c:f>
              <c:numCache>
                <c:formatCode>0%</c:formatCode>
                <c:ptCount val="3"/>
                <c:pt idx="0">
                  <c:v>0.19226168778726088</c:v>
                </c:pt>
                <c:pt idx="1">
                  <c:v>0.28251968633966296</c:v>
                </c:pt>
                <c:pt idx="2">
                  <c:v>0.16492445658185584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松茂町</c:v>
                </c:pt>
              </c:strCache>
            </c:strRef>
          </c:cat>
          <c:val>
            <c:numRef>
              <c:f>①CO2排出量の現状把握!$BB$43:$BB$45</c:f>
              <c:numCache>
                <c:formatCode>0%</c:formatCode>
                <c:ptCount val="3"/>
                <c:pt idx="0">
                  <c:v>1.5474353008032191E-2</c:v>
                </c:pt>
                <c:pt idx="1">
                  <c:v>1.3727697621606649E-2</c:v>
                </c:pt>
                <c:pt idx="2">
                  <c:v>9.3885581793395276E-3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5794</c:v>
                </c:pt>
                <c:pt idx="1">
                  <c:v>5794</c:v>
                </c:pt>
                <c:pt idx="2">
                  <c:v>5794</c:v>
                </c:pt>
                <c:pt idx="3">
                  <c:v>5794</c:v>
                </c:pt>
                <c:pt idx="4">
                  <c:v>5794</c:v>
                </c:pt>
                <c:pt idx="5">
                  <c:v>6236</c:v>
                </c:pt>
                <c:pt idx="6">
                  <c:v>6236</c:v>
                </c:pt>
                <c:pt idx="7">
                  <c:v>6236</c:v>
                </c:pt>
                <c:pt idx="8">
                  <c:v>6236</c:v>
                </c:pt>
                <c:pt idx="9">
                  <c:v>6236</c:v>
                </c:pt>
                <c:pt idx="10">
                  <c:v>6236</c:v>
                </c:pt>
                <c:pt idx="11">
                  <c:v>6637</c:v>
                </c:pt>
                <c:pt idx="12">
                  <c:v>6637</c:v>
                </c:pt>
                <c:pt idx="13">
                  <c:v>6637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1.4801707795000001</c:v>
                </c:pt>
                <c:pt idx="1">
                  <c:v>2.3635902306799998</c:v>
                </c:pt>
                <c:pt idx="2">
                  <c:v>1.793341004</c:v>
                </c:pt>
                <c:pt idx="3">
                  <c:v>1.5849275193600001</c:v>
                </c:pt>
                <c:pt idx="4">
                  <c:v>1.82829580765</c:v>
                </c:pt>
                <c:pt idx="5">
                  <c:v>1.8544500150400001</c:v>
                </c:pt>
                <c:pt idx="6">
                  <c:v>1.9957069148</c:v>
                </c:pt>
                <c:pt idx="7">
                  <c:v>2.1719094133799999</c:v>
                </c:pt>
                <c:pt idx="8">
                  <c:v>2.0766139739999998</c:v>
                </c:pt>
                <c:pt idx="9">
                  <c:v>1.80498619125</c:v>
                </c:pt>
                <c:pt idx="10">
                  <c:v>1.6455905802399999</c:v>
                </c:pt>
                <c:pt idx="11">
                  <c:v>1.7251621688000001</c:v>
                </c:pt>
                <c:pt idx="12">
                  <c:v>1.5599599551200001</c:v>
                </c:pt>
                <c:pt idx="13">
                  <c:v>1.75428689912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264420</c:v>
                </c:pt>
                <c:pt idx="1">
                  <c:v>220634</c:v>
                </c:pt>
                <c:pt idx="2">
                  <c:v>200294.5</c:v>
                </c:pt>
                <c:pt idx="3">
                  <c:v>62707</c:v>
                </c:pt>
                <c:pt idx="4">
                  <c:v>124375.5</c:v>
                </c:pt>
                <c:pt idx="5">
                  <c:v>124059.5</c:v>
                </c:pt>
                <c:pt idx="6">
                  <c:v>88678</c:v>
                </c:pt>
                <c:pt idx="7">
                  <c:v>80651.840546781765</c:v>
                </c:pt>
                <c:pt idx="8">
                  <c:v>79806.499999999985</c:v>
                </c:pt>
                <c:pt idx="9">
                  <c:v>68669</c:v>
                </c:pt>
                <c:pt idx="10">
                  <c:v>44011.5</c:v>
                </c:pt>
                <c:pt idx="11">
                  <c:v>77180.499999999985</c:v>
                </c:pt>
                <c:pt idx="12">
                  <c:v>90502.5</c:v>
                </c:pt>
                <c:pt idx="13">
                  <c:v>73715.499999999985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15151</c:v>
                </c:pt>
                <c:pt idx="1">
                  <c:v>15329</c:v>
                </c:pt>
                <c:pt idx="2">
                  <c:v>15296</c:v>
                </c:pt>
                <c:pt idx="3">
                  <c:v>15468</c:v>
                </c:pt>
                <c:pt idx="4">
                  <c:v>15566</c:v>
                </c:pt>
                <c:pt idx="5">
                  <c:v>15510</c:v>
                </c:pt>
                <c:pt idx="6">
                  <c:v>15426</c:v>
                </c:pt>
                <c:pt idx="7">
                  <c:v>15349</c:v>
                </c:pt>
                <c:pt idx="8">
                  <c:v>15184</c:v>
                </c:pt>
                <c:pt idx="9">
                  <c:v>15167</c:v>
                </c:pt>
                <c:pt idx="10">
                  <c:v>15056</c:v>
                </c:pt>
                <c:pt idx="11">
                  <c:v>14950</c:v>
                </c:pt>
                <c:pt idx="12">
                  <c:v>14789</c:v>
                </c:pt>
                <c:pt idx="13">
                  <c:v>14723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1694</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1695</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1696</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1697</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1</v>
      </c>
      <c r="C30" s="70">
        <v>1</v>
      </c>
      <c r="D30" s="70">
        <v>1</v>
      </c>
      <c r="E30" s="70">
        <v>1990</v>
      </c>
      <c r="F30" s="70" t="s">
        <v>787</v>
      </c>
      <c r="G30" s="70" t="s">
        <v>1700</v>
      </c>
      <c r="H30" s="70" t="s">
        <v>1701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v>
      </c>
      <c r="C31" s="70">
        <v>2</v>
      </c>
      <c r="D31" s="70">
        <v>1</v>
      </c>
      <c r="E31" s="70">
        <v>2005</v>
      </c>
      <c r="F31" s="70" t="s">
        <v>789</v>
      </c>
      <c r="G31" s="70" t="s">
        <v>1700</v>
      </c>
      <c r="H31" s="70" t="s">
        <v>1701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v>
      </c>
      <c r="C32" s="70">
        <v>3</v>
      </c>
      <c r="D32" s="70">
        <v>1</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v>
      </c>
      <c r="C33" s="70">
        <v>4</v>
      </c>
      <c r="D33" s="70">
        <v>1</v>
      </c>
      <c r="E33" s="70">
        <v>2007</v>
      </c>
      <c r="F33" s="70" t="s">
        <v>791</v>
      </c>
      <c r="G33" s="70" t="s">
        <v>1700</v>
      </c>
      <c r="H33" s="70" t="s">
        <v>1701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5</v>
      </c>
      <c r="C34" s="70">
        <v>5</v>
      </c>
      <c r="D34" s="70">
        <v>1</v>
      </c>
      <c r="E34" s="70">
        <v>2008</v>
      </c>
      <c r="F34" s="70" t="s">
        <v>792</v>
      </c>
      <c r="G34" s="70" t="s">
        <v>1700</v>
      </c>
      <c r="H34" s="70" t="s">
        <v>1701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6</v>
      </c>
      <c r="C35" s="70">
        <v>6</v>
      </c>
      <c r="D35" s="70">
        <v>1</v>
      </c>
      <c r="E35" s="70">
        <v>2009</v>
      </c>
      <c r="F35" s="70" t="s">
        <v>176</v>
      </c>
      <c r="G35" s="70" t="s">
        <v>1700</v>
      </c>
      <c r="H35" s="70" t="s">
        <v>1701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1707</v>
      </c>
      <c r="B36" s="70">
        <v>7</v>
      </c>
      <c r="C36" s="70">
        <v>7</v>
      </c>
      <c r="D36" s="70">
        <v>1</v>
      </c>
      <c r="E36" s="70">
        <v>2010</v>
      </c>
      <c r="F36" s="70" t="s">
        <v>177</v>
      </c>
      <c r="G36" s="70" t="s">
        <v>1700</v>
      </c>
      <c r="H36" s="70" t="s">
        <v>1701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1708</v>
      </c>
      <c r="B37" s="70">
        <v>8</v>
      </c>
      <c r="C37" s="70">
        <v>8</v>
      </c>
      <c r="D37" s="70">
        <v>1</v>
      </c>
      <c r="E37" s="70">
        <v>2011</v>
      </c>
      <c r="F37" s="70" t="s">
        <v>178</v>
      </c>
      <c r="G37" s="70" t="s">
        <v>1700</v>
      </c>
      <c r="H37" s="70" t="s">
        <v>1701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1709</v>
      </c>
      <c r="B38" s="70">
        <v>9</v>
      </c>
      <c r="C38" s="70">
        <v>9</v>
      </c>
      <c r="D38" s="70">
        <v>1</v>
      </c>
      <c r="E38" s="70">
        <v>2012</v>
      </c>
      <c r="F38" s="70" t="s">
        <v>179</v>
      </c>
      <c r="G38" s="70" t="s">
        <v>1700</v>
      </c>
      <c r="H38" s="70" t="s">
        <v>1701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1710</v>
      </c>
      <c r="B39" s="70">
        <v>10</v>
      </c>
      <c r="C39" s="70">
        <v>10</v>
      </c>
      <c r="D39" s="70">
        <v>1</v>
      </c>
      <c r="E39" s="70">
        <v>2013</v>
      </c>
      <c r="F39" s="70" t="s">
        <v>180</v>
      </c>
      <c r="G39" s="70" t="s">
        <v>1700</v>
      </c>
      <c r="H39" s="70" t="s">
        <v>1701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1711</v>
      </c>
      <c r="B40" s="70">
        <v>11</v>
      </c>
      <c r="C40" s="70">
        <v>11</v>
      </c>
      <c r="D40" s="70">
        <v>1</v>
      </c>
      <c r="E40" s="70">
        <v>2014</v>
      </c>
      <c r="F40" s="70" t="s">
        <v>181</v>
      </c>
      <c r="G40" s="70" t="s">
        <v>1700</v>
      </c>
      <c r="H40" s="70" t="s">
        <v>1701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1712</v>
      </c>
      <c r="B41" s="70">
        <v>12</v>
      </c>
      <c r="C41" s="70">
        <v>12</v>
      </c>
      <c r="D41" s="70">
        <v>1</v>
      </c>
      <c r="E41" s="70">
        <v>2015</v>
      </c>
      <c r="F41" s="70" t="s">
        <v>182</v>
      </c>
      <c r="G41" s="70" t="s">
        <v>1700</v>
      </c>
      <c r="H41" s="70" t="s">
        <v>1701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1713</v>
      </c>
      <c r="B42" s="70">
        <v>13</v>
      </c>
      <c r="C42" s="70">
        <v>13</v>
      </c>
      <c r="D42" s="70">
        <v>1</v>
      </c>
      <c r="E42" s="70">
        <v>2016</v>
      </c>
      <c r="F42" s="70" t="s">
        <v>155</v>
      </c>
      <c r="G42" s="70" t="s">
        <v>1700</v>
      </c>
      <c r="H42" s="70" t="s">
        <v>1701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1714</v>
      </c>
      <c r="B43" s="70">
        <v>14</v>
      </c>
      <c r="C43" s="70">
        <v>14</v>
      </c>
      <c r="D43" s="70">
        <v>1</v>
      </c>
      <c r="E43" s="70">
        <v>2017</v>
      </c>
      <c r="F43" s="70" t="s">
        <v>156</v>
      </c>
      <c r="G43" s="70" t="s">
        <v>1700</v>
      </c>
      <c r="H43" s="70" t="s">
        <v>1701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1715</v>
      </c>
      <c r="B44" s="70">
        <v>15</v>
      </c>
      <c r="C44" s="70">
        <v>15</v>
      </c>
      <c r="D44" s="70">
        <v>1</v>
      </c>
      <c r="E44" s="70">
        <v>2018</v>
      </c>
      <c r="F44" s="70" t="s">
        <v>183</v>
      </c>
      <c r="G44" s="70" t="s">
        <v>1700</v>
      </c>
      <c r="H44" s="70" t="s">
        <v>1701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1716</v>
      </c>
      <c r="B45" s="70">
        <v>16</v>
      </c>
      <c r="C45" s="70">
        <v>16</v>
      </c>
      <c r="D45" s="70">
        <v>1</v>
      </c>
      <c r="E45" s="70">
        <v>2019</v>
      </c>
      <c r="F45" s="70" t="s">
        <v>158</v>
      </c>
      <c r="G45" s="1064" t="s">
        <v>1700</v>
      </c>
      <c r="H45" s="70" t="s">
        <v>1701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1717</v>
      </c>
      <c r="B46" s="70">
        <v>17</v>
      </c>
      <c r="C46" s="70">
        <v>17</v>
      </c>
      <c r="D46" s="70">
        <v>1</v>
      </c>
      <c r="E46" s="70">
        <v>2020</v>
      </c>
      <c r="F46" s="70" t="s">
        <v>159</v>
      </c>
      <c r="G46" s="1064" t="s">
        <v>1700</v>
      </c>
      <c r="H46" s="70" t="s">
        <v>1701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1718</v>
      </c>
      <c r="B47" s="70">
        <v>17</v>
      </c>
      <c r="C47" s="70">
        <v>18</v>
      </c>
      <c r="D47" s="70">
        <v>1</v>
      </c>
      <c r="E47" s="70">
        <v>2021</v>
      </c>
      <c r="F47" s="70" t="s">
        <v>160</v>
      </c>
      <c r="G47" s="70" t="s">
        <v>1700</v>
      </c>
      <c r="H47" s="70" t="s">
        <v>1701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1719</v>
      </c>
      <c r="B48" s="70">
        <v>17</v>
      </c>
      <c r="C48" s="70">
        <v>19</v>
      </c>
      <c r="D48" s="70">
        <v>1</v>
      </c>
      <c r="E48" s="70">
        <v>2022</v>
      </c>
      <c r="F48" s="70" t="s">
        <v>161</v>
      </c>
      <c r="G48" s="70" t="s">
        <v>1700</v>
      </c>
      <c r="H48" s="70" t="s">
        <v>1701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17</v>
      </c>
      <c r="C49" s="70">
        <v>20</v>
      </c>
      <c r="D49" s="70">
        <v>1</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17</v>
      </c>
      <c r="C50" s="70">
        <v>21</v>
      </c>
      <c r="D50" s="70">
        <v>1</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188</v>
      </c>
      <c r="C51" s="70">
        <v>1</v>
      </c>
      <c r="D51" s="70">
        <v>12</v>
      </c>
      <c r="E51" s="70">
        <v>1990</v>
      </c>
      <c r="F51" s="70" t="s">
        <v>787</v>
      </c>
      <c r="G51" s="70" t="s">
        <v>1723</v>
      </c>
      <c r="H51" s="70" t="s">
        <v>1724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189</v>
      </c>
      <c r="C52" s="70">
        <v>2</v>
      </c>
      <c r="D52" s="70">
        <v>12</v>
      </c>
      <c r="E52" s="70">
        <v>2005</v>
      </c>
      <c r="F52" s="70" t="s">
        <v>789</v>
      </c>
      <c r="G52" s="70" t="s">
        <v>1723</v>
      </c>
      <c r="H52" s="70" t="s">
        <v>1724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190</v>
      </c>
      <c r="C53" s="70">
        <v>3</v>
      </c>
      <c r="D53" s="70">
        <v>12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191</v>
      </c>
      <c r="C54" s="70">
        <v>4</v>
      </c>
      <c r="D54" s="70">
        <v>12</v>
      </c>
      <c r="E54" s="70">
        <v>2007</v>
      </c>
      <c r="F54" s="70" t="s">
        <v>791</v>
      </c>
      <c r="G54" s="70" t="s">
        <v>1723</v>
      </c>
      <c r="H54" s="70" t="s">
        <v>1724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192</v>
      </c>
      <c r="C55" s="70">
        <v>5</v>
      </c>
      <c r="D55" s="70">
        <v>12</v>
      </c>
      <c r="E55" s="70">
        <v>2008</v>
      </c>
      <c r="F55" s="70" t="s">
        <v>792</v>
      </c>
      <c r="G55" s="70" t="s">
        <v>1723</v>
      </c>
      <c r="H55" s="70" t="s">
        <v>1724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193</v>
      </c>
      <c r="C56" s="70">
        <v>6</v>
      </c>
      <c r="D56" s="70">
        <v>12</v>
      </c>
      <c r="E56" s="70">
        <v>2009</v>
      </c>
      <c r="F56" s="70" t="s">
        <v>176</v>
      </c>
      <c r="G56" s="70" t="s">
        <v>1723</v>
      </c>
      <c r="H56" s="70" t="s">
        <v>1724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1730</v>
      </c>
      <c r="B57" s="70">
        <v>194</v>
      </c>
      <c r="C57" s="70">
        <v>7</v>
      </c>
      <c r="D57" s="70">
        <v>12</v>
      </c>
      <c r="E57" s="70">
        <v>2010</v>
      </c>
      <c r="F57" s="70" t="s">
        <v>177</v>
      </c>
      <c r="G57" s="70" t="s">
        <v>1723</v>
      </c>
      <c r="H57" s="70" t="s">
        <v>1724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1731</v>
      </c>
      <c r="B58" s="70">
        <v>195</v>
      </c>
      <c r="C58" s="70">
        <v>8</v>
      </c>
      <c r="D58" s="70">
        <v>12</v>
      </c>
      <c r="E58" s="70">
        <v>2011</v>
      </c>
      <c r="F58" s="70" t="s">
        <v>178</v>
      </c>
      <c r="G58" s="70" t="s">
        <v>1723</v>
      </c>
      <c r="H58" s="70" t="s">
        <v>1724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1732</v>
      </c>
      <c r="B59" s="70">
        <v>196</v>
      </c>
      <c r="C59" s="70">
        <v>9</v>
      </c>
      <c r="D59" s="70">
        <v>12</v>
      </c>
      <c r="E59" s="70">
        <v>2012</v>
      </c>
      <c r="F59" s="70" t="s">
        <v>179</v>
      </c>
      <c r="G59" s="70" t="s">
        <v>1723</v>
      </c>
      <c r="H59" s="70" t="s">
        <v>1724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1733</v>
      </c>
      <c r="B60" s="70">
        <v>197</v>
      </c>
      <c r="C60" s="70">
        <v>10</v>
      </c>
      <c r="D60" s="70">
        <v>12</v>
      </c>
      <c r="E60" s="70">
        <v>2013</v>
      </c>
      <c r="F60" s="70" t="s">
        <v>180</v>
      </c>
      <c r="G60" s="70" t="s">
        <v>1723</v>
      </c>
      <c r="H60" s="70" t="s">
        <v>1724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1734</v>
      </c>
      <c r="B61" s="70">
        <v>198</v>
      </c>
      <c r="C61" s="70">
        <v>11</v>
      </c>
      <c r="D61" s="70">
        <v>12</v>
      </c>
      <c r="E61" s="70">
        <v>2014</v>
      </c>
      <c r="F61" s="70" t="s">
        <v>181</v>
      </c>
      <c r="G61" s="70" t="s">
        <v>1723</v>
      </c>
      <c r="H61" s="70" t="s">
        <v>1724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1735</v>
      </c>
      <c r="B62" s="70">
        <v>199</v>
      </c>
      <c r="C62" s="70">
        <v>12</v>
      </c>
      <c r="D62" s="70">
        <v>12</v>
      </c>
      <c r="E62" s="70">
        <v>2015</v>
      </c>
      <c r="F62" s="70" t="s">
        <v>182</v>
      </c>
      <c r="G62" s="70" t="s">
        <v>1723</v>
      </c>
      <c r="H62" s="70" t="s">
        <v>1724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1736</v>
      </c>
      <c r="B63" s="70">
        <v>200</v>
      </c>
      <c r="C63" s="70">
        <v>13</v>
      </c>
      <c r="D63" s="70">
        <v>12</v>
      </c>
      <c r="E63" s="70">
        <v>2016</v>
      </c>
      <c r="F63" s="70" t="s">
        <v>155</v>
      </c>
      <c r="G63" s="70" t="s">
        <v>1723</v>
      </c>
      <c r="H63" s="70" t="s">
        <v>1724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1737</v>
      </c>
      <c r="B64" s="70">
        <v>201</v>
      </c>
      <c r="C64" s="70">
        <v>14</v>
      </c>
      <c r="D64" s="70">
        <v>12</v>
      </c>
      <c r="E64" s="70">
        <v>2017</v>
      </c>
      <c r="F64" s="70" t="s">
        <v>156</v>
      </c>
      <c r="G64" s="1064" t="s">
        <v>1723</v>
      </c>
      <c r="H64" s="70" t="s">
        <v>1724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1738</v>
      </c>
      <c r="B65" s="70">
        <v>202</v>
      </c>
      <c r="C65" s="70">
        <v>15</v>
      </c>
      <c r="D65" s="70">
        <v>12</v>
      </c>
      <c r="E65" s="70">
        <v>2018</v>
      </c>
      <c r="F65" s="70" t="s">
        <v>183</v>
      </c>
      <c r="G65" s="1064" t="s">
        <v>1723</v>
      </c>
      <c r="H65" s="70" t="s">
        <v>1724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1739</v>
      </c>
      <c r="B66" s="70">
        <v>203</v>
      </c>
      <c r="C66" s="70">
        <v>16</v>
      </c>
      <c r="D66" s="70">
        <v>12</v>
      </c>
      <c r="E66" s="70">
        <v>2019</v>
      </c>
      <c r="F66" s="70" t="s">
        <v>158</v>
      </c>
      <c r="G66" s="70" t="s">
        <v>1723</v>
      </c>
      <c r="H66" s="70" t="s">
        <v>1724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1740</v>
      </c>
      <c r="B67" s="70">
        <v>204</v>
      </c>
      <c r="C67" s="70">
        <v>17</v>
      </c>
      <c r="D67" s="70">
        <v>12</v>
      </c>
      <c r="E67" s="70">
        <v>2020</v>
      </c>
      <c r="F67" s="70" t="s">
        <v>159</v>
      </c>
      <c r="G67" s="70" t="s">
        <v>1723</v>
      </c>
      <c r="H67" s="70" t="s">
        <v>1724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1741</v>
      </c>
      <c r="B68" s="70">
        <v>204</v>
      </c>
      <c r="C68" s="70">
        <v>18</v>
      </c>
      <c r="D68" s="70">
        <v>12</v>
      </c>
      <c r="E68" s="70">
        <v>2021</v>
      </c>
      <c r="F68" s="70" t="s">
        <v>160</v>
      </c>
      <c r="G68" s="70" t="s">
        <v>1723</v>
      </c>
      <c r="H68" s="70" t="s">
        <v>1724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1742</v>
      </c>
      <c r="B69" s="70">
        <v>204</v>
      </c>
      <c r="C69" s="70">
        <v>19</v>
      </c>
      <c r="D69" s="70">
        <v>12</v>
      </c>
      <c r="E69" s="70">
        <v>2022</v>
      </c>
      <c r="F69" s="70" t="s">
        <v>161</v>
      </c>
      <c r="G69" s="70" t="s">
        <v>1723</v>
      </c>
      <c r="H69" s="70" t="s">
        <v>1724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204</v>
      </c>
      <c r="C70" s="70">
        <v>20</v>
      </c>
      <c r="D70" s="70">
        <v>12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204</v>
      </c>
      <c r="C71" s="70">
        <v>21</v>
      </c>
      <c r="D71" s="70">
        <v>12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1753</v>
      </c>
      <c r="B78" s="70">
        <v>279</v>
      </c>
      <c r="C78" s="70">
        <v>7</v>
      </c>
      <c r="D78" s="70">
        <v>17</v>
      </c>
      <c r="E78" s="70">
        <v>2010</v>
      </c>
      <c r="F78" s="70" t="s">
        <v>177</v>
      </c>
      <c r="G78" s="70" t="s">
        <v>1746</v>
      </c>
      <c r="H78" s="70" t="s">
        <v>1747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1754</v>
      </c>
      <c r="B79" s="70">
        <v>280</v>
      </c>
      <c r="C79" s="70">
        <v>8</v>
      </c>
      <c r="D79" s="70">
        <v>17</v>
      </c>
      <c r="E79" s="70">
        <v>2011</v>
      </c>
      <c r="F79" s="70" t="s">
        <v>178</v>
      </c>
      <c r="G79" s="70" t="s">
        <v>1746</v>
      </c>
      <c r="H79" s="70" t="s">
        <v>1747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1755</v>
      </c>
      <c r="B80" s="70">
        <v>281</v>
      </c>
      <c r="C80" s="70">
        <v>9</v>
      </c>
      <c r="D80" s="70">
        <v>17</v>
      </c>
      <c r="E80" s="70">
        <v>2012</v>
      </c>
      <c r="F80" s="70" t="s">
        <v>179</v>
      </c>
      <c r="G80" s="70" t="s">
        <v>1746</v>
      </c>
      <c r="H80" s="70" t="s">
        <v>1747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1756</v>
      </c>
      <c r="B81" s="70">
        <v>282</v>
      </c>
      <c r="C81" s="70">
        <v>10</v>
      </c>
      <c r="D81" s="70">
        <v>17</v>
      </c>
      <c r="E81" s="70">
        <v>2013</v>
      </c>
      <c r="F81" s="70" t="s">
        <v>180</v>
      </c>
      <c r="G81" s="70" t="s">
        <v>1746</v>
      </c>
      <c r="H81" s="70" t="s">
        <v>1747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1757</v>
      </c>
      <c r="B82" s="70">
        <v>283</v>
      </c>
      <c r="C82" s="70">
        <v>11</v>
      </c>
      <c r="D82" s="70">
        <v>17</v>
      </c>
      <c r="E82" s="70">
        <v>2014</v>
      </c>
      <c r="F82" s="70" t="s">
        <v>181</v>
      </c>
      <c r="G82" s="70" t="s">
        <v>1746</v>
      </c>
      <c r="H82" s="70" t="s">
        <v>1747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1758</v>
      </c>
      <c r="B83" s="70">
        <v>284</v>
      </c>
      <c r="C83" s="70">
        <v>12</v>
      </c>
      <c r="D83" s="70">
        <v>17</v>
      </c>
      <c r="E83" s="70">
        <v>2015</v>
      </c>
      <c r="F83" s="70" t="s">
        <v>182</v>
      </c>
      <c r="G83" s="1064" t="s">
        <v>1746</v>
      </c>
      <c r="H83" s="70" t="s">
        <v>1747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1759</v>
      </c>
      <c r="B84" s="70">
        <v>285</v>
      </c>
      <c r="C84" s="70">
        <v>13</v>
      </c>
      <c r="D84" s="70">
        <v>17</v>
      </c>
      <c r="E84" s="70">
        <v>2016</v>
      </c>
      <c r="F84" s="70" t="s">
        <v>155</v>
      </c>
      <c r="G84" s="1064" t="s">
        <v>1746</v>
      </c>
      <c r="H84" s="70" t="s">
        <v>1747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1760</v>
      </c>
      <c r="B85" s="70">
        <v>286</v>
      </c>
      <c r="C85" s="70">
        <v>14</v>
      </c>
      <c r="D85" s="70">
        <v>17</v>
      </c>
      <c r="E85" s="70">
        <v>2017</v>
      </c>
      <c r="F85" s="70" t="s">
        <v>156</v>
      </c>
      <c r="G85" s="70" t="s">
        <v>1746</v>
      </c>
      <c r="H85" s="70" t="s">
        <v>1747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1761</v>
      </c>
      <c r="B86" s="70">
        <v>287</v>
      </c>
      <c r="C86" s="70">
        <v>15</v>
      </c>
      <c r="D86" s="70">
        <v>17</v>
      </c>
      <c r="E86" s="70">
        <v>2018</v>
      </c>
      <c r="F86" s="70" t="s">
        <v>183</v>
      </c>
      <c r="G86" s="70" t="s">
        <v>1746</v>
      </c>
      <c r="H86" s="70" t="s">
        <v>1747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1762</v>
      </c>
      <c r="B87" s="70">
        <v>288</v>
      </c>
      <c r="C87" s="70">
        <v>16</v>
      </c>
      <c r="D87" s="70">
        <v>17</v>
      </c>
      <c r="E87" s="70">
        <v>2019</v>
      </c>
      <c r="F87" s="70" t="s">
        <v>158</v>
      </c>
      <c r="G87" s="70" t="s">
        <v>1746</v>
      </c>
      <c r="H87" s="70" t="s">
        <v>1747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1763</v>
      </c>
      <c r="B88" s="70">
        <v>289</v>
      </c>
      <c r="C88" s="70">
        <v>17</v>
      </c>
      <c r="D88" s="70">
        <v>17</v>
      </c>
      <c r="E88" s="70">
        <v>2020</v>
      </c>
      <c r="F88" s="70" t="s">
        <v>159</v>
      </c>
      <c r="G88" s="70" t="s">
        <v>1746</v>
      </c>
      <c r="H88" s="70" t="s">
        <v>1747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1764</v>
      </c>
      <c r="B89" s="70">
        <v>289</v>
      </c>
      <c r="C89" s="70">
        <v>18</v>
      </c>
      <c r="D89" s="70">
        <v>17</v>
      </c>
      <c r="E89" s="70">
        <v>2021</v>
      </c>
      <c r="F89" s="70" t="s">
        <v>160</v>
      </c>
      <c r="G89" s="70" t="s">
        <v>1746</v>
      </c>
      <c r="H89" s="70" t="s">
        <v>1747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1765</v>
      </c>
      <c r="B90" s="70">
        <v>289</v>
      </c>
      <c r="C90" s="70">
        <v>19</v>
      </c>
      <c r="D90" s="70">
        <v>17</v>
      </c>
      <c r="E90" s="70">
        <v>2022</v>
      </c>
      <c r="F90" s="70" t="s">
        <v>161</v>
      </c>
      <c r="G90" s="70" t="s">
        <v>1746</v>
      </c>
      <c r="H90" s="70" t="s">
        <v>1747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137</v>
      </c>
      <c r="C93" s="70">
        <v>1</v>
      </c>
      <c r="D93" s="70">
        <v>9</v>
      </c>
      <c r="E93" s="70">
        <v>1990</v>
      </c>
      <c r="F93" s="70" t="s">
        <v>787</v>
      </c>
      <c r="G93" s="70" t="s">
        <v>1769</v>
      </c>
      <c r="H93" s="70" t="s">
        <v>1770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138</v>
      </c>
      <c r="C94" s="70">
        <v>2</v>
      </c>
      <c r="D94" s="70">
        <v>9</v>
      </c>
      <c r="E94" s="70">
        <v>2005</v>
      </c>
      <c r="F94" s="70" t="s">
        <v>789</v>
      </c>
      <c r="G94" s="70" t="s">
        <v>1769</v>
      </c>
      <c r="H94" s="70" t="s">
        <v>1770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139</v>
      </c>
      <c r="C95" s="70">
        <v>3</v>
      </c>
      <c r="D95" s="70">
        <v>9</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140</v>
      </c>
      <c r="C96" s="70">
        <v>4</v>
      </c>
      <c r="D96" s="70">
        <v>9</v>
      </c>
      <c r="E96" s="70">
        <v>2007</v>
      </c>
      <c r="F96" s="70" t="s">
        <v>791</v>
      </c>
      <c r="G96" s="70" t="s">
        <v>1769</v>
      </c>
      <c r="H96" s="70" t="s">
        <v>1770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141</v>
      </c>
      <c r="C97" s="70">
        <v>5</v>
      </c>
      <c r="D97" s="70">
        <v>9</v>
      </c>
      <c r="E97" s="70">
        <v>2008</v>
      </c>
      <c r="F97" s="70" t="s">
        <v>792</v>
      </c>
      <c r="G97" s="70" t="s">
        <v>1769</v>
      </c>
      <c r="H97" s="70" t="s">
        <v>1770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142</v>
      </c>
      <c r="C98" s="70">
        <v>6</v>
      </c>
      <c r="D98" s="70">
        <v>9</v>
      </c>
      <c r="E98" s="70">
        <v>2009</v>
      </c>
      <c r="F98" s="70" t="s">
        <v>176</v>
      </c>
      <c r="G98" s="70" t="s">
        <v>1769</v>
      </c>
      <c r="H98" s="70" t="s">
        <v>1770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143</v>
      </c>
      <c r="C99" s="70">
        <v>7</v>
      </c>
      <c r="D99" s="70">
        <v>9</v>
      </c>
      <c r="E99" s="70">
        <v>2010</v>
      </c>
      <c r="F99" s="70" t="s">
        <v>177</v>
      </c>
      <c r="G99" s="70" t="s">
        <v>1769</v>
      </c>
      <c r="H99" s="70" t="s">
        <v>1770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144</v>
      </c>
      <c r="C100" s="70">
        <v>8</v>
      </c>
      <c r="D100" s="70">
        <v>9</v>
      </c>
      <c r="E100" s="70">
        <v>2011</v>
      </c>
      <c r="F100" s="70" t="s">
        <v>178</v>
      </c>
      <c r="G100" s="70" t="s">
        <v>1769</v>
      </c>
      <c r="H100" s="70" t="s">
        <v>1770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145</v>
      </c>
      <c r="C101" s="70">
        <v>9</v>
      </c>
      <c r="D101" s="70">
        <v>9</v>
      </c>
      <c r="E101" s="70">
        <v>2012</v>
      </c>
      <c r="F101" s="70" t="s">
        <v>179</v>
      </c>
      <c r="G101" s="70" t="s">
        <v>1769</v>
      </c>
      <c r="H101" s="70" t="s">
        <v>1770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146</v>
      </c>
      <c r="C102" s="70">
        <v>10</v>
      </c>
      <c r="D102" s="70">
        <v>9</v>
      </c>
      <c r="E102" s="70">
        <v>2013</v>
      </c>
      <c r="F102" s="70" t="s">
        <v>180</v>
      </c>
      <c r="G102" s="1064" t="s">
        <v>1769</v>
      </c>
      <c r="H102" s="70" t="s">
        <v>1770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1780</v>
      </c>
      <c r="B103" s="70">
        <v>147</v>
      </c>
      <c r="C103" s="70">
        <v>11</v>
      </c>
      <c r="D103" s="70">
        <v>9</v>
      </c>
      <c r="E103" s="70">
        <v>2014</v>
      </c>
      <c r="F103" s="70" t="s">
        <v>181</v>
      </c>
      <c r="G103" s="1064" t="s">
        <v>1769</v>
      </c>
      <c r="H103" s="70" t="s">
        <v>1770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148</v>
      </c>
      <c r="C104" s="70">
        <v>12</v>
      </c>
      <c r="D104" s="70">
        <v>9</v>
      </c>
      <c r="E104" s="70">
        <v>2015</v>
      </c>
      <c r="F104" s="70" t="s">
        <v>182</v>
      </c>
      <c r="G104" s="70" t="s">
        <v>1769</v>
      </c>
      <c r="H104" s="70" t="s">
        <v>1770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1782</v>
      </c>
      <c r="B105" s="70">
        <v>149</v>
      </c>
      <c r="C105" s="70">
        <v>13</v>
      </c>
      <c r="D105" s="70">
        <v>9</v>
      </c>
      <c r="E105" s="70">
        <v>2016</v>
      </c>
      <c r="F105" s="70" t="s">
        <v>155</v>
      </c>
      <c r="G105" s="70" t="s">
        <v>1769</v>
      </c>
      <c r="H105" s="70" t="s">
        <v>1770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1783</v>
      </c>
      <c r="B106" s="70">
        <v>150</v>
      </c>
      <c r="C106" s="70">
        <v>14</v>
      </c>
      <c r="D106" s="70">
        <v>9</v>
      </c>
      <c r="E106" s="70">
        <v>2017</v>
      </c>
      <c r="F106" s="70" t="s">
        <v>156</v>
      </c>
      <c r="G106" s="70" t="s">
        <v>1769</v>
      </c>
      <c r="H106" s="70" t="s">
        <v>1770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1784</v>
      </c>
      <c r="B107" s="70">
        <v>151</v>
      </c>
      <c r="C107" s="70">
        <v>15</v>
      </c>
      <c r="D107" s="70">
        <v>9</v>
      </c>
      <c r="E107" s="70">
        <v>2018</v>
      </c>
      <c r="F107" s="70" t="s">
        <v>183</v>
      </c>
      <c r="G107" s="70" t="s">
        <v>1769</v>
      </c>
      <c r="H107" s="70" t="s">
        <v>1770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1785</v>
      </c>
      <c r="B108" s="70">
        <v>152</v>
      </c>
      <c r="C108" s="70">
        <v>16</v>
      </c>
      <c r="D108" s="70">
        <v>9</v>
      </c>
      <c r="E108" s="70">
        <v>2019</v>
      </c>
      <c r="F108" s="70" t="s">
        <v>158</v>
      </c>
      <c r="G108" s="70" t="s">
        <v>1769</v>
      </c>
      <c r="H108" s="70" t="s">
        <v>1770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1786</v>
      </c>
      <c r="B109" s="70">
        <v>153</v>
      </c>
      <c r="C109" s="70">
        <v>17</v>
      </c>
      <c r="D109" s="70">
        <v>9</v>
      </c>
      <c r="E109" s="70">
        <v>2020</v>
      </c>
      <c r="F109" s="70" t="s">
        <v>159</v>
      </c>
      <c r="G109" s="70" t="s">
        <v>1769</v>
      </c>
      <c r="H109" s="70" t="s">
        <v>1770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1787</v>
      </c>
      <c r="B110" s="70">
        <v>153</v>
      </c>
      <c r="C110" s="70">
        <v>18</v>
      </c>
      <c r="D110" s="70">
        <v>9</v>
      </c>
      <c r="E110" s="70">
        <v>2021</v>
      </c>
      <c r="F110" s="70" t="s">
        <v>160</v>
      </c>
      <c r="G110" s="70" t="s">
        <v>1769</v>
      </c>
      <c r="H110" s="70" t="s">
        <v>1770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1788</v>
      </c>
      <c r="B111" s="70">
        <v>153</v>
      </c>
      <c r="C111" s="70">
        <v>19</v>
      </c>
      <c r="D111" s="70">
        <v>9</v>
      </c>
      <c r="E111" s="70">
        <v>2022</v>
      </c>
      <c r="F111" s="70" t="s">
        <v>161</v>
      </c>
      <c r="G111" s="70" t="s">
        <v>1769</v>
      </c>
      <c r="H111" s="70" t="s">
        <v>1770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153</v>
      </c>
      <c r="C112" s="70">
        <v>20</v>
      </c>
      <c r="D112" s="70">
        <v>9</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153</v>
      </c>
      <c r="C113" s="70">
        <v>21</v>
      </c>
      <c r="D113" s="70">
        <v>9</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358</v>
      </c>
      <c r="C114" s="70">
        <v>1</v>
      </c>
      <c r="D114" s="70">
        <v>22</v>
      </c>
      <c r="E114" s="70">
        <v>1990</v>
      </c>
      <c r="F114" s="70" t="s">
        <v>787</v>
      </c>
      <c r="G114" s="70" t="s">
        <v>1792</v>
      </c>
      <c r="H114" s="70" t="s">
        <v>1793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359</v>
      </c>
      <c r="C115" s="70">
        <v>2</v>
      </c>
      <c r="D115" s="70">
        <v>22</v>
      </c>
      <c r="E115" s="70">
        <v>2005</v>
      </c>
      <c r="F115" s="70" t="s">
        <v>789</v>
      </c>
      <c r="G115" s="70" t="s">
        <v>1792</v>
      </c>
      <c r="H115" s="70" t="s">
        <v>1793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360</v>
      </c>
      <c r="C116" s="70">
        <v>3</v>
      </c>
      <c r="D116" s="70">
        <v>22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361</v>
      </c>
      <c r="C117" s="70">
        <v>4</v>
      </c>
      <c r="D117" s="70">
        <v>22</v>
      </c>
      <c r="E117" s="70">
        <v>2007</v>
      </c>
      <c r="F117" s="70" t="s">
        <v>791</v>
      </c>
      <c r="G117" s="70" t="s">
        <v>1792</v>
      </c>
      <c r="H117" s="70" t="s">
        <v>1793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362</v>
      </c>
      <c r="C118" s="70">
        <v>5</v>
      </c>
      <c r="D118" s="70">
        <v>22</v>
      </c>
      <c r="E118" s="70">
        <v>2008</v>
      </c>
      <c r="F118" s="70" t="s">
        <v>792</v>
      </c>
      <c r="G118" s="70" t="s">
        <v>1792</v>
      </c>
      <c r="H118" s="70" t="s">
        <v>1793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363</v>
      </c>
      <c r="C119" s="70">
        <v>6</v>
      </c>
      <c r="D119" s="70">
        <v>22</v>
      </c>
      <c r="E119" s="70">
        <v>2009</v>
      </c>
      <c r="F119" s="70" t="s">
        <v>176</v>
      </c>
      <c r="G119" s="70" t="s">
        <v>1792</v>
      </c>
      <c r="H119" s="70" t="s">
        <v>1793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1799</v>
      </c>
      <c r="B120" s="70">
        <v>364</v>
      </c>
      <c r="C120" s="70">
        <v>7</v>
      </c>
      <c r="D120" s="70">
        <v>22</v>
      </c>
      <c r="E120" s="70">
        <v>2010</v>
      </c>
      <c r="F120" s="70" t="s">
        <v>177</v>
      </c>
      <c r="G120" s="70" t="s">
        <v>1792</v>
      </c>
      <c r="H120" s="70" t="s">
        <v>1793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1800</v>
      </c>
      <c r="B121" s="70">
        <v>365</v>
      </c>
      <c r="C121" s="70">
        <v>8</v>
      </c>
      <c r="D121" s="70">
        <v>22</v>
      </c>
      <c r="E121" s="70">
        <v>2011</v>
      </c>
      <c r="F121" s="70" t="s">
        <v>178</v>
      </c>
      <c r="G121" s="1064" t="s">
        <v>1792</v>
      </c>
      <c r="H121" s="70" t="s">
        <v>1793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1801</v>
      </c>
      <c r="B122" s="70">
        <v>366</v>
      </c>
      <c r="C122" s="70">
        <v>9</v>
      </c>
      <c r="D122" s="70">
        <v>22</v>
      </c>
      <c r="E122" s="70">
        <v>2012</v>
      </c>
      <c r="F122" s="70" t="s">
        <v>179</v>
      </c>
      <c r="G122" s="1064" t="s">
        <v>1792</v>
      </c>
      <c r="H122" s="70" t="s">
        <v>1793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1802</v>
      </c>
      <c r="B123" s="70">
        <v>367</v>
      </c>
      <c r="C123" s="70">
        <v>10</v>
      </c>
      <c r="D123" s="70">
        <v>22</v>
      </c>
      <c r="E123" s="70">
        <v>2013</v>
      </c>
      <c r="F123" s="70" t="s">
        <v>180</v>
      </c>
      <c r="G123" s="70" t="s">
        <v>1792</v>
      </c>
      <c r="H123" s="70" t="s">
        <v>1793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1803</v>
      </c>
      <c r="B124" s="70">
        <v>368</v>
      </c>
      <c r="C124" s="70">
        <v>11</v>
      </c>
      <c r="D124" s="70">
        <v>22</v>
      </c>
      <c r="E124" s="70">
        <v>2014</v>
      </c>
      <c r="F124" s="70" t="s">
        <v>181</v>
      </c>
      <c r="G124" s="70" t="s">
        <v>1792</v>
      </c>
      <c r="H124" s="70" t="s">
        <v>1793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1804</v>
      </c>
      <c r="B125" s="70">
        <v>369</v>
      </c>
      <c r="C125" s="70">
        <v>12</v>
      </c>
      <c r="D125" s="70">
        <v>22</v>
      </c>
      <c r="E125" s="70">
        <v>2015</v>
      </c>
      <c r="F125" s="70" t="s">
        <v>182</v>
      </c>
      <c r="G125" s="70" t="s">
        <v>1792</v>
      </c>
      <c r="H125" s="70" t="s">
        <v>1793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1805</v>
      </c>
      <c r="B126" s="70">
        <v>370</v>
      </c>
      <c r="C126" s="70">
        <v>13</v>
      </c>
      <c r="D126" s="70">
        <v>22</v>
      </c>
      <c r="E126" s="70">
        <v>2016</v>
      </c>
      <c r="F126" s="70" t="s">
        <v>155</v>
      </c>
      <c r="G126" s="70" t="s">
        <v>1792</v>
      </c>
      <c r="H126" s="70" t="s">
        <v>1793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1806</v>
      </c>
      <c r="B127" s="70">
        <v>371</v>
      </c>
      <c r="C127" s="70">
        <v>14</v>
      </c>
      <c r="D127" s="70">
        <v>22</v>
      </c>
      <c r="E127" s="70">
        <v>2017</v>
      </c>
      <c r="F127" s="70" t="s">
        <v>156</v>
      </c>
      <c r="G127" s="70" t="s">
        <v>1792</v>
      </c>
      <c r="H127" s="70" t="s">
        <v>1793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1807</v>
      </c>
      <c r="B128" s="70">
        <v>372</v>
      </c>
      <c r="C128" s="70">
        <v>15</v>
      </c>
      <c r="D128" s="70">
        <v>22</v>
      </c>
      <c r="E128" s="70">
        <v>2018</v>
      </c>
      <c r="F128" s="70" t="s">
        <v>183</v>
      </c>
      <c r="G128" s="70" t="s">
        <v>1792</v>
      </c>
      <c r="H128" s="70" t="s">
        <v>1793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1808</v>
      </c>
      <c r="B129" s="70">
        <v>373</v>
      </c>
      <c r="C129" s="70">
        <v>16</v>
      </c>
      <c r="D129" s="70">
        <v>22</v>
      </c>
      <c r="E129" s="70">
        <v>2019</v>
      </c>
      <c r="F129" s="70" t="s">
        <v>158</v>
      </c>
      <c r="G129" s="70" t="s">
        <v>1792</v>
      </c>
      <c r="H129" s="70" t="s">
        <v>1793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1809</v>
      </c>
      <c r="B130" s="70">
        <v>374</v>
      </c>
      <c r="C130" s="70">
        <v>17</v>
      </c>
      <c r="D130" s="70">
        <v>22</v>
      </c>
      <c r="E130" s="70">
        <v>2020</v>
      </c>
      <c r="F130" s="70" t="s">
        <v>159</v>
      </c>
      <c r="G130" s="70" t="s">
        <v>1792</v>
      </c>
      <c r="H130" s="70" t="s">
        <v>1793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1810</v>
      </c>
      <c r="B131" s="70">
        <v>374</v>
      </c>
      <c r="C131" s="70">
        <v>18</v>
      </c>
      <c r="D131" s="70">
        <v>22</v>
      </c>
      <c r="E131" s="70">
        <v>2021</v>
      </c>
      <c r="F131" s="70" t="s">
        <v>160</v>
      </c>
      <c r="G131" s="70" t="s">
        <v>1792</v>
      </c>
      <c r="H131" s="70" t="s">
        <v>1793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1811</v>
      </c>
      <c r="B132" s="70">
        <v>374</v>
      </c>
      <c r="C132" s="70">
        <v>19</v>
      </c>
      <c r="D132" s="70">
        <v>22</v>
      </c>
      <c r="E132" s="70">
        <v>2022</v>
      </c>
      <c r="F132" s="70" t="s">
        <v>161</v>
      </c>
      <c r="G132" s="70" t="s">
        <v>1792</v>
      </c>
      <c r="H132" s="70" t="s">
        <v>1793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374</v>
      </c>
      <c r="C133" s="70">
        <v>20</v>
      </c>
      <c r="D133" s="70">
        <v>22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374</v>
      </c>
      <c r="C134" s="70">
        <v>21</v>
      </c>
      <c r="D134" s="70">
        <v>22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188</v>
      </c>
      <c r="C156" s="70">
        <v>1</v>
      </c>
      <c r="D156" s="70">
        <v>12</v>
      </c>
      <c r="E156" s="70">
        <v>1990</v>
      </c>
      <c r="F156" s="70" t="s">
        <v>787</v>
      </c>
      <c r="G156" s="70" t="s">
        <v>1838</v>
      </c>
      <c r="H156" s="70" t="s">
        <v>1839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189</v>
      </c>
      <c r="C157" s="70">
        <v>2</v>
      </c>
      <c r="D157" s="70">
        <v>12</v>
      </c>
      <c r="E157" s="70">
        <v>2005</v>
      </c>
      <c r="F157" s="70" t="s">
        <v>789</v>
      </c>
      <c r="G157" s="70" t="s">
        <v>1838</v>
      </c>
      <c r="H157" s="70" t="s">
        <v>1839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190</v>
      </c>
      <c r="C158" s="70">
        <v>3</v>
      </c>
      <c r="D158" s="70">
        <v>12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191</v>
      </c>
      <c r="C159" s="70">
        <v>4</v>
      </c>
      <c r="D159" s="70">
        <v>12</v>
      </c>
      <c r="E159" s="70">
        <v>2007</v>
      </c>
      <c r="F159" s="70" t="s">
        <v>791</v>
      </c>
      <c r="G159" s="1064" t="s">
        <v>1838</v>
      </c>
      <c r="H159" s="70" t="s">
        <v>1839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192</v>
      </c>
      <c r="C160" s="70">
        <v>5</v>
      </c>
      <c r="D160" s="70">
        <v>12</v>
      </c>
      <c r="E160" s="70">
        <v>2008</v>
      </c>
      <c r="F160" s="70" t="s">
        <v>792</v>
      </c>
      <c r="G160" s="70" t="s">
        <v>1838</v>
      </c>
      <c r="H160" s="70" t="s">
        <v>1839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193</v>
      </c>
      <c r="C161" s="70">
        <v>6</v>
      </c>
      <c r="D161" s="70">
        <v>12</v>
      </c>
      <c r="E161" s="70">
        <v>2009</v>
      </c>
      <c r="F161" s="70" t="s">
        <v>176</v>
      </c>
      <c r="G161" s="70" t="s">
        <v>1838</v>
      </c>
      <c r="H161" s="70" t="s">
        <v>1839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1845</v>
      </c>
      <c r="B162" s="70">
        <v>194</v>
      </c>
      <c r="C162" s="70">
        <v>7</v>
      </c>
      <c r="D162" s="70">
        <v>12</v>
      </c>
      <c r="E162" s="70">
        <v>2010</v>
      </c>
      <c r="F162" s="70" t="s">
        <v>177</v>
      </c>
      <c r="G162" s="70" t="s">
        <v>1838</v>
      </c>
      <c r="H162" s="70" t="s">
        <v>1839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1846</v>
      </c>
      <c r="B163" s="70">
        <v>195</v>
      </c>
      <c r="C163" s="70">
        <v>8</v>
      </c>
      <c r="D163" s="70">
        <v>12</v>
      </c>
      <c r="E163" s="70">
        <v>2011</v>
      </c>
      <c r="F163" s="70" t="s">
        <v>178</v>
      </c>
      <c r="G163" s="70" t="s">
        <v>1838</v>
      </c>
      <c r="H163" s="70" t="s">
        <v>1839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1847</v>
      </c>
      <c r="B164" s="70">
        <v>196</v>
      </c>
      <c r="C164" s="70">
        <v>9</v>
      </c>
      <c r="D164" s="70">
        <v>12</v>
      </c>
      <c r="E164" s="70">
        <v>2012</v>
      </c>
      <c r="F164" s="70" t="s">
        <v>179</v>
      </c>
      <c r="G164" s="70" t="s">
        <v>1838</v>
      </c>
      <c r="H164" s="70" t="s">
        <v>1839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1848</v>
      </c>
      <c r="B165" s="70">
        <v>197</v>
      </c>
      <c r="C165" s="70">
        <v>10</v>
      </c>
      <c r="D165" s="70">
        <v>12</v>
      </c>
      <c r="E165" s="70">
        <v>2013</v>
      </c>
      <c r="F165" s="70" t="s">
        <v>180</v>
      </c>
      <c r="G165" s="70" t="s">
        <v>1838</v>
      </c>
      <c r="H165" s="70" t="s">
        <v>1839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1849</v>
      </c>
      <c r="B166" s="70">
        <v>198</v>
      </c>
      <c r="C166" s="70">
        <v>11</v>
      </c>
      <c r="D166" s="70">
        <v>12</v>
      </c>
      <c r="E166" s="70">
        <v>2014</v>
      </c>
      <c r="F166" s="70" t="s">
        <v>181</v>
      </c>
      <c r="G166" s="70" t="s">
        <v>1838</v>
      </c>
      <c r="H166" s="70" t="s">
        <v>1839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1850</v>
      </c>
      <c r="B167" s="70">
        <v>199</v>
      </c>
      <c r="C167" s="70">
        <v>12</v>
      </c>
      <c r="D167" s="70">
        <v>12</v>
      </c>
      <c r="E167" s="70">
        <v>2015</v>
      </c>
      <c r="F167" s="70" t="s">
        <v>182</v>
      </c>
      <c r="G167" s="70" t="s">
        <v>1838</v>
      </c>
      <c r="H167" s="70" t="s">
        <v>1839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1851</v>
      </c>
      <c r="B168" s="70">
        <v>200</v>
      </c>
      <c r="C168" s="70">
        <v>13</v>
      </c>
      <c r="D168" s="70">
        <v>12</v>
      </c>
      <c r="E168" s="70">
        <v>2016</v>
      </c>
      <c r="F168" s="70" t="s">
        <v>155</v>
      </c>
      <c r="G168" s="70" t="s">
        <v>1838</v>
      </c>
      <c r="H168" s="70" t="s">
        <v>1839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1852</v>
      </c>
      <c r="B169" s="70">
        <v>201</v>
      </c>
      <c r="C169" s="70">
        <v>14</v>
      </c>
      <c r="D169" s="70">
        <v>12</v>
      </c>
      <c r="E169" s="70">
        <v>2017</v>
      </c>
      <c r="F169" s="70" t="s">
        <v>156</v>
      </c>
      <c r="G169" s="70" t="s">
        <v>1838</v>
      </c>
      <c r="H169" s="70" t="s">
        <v>1839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1853</v>
      </c>
      <c r="B170" s="70">
        <v>202</v>
      </c>
      <c r="C170" s="70">
        <v>15</v>
      </c>
      <c r="D170" s="70">
        <v>12</v>
      </c>
      <c r="E170" s="70">
        <v>2018</v>
      </c>
      <c r="F170" s="70" t="s">
        <v>183</v>
      </c>
      <c r="G170" s="70" t="s">
        <v>1838</v>
      </c>
      <c r="H170" s="70" t="s">
        <v>1839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1854</v>
      </c>
      <c r="B171" s="70">
        <v>203</v>
      </c>
      <c r="C171" s="70">
        <v>16</v>
      </c>
      <c r="D171" s="70">
        <v>12</v>
      </c>
      <c r="E171" s="70">
        <v>2019</v>
      </c>
      <c r="F171" s="70" t="s">
        <v>158</v>
      </c>
      <c r="G171" s="70" t="s">
        <v>1838</v>
      </c>
      <c r="H171" s="70" t="s">
        <v>1839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1855</v>
      </c>
      <c r="B172" s="70">
        <v>204</v>
      </c>
      <c r="C172" s="70">
        <v>17</v>
      </c>
      <c r="D172" s="70">
        <v>12</v>
      </c>
      <c r="E172" s="70">
        <v>2020</v>
      </c>
      <c r="F172" s="70" t="s">
        <v>159</v>
      </c>
      <c r="G172" s="70" t="s">
        <v>1838</v>
      </c>
      <c r="H172" s="70" t="s">
        <v>1839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1856</v>
      </c>
      <c r="B173" s="70">
        <v>204</v>
      </c>
      <c r="C173" s="70">
        <v>18</v>
      </c>
      <c r="D173" s="70">
        <v>12</v>
      </c>
      <c r="E173" s="70">
        <v>2021</v>
      </c>
      <c r="F173" s="70" t="s">
        <v>160</v>
      </c>
      <c r="G173" s="70" t="s">
        <v>1838</v>
      </c>
      <c r="H173" s="70" t="s">
        <v>1839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1857</v>
      </c>
      <c r="B174" s="70">
        <v>204</v>
      </c>
      <c r="C174" s="70">
        <v>19</v>
      </c>
      <c r="D174" s="70">
        <v>12</v>
      </c>
      <c r="E174" s="70">
        <v>2022</v>
      </c>
      <c r="F174" s="70" t="s">
        <v>161</v>
      </c>
      <c r="G174" s="70" t="s">
        <v>1838</v>
      </c>
      <c r="H174" s="70" t="s">
        <v>1839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204</v>
      </c>
      <c r="C175" s="70">
        <v>20</v>
      </c>
      <c r="D175" s="70">
        <v>12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204</v>
      </c>
      <c r="C176" s="70">
        <v>21</v>
      </c>
      <c r="D176" s="70">
        <v>12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409</v>
      </c>
      <c r="C177" s="70">
        <v>1</v>
      </c>
      <c r="D177" s="70">
        <v>25</v>
      </c>
      <c r="E177" s="70">
        <v>1990</v>
      </c>
      <c r="F177" s="70" t="s">
        <v>787</v>
      </c>
      <c r="G177" s="70" t="s">
        <v>1861</v>
      </c>
      <c r="H177" s="70" t="s">
        <v>1862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410</v>
      </c>
      <c r="C178" s="70">
        <v>2</v>
      </c>
      <c r="D178" s="70">
        <v>25</v>
      </c>
      <c r="E178" s="70">
        <v>2005</v>
      </c>
      <c r="F178" s="70" t="s">
        <v>789</v>
      </c>
      <c r="G178" s="1064" t="s">
        <v>1861</v>
      </c>
      <c r="H178" s="70" t="s">
        <v>1862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411</v>
      </c>
      <c r="C179" s="70">
        <v>3</v>
      </c>
      <c r="D179" s="70">
        <v>25</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412</v>
      </c>
      <c r="C180" s="70">
        <v>4</v>
      </c>
      <c r="D180" s="70">
        <v>25</v>
      </c>
      <c r="E180" s="70">
        <v>2007</v>
      </c>
      <c r="F180" s="70" t="s">
        <v>791</v>
      </c>
      <c r="G180" s="70" t="s">
        <v>1861</v>
      </c>
      <c r="H180" s="70" t="s">
        <v>1862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413</v>
      </c>
      <c r="C181" s="70">
        <v>5</v>
      </c>
      <c r="D181" s="70">
        <v>25</v>
      </c>
      <c r="E181" s="70">
        <v>2008</v>
      </c>
      <c r="F181" s="70" t="s">
        <v>792</v>
      </c>
      <c r="G181" s="70" t="s">
        <v>1861</v>
      </c>
      <c r="H181" s="70" t="s">
        <v>1862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414</v>
      </c>
      <c r="C182" s="70">
        <v>6</v>
      </c>
      <c r="D182" s="70">
        <v>25</v>
      </c>
      <c r="E182" s="70">
        <v>2009</v>
      </c>
      <c r="F182" s="70" t="s">
        <v>176</v>
      </c>
      <c r="G182" s="70" t="s">
        <v>1861</v>
      </c>
      <c r="H182" s="70" t="s">
        <v>1862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415</v>
      </c>
      <c r="C183" s="70">
        <v>7</v>
      </c>
      <c r="D183" s="70">
        <v>25</v>
      </c>
      <c r="E183" s="70">
        <v>2010</v>
      </c>
      <c r="F183" s="70" t="s">
        <v>177</v>
      </c>
      <c r="G183" s="70" t="s">
        <v>1861</v>
      </c>
      <c r="H183" s="70" t="s">
        <v>1862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416</v>
      </c>
      <c r="C184" s="70">
        <v>8</v>
      </c>
      <c r="D184" s="70">
        <v>25</v>
      </c>
      <c r="E184" s="70">
        <v>2011</v>
      </c>
      <c r="F184" s="70" t="s">
        <v>178</v>
      </c>
      <c r="G184" s="70" t="s">
        <v>1861</v>
      </c>
      <c r="H184" s="70" t="s">
        <v>1862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1870</v>
      </c>
      <c r="B185" s="70">
        <v>417</v>
      </c>
      <c r="C185" s="70">
        <v>9</v>
      </c>
      <c r="D185" s="70">
        <v>25</v>
      </c>
      <c r="E185" s="70">
        <v>2012</v>
      </c>
      <c r="F185" s="70" t="s">
        <v>179</v>
      </c>
      <c r="G185" s="70" t="s">
        <v>1861</v>
      </c>
      <c r="H185" s="70" t="s">
        <v>1862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1871</v>
      </c>
      <c r="B186" s="70">
        <v>418</v>
      </c>
      <c r="C186" s="70">
        <v>10</v>
      </c>
      <c r="D186" s="70">
        <v>25</v>
      </c>
      <c r="E186" s="70">
        <v>2013</v>
      </c>
      <c r="F186" s="70" t="s">
        <v>180</v>
      </c>
      <c r="G186" s="70" t="s">
        <v>1861</v>
      </c>
      <c r="H186" s="70" t="s">
        <v>1862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1872</v>
      </c>
      <c r="B187" s="70">
        <v>419</v>
      </c>
      <c r="C187" s="70">
        <v>11</v>
      </c>
      <c r="D187" s="70">
        <v>25</v>
      </c>
      <c r="E187" s="70">
        <v>2014</v>
      </c>
      <c r="F187" s="70" t="s">
        <v>181</v>
      </c>
      <c r="G187" s="70" t="s">
        <v>1861</v>
      </c>
      <c r="H187" s="70" t="s">
        <v>1862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1873</v>
      </c>
      <c r="B188" s="70">
        <v>420</v>
      </c>
      <c r="C188" s="70">
        <v>12</v>
      </c>
      <c r="D188" s="70">
        <v>25</v>
      </c>
      <c r="E188" s="70">
        <v>2015</v>
      </c>
      <c r="F188" s="70" t="s">
        <v>182</v>
      </c>
      <c r="G188" s="70" t="s">
        <v>1861</v>
      </c>
      <c r="H188" s="70" t="s">
        <v>1862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1874</v>
      </c>
      <c r="B189" s="70">
        <v>421</v>
      </c>
      <c r="C189" s="70">
        <v>13</v>
      </c>
      <c r="D189" s="70">
        <v>25</v>
      </c>
      <c r="E189" s="70">
        <v>2016</v>
      </c>
      <c r="F189" s="70" t="s">
        <v>155</v>
      </c>
      <c r="G189" s="70" t="s">
        <v>1861</v>
      </c>
      <c r="H189" s="70" t="s">
        <v>1862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1875</v>
      </c>
      <c r="B190" s="70">
        <v>422</v>
      </c>
      <c r="C190" s="70">
        <v>14</v>
      </c>
      <c r="D190" s="70">
        <v>25</v>
      </c>
      <c r="E190" s="70">
        <v>2017</v>
      </c>
      <c r="F190" s="70" t="s">
        <v>156</v>
      </c>
      <c r="G190" s="70" t="s">
        <v>1861</v>
      </c>
      <c r="H190" s="70" t="s">
        <v>1862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1876</v>
      </c>
      <c r="B191" s="70">
        <v>423</v>
      </c>
      <c r="C191" s="70">
        <v>15</v>
      </c>
      <c r="D191" s="70">
        <v>25</v>
      </c>
      <c r="E191" s="70">
        <v>2018</v>
      </c>
      <c r="F191" s="70" t="s">
        <v>183</v>
      </c>
      <c r="G191" s="70" t="s">
        <v>1861</v>
      </c>
      <c r="H191" s="70" t="s">
        <v>1862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1877</v>
      </c>
      <c r="B192" s="70">
        <v>424</v>
      </c>
      <c r="C192" s="70">
        <v>16</v>
      </c>
      <c r="D192" s="70">
        <v>25</v>
      </c>
      <c r="E192" s="70">
        <v>2019</v>
      </c>
      <c r="F192" s="70" t="s">
        <v>158</v>
      </c>
      <c r="G192" s="70" t="s">
        <v>1861</v>
      </c>
      <c r="H192" s="70" t="s">
        <v>1862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1878</v>
      </c>
      <c r="B193" s="70">
        <v>425</v>
      </c>
      <c r="C193" s="70">
        <v>17</v>
      </c>
      <c r="D193" s="70">
        <v>25</v>
      </c>
      <c r="E193" s="70">
        <v>2020</v>
      </c>
      <c r="F193" s="70" t="s">
        <v>159</v>
      </c>
      <c r="G193" s="70" t="s">
        <v>1861</v>
      </c>
      <c r="H193" s="70" t="s">
        <v>1862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425</v>
      </c>
      <c r="C194" s="70">
        <v>18</v>
      </c>
      <c r="D194" s="70">
        <v>25</v>
      </c>
      <c r="E194" s="70">
        <v>2021</v>
      </c>
      <c r="F194" s="70" t="s">
        <v>160</v>
      </c>
      <c r="G194" s="70" t="s">
        <v>1861</v>
      </c>
      <c r="H194" s="70" t="s">
        <v>1862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425</v>
      </c>
      <c r="C195" s="70">
        <v>19</v>
      </c>
      <c r="D195" s="70">
        <v>25</v>
      </c>
      <c r="E195" s="70">
        <v>2022</v>
      </c>
      <c r="F195" s="70" t="s">
        <v>161</v>
      </c>
      <c r="G195" s="70" t="s">
        <v>1861</v>
      </c>
      <c r="H195" s="70" t="s">
        <v>1862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425</v>
      </c>
      <c r="C196" s="70">
        <v>20</v>
      </c>
      <c r="D196" s="70">
        <v>25</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425</v>
      </c>
      <c r="C197" s="70">
        <v>21</v>
      </c>
      <c r="D197" s="70">
        <v>25</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35</v>
      </c>
      <c r="C198" s="70">
        <v>1</v>
      </c>
      <c r="D198" s="70">
        <v>3</v>
      </c>
      <c r="E198" s="70">
        <v>1990</v>
      </c>
      <c r="F198" s="70" t="s">
        <v>787</v>
      </c>
      <c r="G198" s="1064" t="s">
        <v>1884</v>
      </c>
      <c r="H198" s="70" t="s">
        <v>1885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36</v>
      </c>
      <c r="C199" s="70">
        <v>2</v>
      </c>
      <c r="D199" s="70">
        <v>3</v>
      </c>
      <c r="E199" s="70">
        <v>2005</v>
      </c>
      <c r="F199" s="70" t="s">
        <v>789</v>
      </c>
      <c r="G199" s="70" t="s">
        <v>1884</v>
      </c>
      <c r="H199" s="70" t="s">
        <v>1885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37</v>
      </c>
      <c r="C200" s="70">
        <v>3</v>
      </c>
      <c r="D200" s="70">
        <v>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38</v>
      </c>
      <c r="C201" s="70">
        <v>4</v>
      </c>
      <c r="D201" s="70">
        <v>3</v>
      </c>
      <c r="E201" s="70">
        <v>2007</v>
      </c>
      <c r="F201" s="70" t="s">
        <v>791</v>
      </c>
      <c r="G201" s="70" t="s">
        <v>1884</v>
      </c>
      <c r="H201" s="70" t="s">
        <v>1885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39</v>
      </c>
      <c r="C202" s="70">
        <v>5</v>
      </c>
      <c r="D202" s="70">
        <v>3</v>
      </c>
      <c r="E202" s="70">
        <v>2008</v>
      </c>
      <c r="F202" s="70" t="s">
        <v>792</v>
      </c>
      <c r="G202" s="70" t="s">
        <v>1884</v>
      </c>
      <c r="H202" s="70" t="s">
        <v>1885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40</v>
      </c>
      <c r="C203" s="70">
        <v>6</v>
      </c>
      <c r="D203" s="70">
        <v>3</v>
      </c>
      <c r="E203" s="70">
        <v>2009</v>
      </c>
      <c r="F203" s="70" t="s">
        <v>176</v>
      </c>
      <c r="G203" s="70" t="s">
        <v>1884</v>
      </c>
      <c r="H203" s="70" t="s">
        <v>1885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1891</v>
      </c>
      <c r="B204" s="70">
        <v>41</v>
      </c>
      <c r="C204" s="70">
        <v>7</v>
      </c>
      <c r="D204" s="70">
        <v>3</v>
      </c>
      <c r="E204" s="70">
        <v>2010</v>
      </c>
      <c r="F204" s="70" t="s">
        <v>177</v>
      </c>
      <c r="G204" s="70" t="s">
        <v>1884</v>
      </c>
      <c r="H204" s="70" t="s">
        <v>1885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1892</v>
      </c>
      <c r="B205" s="70">
        <v>42</v>
      </c>
      <c r="C205" s="70">
        <v>8</v>
      </c>
      <c r="D205" s="70">
        <v>3</v>
      </c>
      <c r="E205" s="70">
        <v>2011</v>
      </c>
      <c r="F205" s="70" t="s">
        <v>178</v>
      </c>
      <c r="G205" s="70" t="s">
        <v>1884</v>
      </c>
      <c r="H205" s="70" t="s">
        <v>1885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1893</v>
      </c>
      <c r="B206" s="70">
        <v>43</v>
      </c>
      <c r="C206" s="70">
        <v>9</v>
      </c>
      <c r="D206" s="70">
        <v>3</v>
      </c>
      <c r="E206" s="70">
        <v>2012</v>
      </c>
      <c r="F206" s="70" t="s">
        <v>179</v>
      </c>
      <c r="G206" s="70" t="s">
        <v>1884</v>
      </c>
      <c r="H206" s="70" t="s">
        <v>1885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1894</v>
      </c>
      <c r="B207" s="70">
        <v>44</v>
      </c>
      <c r="C207" s="70">
        <v>10</v>
      </c>
      <c r="D207" s="70">
        <v>3</v>
      </c>
      <c r="E207" s="70">
        <v>2013</v>
      </c>
      <c r="F207" s="70" t="s">
        <v>180</v>
      </c>
      <c r="G207" s="70" t="s">
        <v>1884</v>
      </c>
      <c r="H207" s="70" t="s">
        <v>1885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1895</v>
      </c>
      <c r="B208" s="70">
        <v>45</v>
      </c>
      <c r="C208" s="70">
        <v>11</v>
      </c>
      <c r="D208" s="70">
        <v>3</v>
      </c>
      <c r="E208" s="70">
        <v>2014</v>
      </c>
      <c r="F208" s="70" t="s">
        <v>181</v>
      </c>
      <c r="G208" s="70" t="s">
        <v>1884</v>
      </c>
      <c r="H208" s="70" t="s">
        <v>1885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1896</v>
      </c>
      <c r="B209" s="70">
        <v>46</v>
      </c>
      <c r="C209" s="70">
        <v>12</v>
      </c>
      <c r="D209" s="70">
        <v>3</v>
      </c>
      <c r="E209" s="70">
        <v>2015</v>
      </c>
      <c r="F209" s="70" t="s">
        <v>182</v>
      </c>
      <c r="G209" s="70" t="s">
        <v>1884</v>
      </c>
      <c r="H209" s="70" t="s">
        <v>1885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1897</v>
      </c>
      <c r="B210" s="70">
        <v>47</v>
      </c>
      <c r="C210" s="70">
        <v>13</v>
      </c>
      <c r="D210" s="70">
        <v>3</v>
      </c>
      <c r="E210" s="70">
        <v>2016</v>
      </c>
      <c r="F210" s="70" t="s">
        <v>155</v>
      </c>
      <c r="G210" s="70" t="s">
        <v>1884</v>
      </c>
      <c r="H210" s="70" t="s">
        <v>1885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1898</v>
      </c>
      <c r="B211" s="70">
        <v>48</v>
      </c>
      <c r="C211" s="70">
        <v>14</v>
      </c>
      <c r="D211" s="70">
        <v>3</v>
      </c>
      <c r="E211" s="70">
        <v>2017</v>
      </c>
      <c r="F211" s="70" t="s">
        <v>156</v>
      </c>
      <c r="G211" s="70" t="s">
        <v>1884</v>
      </c>
      <c r="H211" s="70" t="s">
        <v>1885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1899</v>
      </c>
      <c r="B212" s="70">
        <v>49</v>
      </c>
      <c r="C212" s="70">
        <v>15</v>
      </c>
      <c r="D212" s="70">
        <v>3</v>
      </c>
      <c r="E212" s="70">
        <v>2018</v>
      </c>
      <c r="F212" s="70" t="s">
        <v>183</v>
      </c>
      <c r="G212" s="70" t="s">
        <v>1884</v>
      </c>
      <c r="H212" s="70" t="s">
        <v>1885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1900</v>
      </c>
      <c r="B213" s="70">
        <v>50</v>
      </c>
      <c r="C213" s="70">
        <v>16</v>
      </c>
      <c r="D213" s="70">
        <v>3</v>
      </c>
      <c r="E213" s="70">
        <v>2019</v>
      </c>
      <c r="F213" s="70" t="s">
        <v>158</v>
      </c>
      <c r="G213" s="70" t="s">
        <v>1884</v>
      </c>
      <c r="H213" s="70" t="s">
        <v>1885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1901</v>
      </c>
      <c r="B214" s="70">
        <v>51</v>
      </c>
      <c r="C214" s="70">
        <v>17</v>
      </c>
      <c r="D214" s="70">
        <v>3</v>
      </c>
      <c r="E214" s="70">
        <v>2020</v>
      </c>
      <c r="F214" s="70" t="s">
        <v>159</v>
      </c>
      <c r="G214" s="70" t="s">
        <v>1884</v>
      </c>
      <c r="H214" s="70" t="s">
        <v>1885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1902</v>
      </c>
      <c r="B215" s="70">
        <v>51</v>
      </c>
      <c r="C215" s="70">
        <v>18</v>
      </c>
      <c r="D215" s="70">
        <v>3</v>
      </c>
      <c r="E215" s="70">
        <v>2021</v>
      </c>
      <c r="F215" s="70" t="s">
        <v>160</v>
      </c>
      <c r="G215" s="70" t="s">
        <v>1884</v>
      </c>
      <c r="H215" s="70" t="s">
        <v>1885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1903</v>
      </c>
      <c r="B216" s="70">
        <v>51</v>
      </c>
      <c r="C216" s="70">
        <v>19</v>
      </c>
      <c r="D216" s="70">
        <v>3</v>
      </c>
      <c r="E216" s="70">
        <v>2022</v>
      </c>
      <c r="F216" s="70" t="s">
        <v>161</v>
      </c>
      <c r="G216" s="1064" t="s">
        <v>1884</v>
      </c>
      <c r="H216" s="70" t="s">
        <v>1885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51</v>
      </c>
      <c r="C217" s="70">
        <v>20</v>
      </c>
      <c r="D217" s="70">
        <v>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51</v>
      </c>
      <c r="C218" s="70">
        <v>21</v>
      </c>
      <c r="D218" s="70">
        <v>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v>
      </c>
      <c r="C219" s="70">
        <v>1</v>
      </c>
      <c r="D219" s="70">
        <v>2</v>
      </c>
      <c r="E219" s="70">
        <v>1990</v>
      </c>
      <c r="F219" s="70" t="s">
        <v>787</v>
      </c>
      <c r="G219" s="70" t="s">
        <v>1907</v>
      </c>
      <c r="H219" s="70" t="s">
        <v>1908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19</v>
      </c>
      <c r="C220" s="70">
        <v>2</v>
      </c>
      <c r="D220" s="70">
        <v>2</v>
      </c>
      <c r="E220" s="70">
        <v>2005</v>
      </c>
      <c r="F220" s="70" t="s">
        <v>789</v>
      </c>
      <c r="G220" s="70" t="s">
        <v>1907</v>
      </c>
      <c r="H220" s="70" t="s">
        <v>1908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20</v>
      </c>
      <c r="C221" s="70">
        <v>3</v>
      </c>
      <c r="D221" s="70">
        <v>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21</v>
      </c>
      <c r="C222" s="70">
        <v>4</v>
      </c>
      <c r="D222" s="70">
        <v>2</v>
      </c>
      <c r="E222" s="70">
        <v>2007</v>
      </c>
      <c r="F222" s="70" t="s">
        <v>791</v>
      </c>
      <c r="G222" s="70" t="s">
        <v>1907</v>
      </c>
      <c r="H222" s="70" t="s">
        <v>1908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22</v>
      </c>
      <c r="C223" s="70">
        <v>5</v>
      </c>
      <c r="D223" s="70">
        <v>2</v>
      </c>
      <c r="E223" s="70">
        <v>2008</v>
      </c>
      <c r="F223" s="70" t="s">
        <v>792</v>
      </c>
      <c r="G223" s="70" t="s">
        <v>1907</v>
      </c>
      <c r="H223" s="70" t="s">
        <v>1908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23</v>
      </c>
      <c r="C224" s="70">
        <v>6</v>
      </c>
      <c r="D224" s="70">
        <v>2</v>
      </c>
      <c r="E224" s="70">
        <v>2009</v>
      </c>
      <c r="F224" s="70" t="s">
        <v>176</v>
      </c>
      <c r="G224" s="70" t="s">
        <v>1907</v>
      </c>
      <c r="H224" s="70" t="s">
        <v>1908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1914</v>
      </c>
      <c r="B225" s="70">
        <v>24</v>
      </c>
      <c r="C225" s="70">
        <v>7</v>
      </c>
      <c r="D225" s="70">
        <v>2</v>
      </c>
      <c r="E225" s="70">
        <v>2010</v>
      </c>
      <c r="F225" s="70" t="s">
        <v>177</v>
      </c>
      <c r="G225" s="70" t="s">
        <v>1907</v>
      </c>
      <c r="H225" s="70" t="s">
        <v>1908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1915</v>
      </c>
      <c r="B226" s="70">
        <v>25</v>
      </c>
      <c r="C226" s="70">
        <v>8</v>
      </c>
      <c r="D226" s="70">
        <v>2</v>
      </c>
      <c r="E226" s="70">
        <v>2011</v>
      </c>
      <c r="F226" s="70" t="s">
        <v>178</v>
      </c>
      <c r="G226" s="70" t="s">
        <v>1907</v>
      </c>
      <c r="H226" s="70" t="s">
        <v>1908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1916</v>
      </c>
      <c r="B227" s="70">
        <v>26</v>
      </c>
      <c r="C227" s="70">
        <v>9</v>
      </c>
      <c r="D227" s="70">
        <v>2</v>
      </c>
      <c r="E227" s="70">
        <v>2012</v>
      </c>
      <c r="F227" s="70" t="s">
        <v>179</v>
      </c>
      <c r="G227" s="70" t="s">
        <v>1907</v>
      </c>
      <c r="H227" s="70" t="s">
        <v>1908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1917</v>
      </c>
      <c r="B228" s="70">
        <v>27</v>
      </c>
      <c r="C228" s="70">
        <v>10</v>
      </c>
      <c r="D228" s="70">
        <v>2</v>
      </c>
      <c r="E228" s="70">
        <v>2013</v>
      </c>
      <c r="F228" s="70" t="s">
        <v>180</v>
      </c>
      <c r="G228" s="70" t="s">
        <v>1907</v>
      </c>
      <c r="H228" s="70" t="s">
        <v>1908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1918</v>
      </c>
      <c r="B229" s="70">
        <v>28</v>
      </c>
      <c r="C229" s="70">
        <v>11</v>
      </c>
      <c r="D229" s="70">
        <v>2</v>
      </c>
      <c r="E229" s="70">
        <v>2014</v>
      </c>
      <c r="F229" s="70" t="s">
        <v>181</v>
      </c>
      <c r="G229" s="70" t="s">
        <v>1907</v>
      </c>
      <c r="H229" s="70" t="s">
        <v>1908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1919</v>
      </c>
      <c r="B230" s="70">
        <v>29</v>
      </c>
      <c r="C230" s="70">
        <v>12</v>
      </c>
      <c r="D230" s="70">
        <v>2</v>
      </c>
      <c r="E230" s="70">
        <v>2015</v>
      </c>
      <c r="F230" s="70" t="s">
        <v>182</v>
      </c>
      <c r="G230" s="70" t="s">
        <v>1907</v>
      </c>
      <c r="H230" s="70" t="s">
        <v>1908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1920</v>
      </c>
      <c r="B231" s="70">
        <v>30</v>
      </c>
      <c r="C231" s="70">
        <v>13</v>
      </c>
      <c r="D231" s="70">
        <v>2</v>
      </c>
      <c r="E231" s="70">
        <v>2016</v>
      </c>
      <c r="F231" s="70" t="s">
        <v>155</v>
      </c>
      <c r="G231" s="70" t="s">
        <v>1907</v>
      </c>
      <c r="H231" s="70" t="s">
        <v>1908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1921</v>
      </c>
      <c r="B232" s="70">
        <v>31</v>
      </c>
      <c r="C232" s="70">
        <v>14</v>
      </c>
      <c r="D232" s="70">
        <v>2</v>
      </c>
      <c r="E232" s="70">
        <v>2017</v>
      </c>
      <c r="F232" s="70" t="s">
        <v>156</v>
      </c>
      <c r="G232" s="70" t="s">
        <v>1907</v>
      </c>
      <c r="H232" s="70" t="s">
        <v>1908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1922</v>
      </c>
      <c r="B233" s="70">
        <v>32</v>
      </c>
      <c r="C233" s="70">
        <v>15</v>
      </c>
      <c r="D233" s="70">
        <v>2</v>
      </c>
      <c r="E233" s="70">
        <v>2018</v>
      </c>
      <c r="F233" s="70" t="s">
        <v>183</v>
      </c>
      <c r="G233" s="70" t="s">
        <v>1907</v>
      </c>
      <c r="H233" s="70" t="s">
        <v>1908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1923</v>
      </c>
      <c r="B234" s="70">
        <v>33</v>
      </c>
      <c r="C234" s="70">
        <v>16</v>
      </c>
      <c r="D234" s="70">
        <v>2</v>
      </c>
      <c r="E234" s="70">
        <v>2019</v>
      </c>
      <c r="F234" s="70" t="s">
        <v>158</v>
      </c>
      <c r="G234" s="70" t="s">
        <v>1907</v>
      </c>
      <c r="H234" s="70" t="s">
        <v>1908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1924</v>
      </c>
      <c r="B235" s="70">
        <v>34</v>
      </c>
      <c r="C235" s="70">
        <v>17</v>
      </c>
      <c r="D235" s="70">
        <v>2</v>
      </c>
      <c r="E235" s="70">
        <v>2020</v>
      </c>
      <c r="F235" s="70" t="s">
        <v>159</v>
      </c>
      <c r="G235" s="1064" t="s">
        <v>1907</v>
      </c>
      <c r="H235" s="70" t="s">
        <v>1908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1925</v>
      </c>
      <c r="B236" s="70">
        <v>34</v>
      </c>
      <c r="C236" s="70">
        <v>18</v>
      </c>
      <c r="D236" s="70">
        <v>2</v>
      </c>
      <c r="E236" s="70">
        <v>2021</v>
      </c>
      <c r="F236" s="70" t="s">
        <v>160</v>
      </c>
      <c r="G236" s="1064" t="s">
        <v>1907</v>
      </c>
      <c r="H236" s="70" t="s">
        <v>1908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1926</v>
      </c>
      <c r="B237" s="70">
        <v>34</v>
      </c>
      <c r="C237" s="70">
        <v>19</v>
      </c>
      <c r="D237" s="70">
        <v>2</v>
      </c>
      <c r="E237" s="70">
        <v>2022</v>
      </c>
      <c r="F237" s="70" t="s">
        <v>161</v>
      </c>
      <c r="G237" s="70" t="s">
        <v>1907</v>
      </c>
      <c r="H237" s="70" t="s">
        <v>1908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v>
      </c>
      <c r="C238" s="70">
        <v>20</v>
      </c>
      <c r="D238" s="70">
        <v>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v>
      </c>
      <c r="C239" s="70">
        <v>21</v>
      </c>
      <c r="D239" s="70">
        <v>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477</v>
      </c>
      <c r="C240" s="70">
        <v>1</v>
      </c>
      <c r="D240" s="70">
        <v>29</v>
      </c>
      <c r="E240" s="70">
        <v>1990</v>
      </c>
      <c r="F240" s="70" t="s">
        <v>787</v>
      </c>
      <c r="G240" s="70" t="s">
        <v>1930</v>
      </c>
      <c r="H240" s="70" t="s">
        <v>1931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478</v>
      </c>
      <c r="C241" s="70">
        <v>2</v>
      </c>
      <c r="D241" s="70">
        <v>29</v>
      </c>
      <c r="E241" s="70">
        <v>2005</v>
      </c>
      <c r="F241" s="70" t="s">
        <v>789</v>
      </c>
      <c r="G241" s="70" t="s">
        <v>1930</v>
      </c>
      <c r="H241" s="70" t="s">
        <v>1931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479</v>
      </c>
      <c r="C242" s="70">
        <v>3</v>
      </c>
      <c r="D242" s="70">
        <v>29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480</v>
      </c>
      <c r="C243" s="70">
        <v>4</v>
      </c>
      <c r="D243" s="70">
        <v>29</v>
      </c>
      <c r="E243" s="70">
        <v>2007</v>
      </c>
      <c r="F243" s="70" t="s">
        <v>791</v>
      </c>
      <c r="G243" s="70" t="s">
        <v>1930</v>
      </c>
      <c r="H243" s="70" t="s">
        <v>1931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481</v>
      </c>
      <c r="C244" s="70">
        <v>5</v>
      </c>
      <c r="D244" s="70">
        <v>29</v>
      </c>
      <c r="E244" s="70">
        <v>2008</v>
      </c>
      <c r="F244" s="70" t="s">
        <v>792</v>
      </c>
      <c r="G244" s="70" t="s">
        <v>1930</v>
      </c>
      <c r="H244" s="70" t="s">
        <v>1931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482</v>
      </c>
      <c r="C245" s="70">
        <v>6</v>
      </c>
      <c r="D245" s="70">
        <v>29</v>
      </c>
      <c r="E245" s="70">
        <v>2009</v>
      </c>
      <c r="F245" s="70" t="s">
        <v>176</v>
      </c>
      <c r="G245" s="70" t="s">
        <v>1930</v>
      </c>
      <c r="H245" s="70" t="s">
        <v>1931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483</v>
      </c>
      <c r="C246" s="70">
        <v>7</v>
      </c>
      <c r="D246" s="70">
        <v>29</v>
      </c>
      <c r="E246" s="70">
        <v>2010</v>
      </c>
      <c r="F246" s="70" t="s">
        <v>177</v>
      </c>
      <c r="G246" s="70" t="s">
        <v>1930</v>
      </c>
      <c r="H246" s="70" t="s">
        <v>1931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484</v>
      </c>
      <c r="C247" s="70">
        <v>8</v>
      </c>
      <c r="D247" s="70">
        <v>29</v>
      </c>
      <c r="E247" s="70">
        <v>2011</v>
      </c>
      <c r="F247" s="70" t="s">
        <v>178</v>
      </c>
      <c r="G247" s="70" t="s">
        <v>1930</v>
      </c>
      <c r="H247" s="70" t="s">
        <v>1931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485</v>
      </c>
      <c r="C248" s="70">
        <v>9</v>
      </c>
      <c r="D248" s="70">
        <v>29</v>
      </c>
      <c r="E248" s="70">
        <v>2012</v>
      </c>
      <c r="F248" s="70" t="s">
        <v>179</v>
      </c>
      <c r="G248" s="70" t="s">
        <v>1930</v>
      </c>
      <c r="H248" s="70" t="s">
        <v>1931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486</v>
      </c>
      <c r="C249" s="70">
        <v>10</v>
      </c>
      <c r="D249" s="70">
        <v>29</v>
      </c>
      <c r="E249" s="70">
        <v>2013</v>
      </c>
      <c r="F249" s="70" t="s">
        <v>180</v>
      </c>
      <c r="G249" s="70" t="s">
        <v>1930</v>
      </c>
      <c r="H249" s="70" t="s">
        <v>1931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487</v>
      </c>
      <c r="C250" s="70">
        <v>11</v>
      </c>
      <c r="D250" s="70">
        <v>29</v>
      </c>
      <c r="E250" s="70">
        <v>2014</v>
      </c>
      <c r="F250" s="70" t="s">
        <v>181</v>
      </c>
      <c r="G250" s="70" t="s">
        <v>1930</v>
      </c>
      <c r="H250" s="70" t="s">
        <v>1931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488</v>
      </c>
      <c r="C251" s="70">
        <v>12</v>
      </c>
      <c r="D251" s="70">
        <v>29</v>
      </c>
      <c r="E251" s="70">
        <v>2015</v>
      </c>
      <c r="F251" s="70" t="s">
        <v>182</v>
      </c>
      <c r="G251" s="70" t="s">
        <v>1930</v>
      </c>
      <c r="H251" s="70" t="s">
        <v>1931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489</v>
      </c>
      <c r="C252" s="70">
        <v>13</v>
      </c>
      <c r="D252" s="70">
        <v>29</v>
      </c>
      <c r="E252" s="70">
        <v>2016</v>
      </c>
      <c r="F252" s="70" t="s">
        <v>155</v>
      </c>
      <c r="G252" s="70" t="s">
        <v>1930</v>
      </c>
      <c r="H252" s="70" t="s">
        <v>1931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490</v>
      </c>
      <c r="C253" s="70">
        <v>14</v>
      </c>
      <c r="D253" s="70">
        <v>29</v>
      </c>
      <c r="E253" s="70">
        <v>2017</v>
      </c>
      <c r="F253" s="70" t="s">
        <v>156</v>
      </c>
      <c r="G253" s="70" t="s">
        <v>1930</v>
      </c>
      <c r="H253" s="70" t="s">
        <v>1931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491</v>
      </c>
      <c r="C254" s="70">
        <v>15</v>
      </c>
      <c r="D254" s="70">
        <v>29</v>
      </c>
      <c r="E254" s="70">
        <v>2018</v>
      </c>
      <c r="F254" s="70" t="s">
        <v>183</v>
      </c>
      <c r="G254" s="1064" t="s">
        <v>1930</v>
      </c>
      <c r="H254" s="70" t="s">
        <v>1931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492</v>
      </c>
      <c r="C255" s="70">
        <v>16</v>
      </c>
      <c r="D255" s="70">
        <v>29</v>
      </c>
      <c r="E255" s="70">
        <v>2019</v>
      </c>
      <c r="F255" s="70" t="s">
        <v>158</v>
      </c>
      <c r="G255" s="1064" t="s">
        <v>1930</v>
      </c>
      <c r="H255" s="70" t="s">
        <v>1931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493</v>
      </c>
      <c r="C256" s="70">
        <v>17</v>
      </c>
      <c r="D256" s="70">
        <v>29</v>
      </c>
      <c r="E256" s="70">
        <v>2020</v>
      </c>
      <c r="F256" s="70" t="s">
        <v>159</v>
      </c>
      <c r="G256" s="70" t="s">
        <v>1930</v>
      </c>
      <c r="H256" s="70" t="s">
        <v>1931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493</v>
      </c>
      <c r="C257" s="70">
        <v>18</v>
      </c>
      <c r="D257" s="70">
        <v>29</v>
      </c>
      <c r="E257" s="70">
        <v>2021</v>
      </c>
      <c r="F257" s="70" t="s">
        <v>160</v>
      </c>
      <c r="G257" s="70" t="s">
        <v>1930</v>
      </c>
      <c r="H257" s="70" t="s">
        <v>1931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493</v>
      </c>
      <c r="C258" s="70">
        <v>19</v>
      </c>
      <c r="D258" s="70">
        <v>29</v>
      </c>
      <c r="E258" s="70">
        <v>2022</v>
      </c>
      <c r="F258" s="70" t="s">
        <v>161</v>
      </c>
      <c r="G258" s="70" t="s">
        <v>1930</v>
      </c>
      <c r="H258" s="70" t="s">
        <v>1931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493</v>
      </c>
      <c r="C259" s="70">
        <v>20</v>
      </c>
      <c r="D259" s="70">
        <v>29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493</v>
      </c>
      <c r="C260" s="70">
        <v>21</v>
      </c>
      <c r="D260" s="70">
        <v>29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1960</v>
      </c>
      <c r="B267" s="70">
        <v>330</v>
      </c>
      <c r="C267" s="70">
        <v>7</v>
      </c>
      <c r="D267" s="70">
        <v>20</v>
      </c>
      <c r="E267" s="70">
        <v>2010</v>
      </c>
      <c r="F267" s="70" t="s">
        <v>177</v>
      </c>
      <c r="G267" s="70" t="s">
        <v>1953</v>
      </c>
      <c r="H267" s="70" t="s">
        <v>1954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1961</v>
      </c>
      <c r="B268" s="70">
        <v>331</v>
      </c>
      <c r="C268" s="70">
        <v>8</v>
      </c>
      <c r="D268" s="70">
        <v>20</v>
      </c>
      <c r="E268" s="70">
        <v>2011</v>
      </c>
      <c r="F268" s="70" t="s">
        <v>178</v>
      </c>
      <c r="G268" s="70" t="s">
        <v>1953</v>
      </c>
      <c r="H268" s="70" t="s">
        <v>1954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1962</v>
      </c>
      <c r="B269" s="70">
        <v>332</v>
      </c>
      <c r="C269" s="70">
        <v>9</v>
      </c>
      <c r="D269" s="70">
        <v>20</v>
      </c>
      <c r="E269" s="70">
        <v>2012</v>
      </c>
      <c r="F269" s="70" t="s">
        <v>179</v>
      </c>
      <c r="G269" s="70" t="s">
        <v>1953</v>
      </c>
      <c r="H269" s="70" t="s">
        <v>1954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1963</v>
      </c>
      <c r="B270" s="70">
        <v>333</v>
      </c>
      <c r="C270" s="70">
        <v>10</v>
      </c>
      <c r="D270" s="70">
        <v>20</v>
      </c>
      <c r="E270" s="70">
        <v>2013</v>
      </c>
      <c r="F270" s="70" t="s">
        <v>180</v>
      </c>
      <c r="G270" s="70" t="s">
        <v>1953</v>
      </c>
      <c r="H270" s="70" t="s">
        <v>1954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1964</v>
      </c>
      <c r="B271" s="70">
        <v>334</v>
      </c>
      <c r="C271" s="70">
        <v>11</v>
      </c>
      <c r="D271" s="70">
        <v>20</v>
      </c>
      <c r="E271" s="70">
        <v>2014</v>
      </c>
      <c r="F271" s="70" t="s">
        <v>181</v>
      </c>
      <c r="G271" s="70" t="s">
        <v>1953</v>
      </c>
      <c r="H271" s="70" t="s">
        <v>1954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1965</v>
      </c>
      <c r="B272" s="70">
        <v>335</v>
      </c>
      <c r="C272" s="70">
        <v>12</v>
      </c>
      <c r="D272" s="70">
        <v>20</v>
      </c>
      <c r="E272" s="70">
        <v>2015</v>
      </c>
      <c r="F272" s="70" t="s">
        <v>182</v>
      </c>
      <c r="G272" s="70" t="s">
        <v>1953</v>
      </c>
      <c r="H272" s="70" t="s">
        <v>1954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1966</v>
      </c>
      <c r="B273" s="70">
        <v>336</v>
      </c>
      <c r="C273" s="70">
        <v>13</v>
      </c>
      <c r="D273" s="70">
        <v>20</v>
      </c>
      <c r="E273" s="70">
        <v>2016</v>
      </c>
      <c r="F273" s="70" t="s">
        <v>155</v>
      </c>
      <c r="G273" s="1064" t="s">
        <v>1953</v>
      </c>
      <c r="H273" s="70" t="s">
        <v>1954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1967</v>
      </c>
      <c r="B274" s="70">
        <v>337</v>
      </c>
      <c r="C274" s="70">
        <v>14</v>
      </c>
      <c r="D274" s="70">
        <v>20</v>
      </c>
      <c r="E274" s="70">
        <v>2017</v>
      </c>
      <c r="F274" s="70" t="s">
        <v>156</v>
      </c>
      <c r="G274" s="1064" t="s">
        <v>1953</v>
      </c>
      <c r="H274" s="70" t="s">
        <v>1954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1968</v>
      </c>
      <c r="B275" s="70">
        <v>338</v>
      </c>
      <c r="C275" s="70">
        <v>15</v>
      </c>
      <c r="D275" s="70">
        <v>20</v>
      </c>
      <c r="E275" s="70">
        <v>2018</v>
      </c>
      <c r="F275" s="70" t="s">
        <v>183</v>
      </c>
      <c r="G275" s="70" t="s">
        <v>1953</v>
      </c>
      <c r="H275" s="70" t="s">
        <v>1954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1969</v>
      </c>
      <c r="B276" s="70">
        <v>339</v>
      </c>
      <c r="C276" s="70">
        <v>16</v>
      </c>
      <c r="D276" s="70">
        <v>20</v>
      </c>
      <c r="E276" s="70">
        <v>2019</v>
      </c>
      <c r="F276" s="70" t="s">
        <v>158</v>
      </c>
      <c r="G276" s="70" t="s">
        <v>1953</v>
      </c>
      <c r="H276" s="70" t="s">
        <v>1954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341</v>
      </c>
      <c r="C303" s="70">
        <v>1</v>
      </c>
      <c r="D303" s="70">
        <v>21</v>
      </c>
      <c r="E303" s="70">
        <v>1990</v>
      </c>
      <c r="F303" s="70" t="s">
        <v>787</v>
      </c>
      <c r="G303" s="70" t="s">
        <v>1999</v>
      </c>
      <c r="H303" s="70" t="s">
        <v>2000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342</v>
      </c>
      <c r="C304" s="70">
        <v>2</v>
      </c>
      <c r="D304" s="70">
        <v>21</v>
      </c>
      <c r="E304" s="70">
        <v>2005</v>
      </c>
      <c r="F304" s="70" t="s">
        <v>789</v>
      </c>
      <c r="G304" s="70" t="s">
        <v>1999</v>
      </c>
      <c r="H304" s="70" t="s">
        <v>2000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343</v>
      </c>
      <c r="C305" s="70">
        <v>3</v>
      </c>
      <c r="D305" s="70">
        <v>21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344</v>
      </c>
      <c r="C306" s="70">
        <v>4</v>
      </c>
      <c r="D306" s="70">
        <v>21</v>
      </c>
      <c r="E306" s="70">
        <v>2007</v>
      </c>
      <c r="F306" s="70" t="s">
        <v>791</v>
      </c>
      <c r="G306" s="70" t="s">
        <v>1999</v>
      </c>
      <c r="H306" s="70" t="s">
        <v>2000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345</v>
      </c>
      <c r="C307" s="70">
        <v>5</v>
      </c>
      <c r="D307" s="70">
        <v>21</v>
      </c>
      <c r="E307" s="70">
        <v>2008</v>
      </c>
      <c r="F307" s="70" t="s">
        <v>792</v>
      </c>
      <c r="G307" s="70" t="s">
        <v>1999</v>
      </c>
      <c r="H307" s="70" t="s">
        <v>2000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346</v>
      </c>
      <c r="C308" s="70">
        <v>6</v>
      </c>
      <c r="D308" s="70">
        <v>21</v>
      </c>
      <c r="E308" s="70">
        <v>2009</v>
      </c>
      <c r="F308" s="70" t="s">
        <v>176</v>
      </c>
      <c r="G308" s="70" t="s">
        <v>1999</v>
      </c>
      <c r="H308" s="70" t="s">
        <v>2000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2006</v>
      </c>
      <c r="B309" s="70">
        <v>347</v>
      </c>
      <c r="C309" s="70">
        <v>7</v>
      </c>
      <c r="D309" s="70">
        <v>21</v>
      </c>
      <c r="E309" s="70">
        <v>2010</v>
      </c>
      <c r="F309" s="70" t="s">
        <v>177</v>
      </c>
      <c r="G309" s="70" t="s">
        <v>1999</v>
      </c>
      <c r="H309" s="70" t="s">
        <v>2000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2007</v>
      </c>
      <c r="B310" s="70">
        <v>348</v>
      </c>
      <c r="C310" s="70">
        <v>8</v>
      </c>
      <c r="D310" s="70">
        <v>21</v>
      </c>
      <c r="E310" s="70">
        <v>2011</v>
      </c>
      <c r="F310" s="70" t="s">
        <v>178</v>
      </c>
      <c r="G310" s="70" t="s">
        <v>1999</v>
      </c>
      <c r="H310" s="70" t="s">
        <v>2000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2008</v>
      </c>
      <c r="B311" s="70">
        <v>349</v>
      </c>
      <c r="C311" s="70">
        <v>9</v>
      </c>
      <c r="D311" s="70">
        <v>21</v>
      </c>
      <c r="E311" s="70">
        <v>2012</v>
      </c>
      <c r="F311" s="70" t="s">
        <v>179</v>
      </c>
      <c r="G311" s="1064" t="s">
        <v>1999</v>
      </c>
      <c r="H311" s="70" t="s">
        <v>2000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2009</v>
      </c>
      <c r="B312" s="70">
        <v>350</v>
      </c>
      <c r="C312" s="70">
        <v>10</v>
      </c>
      <c r="D312" s="70">
        <v>21</v>
      </c>
      <c r="E312" s="70">
        <v>2013</v>
      </c>
      <c r="F312" s="70" t="s">
        <v>180</v>
      </c>
      <c r="G312" s="1064" t="s">
        <v>1999</v>
      </c>
      <c r="H312" s="70" t="s">
        <v>2000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2010</v>
      </c>
      <c r="B313" s="70">
        <v>351</v>
      </c>
      <c r="C313" s="70">
        <v>11</v>
      </c>
      <c r="D313" s="70">
        <v>21</v>
      </c>
      <c r="E313" s="70">
        <v>2014</v>
      </c>
      <c r="F313" s="70" t="s">
        <v>181</v>
      </c>
      <c r="G313" s="70" t="s">
        <v>1999</v>
      </c>
      <c r="H313" s="70" t="s">
        <v>2000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2011</v>
      </c>
      <c r="B314" s="70">
        <v>352</v>
      </c>
      <c r="C314" s="70">
        <v>12</v>
      </c>
      <c r="D314" s="70">
        <v>21</v>
      </c>
      <c r="E314" s="70">
        <v>2015</v>
      </c>
      <c r="F314" s="70" t="s">
        <v>182</v>
      </c>
      <c r="G314" s="70" t="s">
        <v>1999</v>
      </c>
      <c r="H314" s="70" t="s">
        <v>2000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2012</v>
      </c>
      <c r="B315" s="70">
        <v>353</v>
      </c>
      <c r="C315" s="70">
        <v>13</v>
      </c>
      <c r="D315" s="70">
        <v>21</v>
      </c>
      <c r="E315" s="70">
        <v>2016</v>
      </c>
      <c r="F315" s="70" t="s">
        <v>155</v>
      </c>
      <c r="G315" s="70" t="s">
        <v>1999</v>
      </c>
      <c r="H315" s="70" t="s">
        <v>2000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2013</v>
      </c>
      <c r="B316" s="70">
        <v>354</v>
      </c>
      <c r="C316" s="70">
        <v>14</v>
      </c>
      <c r="D316" s="70">
        <v>21</v>
      </c>
      <c r="E316" s="70">
        <v>2017</v>
      </c>
      <c r="F316" s="70" t="s">
        <v>156</v>
      </c>
      <c r="G316" s="70" t="s">
        <v>1999</v>
      </c>
      <c r="H316" s="70" t="s">
        <v>2000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2014</v>
      </c>
      <c r="B317" s="70">
        <v>355</v>
      </c>
      <c r="C317" s="70">
        <v>15</v>
      </c>
      <c r="D317" s="70">
        <v>21</v>
      </c>
      <c r="E317" s="70">
        <v>2018</v>
      </c>
      <c r="F317" s="70" t="s">
        <v>183</v>
      </c>
      <c r="G317" s="70" t="s">
        <v>1999</v>
      </c>
      <c r="H317" s="70" t="s">
        <v>2000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2015</v>
      </c>
      <c r="B318" s="70">
        <v>356</v>
      </c>
      <c r="C318" s="70">
        <v>16</v>
      </c>
      <c r="D318" s="70">
        <v>21</v>
      </c>
      <c r="E318" s="70">
        <v>2019</v>
      </c>
      <c r="F318" s="70" t="s">
        <v>158</v>
      </c>
      <c r="G318" s="70" t="s">
        <v>1999</v>
      </c>
      <c r="H318" s="70" t="s">
        <v>2000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2016</v>
      </c>
      <c r="B319" s="70">
        <v>357</v>
      </c>
      <c r="C319" s="70">
        <v>17</v>
      </c>
      <c r="D319" s="70">
        <v>21</v>
      </c>
      <c r="E319" s="70">
        <v>2020</v>
      </c>
      <c r="F319" s="70" t="s">
        <v>159</v>
      </c>
      <c r="G319" s="70" t="s">
        <v>1999</v>
      </c>
      <c r="H319" s="70" t="s">
        <v>2000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2017</v>
      </c>
      <c r="B320" s="70">
        <v>357</v>
      </c>
      <c r="C320" s="70">
        <v>18</v>
      </c>
      <c r="D320" s="70">
        <v>21</v>
      </c>
      <c r="E320" s="70">
        <v>2021</v>
      </c>
      <c r="F320" s="70" t="s">
        <v>160</v>
      </c>
      <c r="G320" s="70" t="s">
        <v>1999</v>
      </c>
      <c r="H320" s="70" t="s">
        <v>2000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2018</v>
      </c>
      <c r="B321" s="70">
        <v>357</v>
      </c>
      <c r="C321" s="70">
        <v>19</v>
      </c>
      <c r="D321" s="70">
        <v>21</v>
      </c>
      <c r="E321" s="70">
        <v>2022</v>
      </c>
      <c r="F321" s="70" t="s">
        <v>161</v>
      </c>
      <c r="G321" s="70" t="s">
        <v>1999</v>
      </c>
      <c r="H321" s="70" t="s">
        <v>2000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357</v>
      </c>
      <c r="C322" s="70">
        <v>20</v>
      </c>
      <c r="D322" s="70">
        <v>21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357</v>
      </c>
      <c r="C323" s="70">
        <v>21</v>
      </c>
      <c r="D323" s="70">
        <v>21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460</v>
      </c>
      <c r="C324" s="70">
        <v>1</v>
      </c>
      <c r="D324" s="70">
        <v>28</v>
      </c>
      <c r="E324" s="70">
        <v>1990</v>
      </c>
      <c r="F324" s="70" t="s">
        <v>787</v>
      </c>
      <c r="G324" s="70" t="s">
        <v>2022</v>
      </c>
      <c r="H324" s="70" t="s">
        <v>2023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461</v>
      </c>
      <c r="C325" s="70">
        <v>2</v>
      </c>
      <c r="D325" s="70">
        <v>28</v>
      </c>
      <c r="E325" s="70">
        <v>2005</v>
      </c>
      <c r="F325" s="70" t="s">
        <v>789</v>
      </c>
      <c r="G325" s="70" t="s">
        <v>2022</v>
      </c>
      <c r="H325" s="70" t="s">
        <v>2023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462</v>
      </c>
      <c r="C326" s="70">
        <v>3</v>
      </c>
      <c r="D326" s="70">
        <v>28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463</v>
      </c>
      <c r="C327" s="70">
        <v>4</v>
      </c>
      <c r="D327" s="70">
        <v>28</v>
      </c>
      <c r="E327" s="70">
        <v>2007</v>
      </c>
      <c r="F327" s="70" t="s">
        <v>791</v>
      </c>
      <c r="G327" s="70" t="s">
        <v>2022</v>
      </c>
      <c r="H327" s="70" t="s">
        <v>2023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464</v>
      </c>
      <c r="C328" s="70">
        <v>5</v>
      </c>
      <c r="D328" s="70">
        <v>28</v>
      </c>
      <c r="E328" s="70">
        <v>2008</v>
      </c>
      <c r="F328" s="70" t="s">
        <v>792</v>
      </c>
      <c r="G328" s="70" t="s">
        <v>2022</v>
      </c>
      <c r="H328" s="70" t="s">
        <v>2023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465</v>
      </c>
      <c r="C329" s="70">
        <v>6</v>
      </c>
      <c r="D329" s="70">
        <v>28</v>
      </c>
      <c r="E329" s="70">
        <v>2009</v>
      </c>
      <c r="F329" s="70" t="s">
        <v>176</v>
      </c>
      <c r="G329" s="1064" t="s">
        <v>2022</v>
      </c>
      <c r="H329" s="70" t="s">
        <v>2023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2029</v>
      </c>
      <c r="B330" s="70">
        <v>466</v>
      </c>
      <c r="C330" s="70">
        <v>7</v>
      </c>
      <c r="D330" s="70">
        <v>28</v>
      </c>
      <c r="E330" s="70">
        <v>2010</v>
      </c>
      <c r="F330" s="70" t="s">
        <v>177</v>
      </c>
      <c r="G330" s="1064" t="s">
        <v>2022</v>
      </c>
      <c r="H330" s="70" t="s">
        <v>2023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2030</v>
      </c>
      <c r="B331" s="70">
        <v>467</v>
      </c>
      <c r="C331" s="70">
        <v>8</v>
      </c>
      <c r="D331" s="70">
        <v>28</v>
      </c>
      <c r="E331" s="70">
        <v>2011</v>
      </c>
      <c r="F331" s="70" t="s">
        <v>178</v>
      </c>
      <c r="G331" s="70" t="s">
        <v>2022</v>
      </c>
      <c r="H331" s="70" t="s">
        <v>2023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2031</v>
      </c>
      <c r="B332" s="70">
        <v>468</v>
      </c>
      <c r="C332" s="70">
        <v>9</v>
      </c>
      <c r="D332" s="70">
        <v>28</v>
      </c>
      <c r="E332" s="70">
        <v>2012</v>
      </c>
      <c r="F332" s="70" t="s">
        <v>179</v>
      </c>
      <c r="G332" s="70" t="s">
        <v>2022</v>
      </c>
      <c r="H332" s="70" t="s">
        <v>2023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2032</v>
      </c>
      <c r="B333" s="70">
        <v>469</v>
      </c>
      <c r="C333" s="70">
        <v>10</v>
      </c>
      <c r="D333" s="70">
        <v>28</v>
      </c>
      <c r="E333" s="70">
        <v>2013</v>
      </c>
      <c r="F333" s="70" t="s">
        <v>180</v>
      </c>
      <c r="G333" s="70" t="s">
        <v>2022</v>
      </c>
      <c r="H333" s="70" t="s">
        <v>2023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2033</v>
      </c>
      <c r="B334" s="70">
        <v>470</v>
      </c>
      <c r="C334" s="70">
        <v>11</v>
      </c>
      <c r="D334" s="70">
        <v>28</v>
      </c>
      <c r="E334" s="70">
        <v>2014</v>
      </c>
      <c r="F334" s="70" t="s">
        <v>181</v>
      </c>
      <c r="G334" s="70" t="s">
        <v>2022</v>
      </c>
      <c r="H334" s="70" t="s">
        <v>2023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2034</v>
      </c>
      <c r="B335" s="70">
        <v>471</v>
      </c>
      <c r="C335" s="70">
        <v>12</v>
      </c>
      <c r="D335" s="70">
        <v>28</v>
      </c>
      <c r="E335" s="70">
        <v>2015</v>
      </c>
      <c r="F335" s="70" t="s">
        <v>182</v>
      </c>
      <c r="G335" s="70" t="s">
        <v>2022</v>
      </c>
      <c r="H335" s="70" t="s">
        <v>2023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2035</v>
      </c>
      <c r="B336" s="70">
        <v>472</v>
      </c>
      <c r="C336" s="70">
        <v>13</v>
      </c>
      <c r="D336" s="70">
        <v>28</v>
      </c>
      <c r="E336" s="70">
        <v>2016</v>
      </c>
      <c r="F336" s="70" t="s">
        <v>155</v>
      </c>
      <c r="G336" s="70" t="s">
        <v>2022</v>
      </c>
      <c r="H336" s="70" t="s">
        <v>2023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2036</v>
      </c>
      <c r="B337" s="70">
        <v>473</v>
      </c>
      <c r="C337" s="70">
        <v>14</v>
      </c>
      <c r="D337" s="70">
        <v>28</v>
      </c>
      <c r="E337" s="70">
        <v>2017</v>
      </c>
      <c r="F337" s="70" t="s">
        <v>156</v>
      </c>
      <c r="G337" s="70" t="s">
        <v>2022</v>
      </c>
      <c r="H337" s="70" t="s">
        <v>2023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2037</v>
      </c>
      <c r="B338" s="70">
        <v>474</v>
      </c>
      <c r="C338" s="70">
        <v>15</v>
      </c>
      <c r="D338" s="70">
        <v>28</v>
      </c>
      <c r="E338" s="70">
        <v>2018</v>
      </c>
      <c r="F338" s="70" t="s">
        <v>183</v>
      </c>
      <c r="G338" s="70" t="s">
        <v>2022</v>
      </c>
      <c r="H338" s="70" t="s">
        <v>2023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2038</v>
      </c>
      <c r="B339" s="70">
        <v>475</v>
      </c>
      <c r="C339" s="70">
        <v>16</v>
      </c>
      <c r="D339" s="70">
        <v>28</v>
      </c>
      <c r="E339" s="70">
        <v>2019</v>
      </c>
      <c r="F339" s="70" t="s">
        <v>158</v>
      </c>
      <c r="G339" s="70" t="s">
        <v>2022</v>
      </c>
      <c r="H339" s="70" t="s">
        <v>2023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2039</v>
      </c>
      <c r="B340" s="70">
        <v>476</v>
      </c>
      <c r="C340" s="70">
        <v>17</v>
      </c>
      <c r="D340" s="70">
        <v>28</v>
      </c>
      <c r="E340" s="70">
        <v>2020</v>
      </c>
      <c r="F340" s="70" t="s">
        <v>159</v>
      </c>
      <c r="G340" s="70" t="s">
        <v>2022</v>
      </c>
      <c r="H340" s="70" t="s">
        <v>2023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2040</v>
      </c>
      <c r="B341" s="70">
        <v>476</v>
      </c>
      <c r="C341" s="70">
        <v>18</v>
      </c>
      <c r="D341" s="70">
        <v>28</v>
      </c>
      <c r="E341" s="70">
        <v>2021</v>
      </c>
      <c r="F341" s="70" t="s">
        <v>160</v>
      </c>
      <c r="G341" s="70" t="s">
        <v>2022</v>
      </c>
      <c r="H341" s="70" t="s">
        <v>2023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2041</v>
      </c>
      <c r="B342" s="70">
        <v>476</v>
      </c>
      <c r="C342" s="70">
        <v>19</v>
      </c>
      <c r="D342" s="70">
        <v>28</v>
      </c>
      <c r="E342" s="70">
        <v>2022</v>
      </c>
      <c r="F342" s="70" t="s">
        <v>161</v>
      </c>
      <c r="G342" s="70" t="s">
        <v>2022</v>
      </c>
      <c r="H342" s="70" t="s">
        <v>2023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476</v>
      </c>
      <c r="C343" s="70">
        <v>20</v>
      </c>
      <c r="D343" s="70">
        <v>28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476</v>
      </c>
      <c r="C344" s="70">
        <v>21</v>
      </c>
      <c r="D344" s="70">
        <v>28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v>
      </c>
      <c r="C366" s="70">
        <v>1</v>
      </c>
      <c r="D366" s="70">
        <v>2</v>
      </c>
      <c r="E366" s="70">
        <v>1990</v>
      </c>
      <c r="F366" s="70" t="s">
        <v>787</v>
      </c>
      <c r="G366" s="70" t="s">
        <v>2068</v>
      </c>
      <c r="H366" s="70" t="s">
        <v>2069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19</v>
      </c>
      <c r="C367" s="70">
        <v>2</v>
      </c>
      <c r="D367" s="70">
        <v>2</v>
      </c>
      <c r="E367" s="70">
        <v>2005</v>
      </c>
      <c r="F367" s="70" t="s">
        <v>789</v>
      </c>
      <c r="G367" s="70" t="s">
        <v>2068</v>
      </c>
      <c r="H367" s="70" t="s">
        <v>2069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20</v>
      </c>
      <c r="C368" s="70">
        <v>3</v>
      </c>
      <c r="D368" s="70">
        <v>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21</v>
      </c>
      <c r="C369" s="70">
        <v>4</v>
      </c>
      <c r="D369" s="70">
        <v>2</v>
      </c>
      <c r="E369" s="70">
        <v>2007</v>
      </c>
      <c r="F369" s="70" t="s">
        <v>791</v>
      </c>
      <c r="G369" s="1064" t="s">
        <v>2068</v>
      </c>
      <c r="H369" s="70" t="s">
        <v>2069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22</v>
      </c>
      <c r="C370" s="70">
        <v>5</v>
      </c>
      <c r="D370" s="70">
        <v>2</v>
      </c>
      <c r="E370" s="70">
        <v>2008</v>
      </c>
      <c r="F370" s="70" t="s">
        <v>792</v>
      </c>
      <c r="G370" s="70" t="s">
        <v>2068</v>
      </c>
      <c r="H370" s="70" t="s">
        <v>2069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23</v>
      </c>
      <c r="C371" s="70">
        <v>6</v>
      </c>
      <c r="D371" s="70">
        <v>2</v>
      </c>
      <c r="E371" s="70">
        <v>2009</v>
      </c>
      <c r="F371" s="70" t="s">
        <v>176</v>
      </c>
      <c r="G371" s="70" t="s">
        <v>2068</v>
      </c>
      <c r="H371" s="70" t="s">
        <v>2069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24</v>
      </c>
      <c r="C372" s="70">
        <v>7</v>
      </c>
      <c r="D372" s="70">
        <v>2</v>
      </c>
      <c r="E372" s="70">
        <v>2010</v>
      </c>
      <c r="F372" s="70" t="s">
        <v>177</v>
      </c>
      <c r="G372" s="70" t="s">
        <v>2068</v>
      </c>
      <c r="H372" s="70" t="s">
        <v>2069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25</v>
      </c>
      <c r="C373" s="70">
        <v>8</v>
      </c>
      <c r="D373" s="70">
        <v>2</v>
      </c>
      <c r="E373" s="70">
        <v>2011</v>
      </c>
      <c r="F373" s="70" t="s">
        <v>178</v>
      </c>
      <c r="G373" s="70" t="s">
        <v>2068</v>
      </c>
      <c r="H373" s="70" t="s">
        <v>2069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26</v>
      </c>
      <c r="C374" s="70">
        <v>9</v>
      </c>
      <c r="D374" s="70">
        <v>2</v>
      </c>
      <c r="E374" s="70">
        <v>2012</v>
      </c>
      <c r="F374" s="70" t="s">
        <v>179</v>
      </c>
      <c r="G374" s="70" t="s">
        <v>2068</v>
      </c>
      <c r="H374" s="70" t="s">
        <v>2069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27</v>
      </c>
      <c r="C375" s="70">
        <v>10</v>
      </c>
      <c r="D375" s="70">
        <v>2</v>
      </c>
      <c r="E375" s="70">
        <v>2013</v>
      </c>
      <c r="F375" s="70" t="s">
        <v>180</v>
      </c>
      <c r="G375" s="70" t="s">
        <v>2068</v>
      </c>
      <c r="H375" s="70" t="s">
        <v>2069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28</v>
      </c>
      <c r="C376" s="70">
        <v>11</v>
      </c>
      <c r="D376" s="70">
        <v>2</v>
      </c>
      <c r="E376" s="70">
        <v>2014</v>
      </c>
      <c r="F376" s="70" t="s">
        <v>181</v>
      </c>
      <c r="G376" s="70" t="s">
        <v>2068</v>
      </c>
      <c r="H376" s="70" t="s">
        <v>2069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29</v>
      </c>
      <c r="C377" s="70">
        <v>12</v>
      </c>
      <c r="D377" s="70">
        <v>2</v>
      </c>
      <c r="E377" s="70">
        <v>2015</v>
      </c>
      <c r="F377" s="70" t="s">
        <v>182</v>
      </c>
      <c r="G377" s="70" t="s">
        <v>2068</v>
      </c>
      <c r="H377" s="70" t="s">
        <v>2069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30</v>
      </c>
      <c r="C378" s="70">
        <v>13</v>
      </c>
      <c r="D378" s="70">
        <v>2</v>
      </c>
      <c r="E378" s="70">
        <v>2016</v>
      </c>
      <c r="F378" s="70" t="s">
        <v>155</v>
      </c>
      <c r="G378" s="70" t="s">
        <v>2068</v>
      </c>
      <c r="H378" s="70" t="s">
        <v>2069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31</v>
      </c>
      <c r="C379" s="70">
        <v>14</v>
      </c>
      <c r="D379" s="70">
        <v>2</v>
      </c>
      <c r="E379" s="70">
        <v>2017</v>
      </c>
      <c r="F379" s="70" t="s">
        <v>156</v>
      </c>
      <c r="G379" s="70" t="s">
        <v>2068</v>
      </c>
      <c r="H379" s="70" t="s">
        <v>2069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32</v>
      </c>
      <c r="C380" s="70">
        <v>15</v>
      </c>
      <c r="D380" s="70">
        <v>2</v>
      </c>
      <c r="E380" s="70">
        <v>2018</v>
      </c>
      <c r="F380" s="70" t="s">
        <v>183</v>
      </c>
      <c r="G380" s="70" t="s">
        <v>2068</v>
      </c>
      <c r="H380" s="70" t="s">
        <v>2069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33</v>
      </c>
      <c r="C381" s="70">
        <v>16</v>
      </c>
      <c r="D381" s="70">
        <v>2</v>
      </c>
      <c r="E381" s="70">
        <v>2019</v>
      </c>
      <c r="F381" s="70" t="s">
        <v>158</v>
      </c>
      <c r="G381" s="70" t="s">
        <v>2068</v>
      </c>
      <c r="H381" s="70" t="s">
        <v>2069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34</v>
      </c>
      <c r="C382" s="70">
        <v>17</v>
      </c>
      <c r="D382" s="70">
        <v>2</v>
      </c>
      <c r="E382" s="70">
        <v>2020</v>
      </c>
      <c r="F382" s="70" t="s">
        <v>159</v>
      </c>
      <c r="G382" s="70" t="s">
        <v>2068</v>
      </c>
      <c r="H382" s="70" t="s">
        <v>2069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34</v>
      </c>
      <c r="C383" s="70">
        <v>18</v>
      </c>
      <c r="D383" s="70">
        <v>2</v>
      </c>
      <c r="E383" s="70">
        <v>2021</v>
      </c>
      <c r="F383" s="70" t="s">
        <v>160</v>
      </c>
      <c r="G383" s="70" t="s">
        <v>2068</v>
      </c>
      <c r="H383" s="70" t="s">
        <v>2069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34</v>
      </c>
      <c r="C384" s="70">
        <v>19</v>
      </c>
      <c r="D384" s="70">
        <v>2</v>
      </c>
      <c r="E384" s="70">
        <v>2022</v>
      </c>
      <c r="F384" s="70" t="s">
        <v>161</v>
      </c>
      <c r="G384" s="70" t="s">
        <v>2068</v>
      </c>
      <c r="H384" s="70" t="s">
        <v>2069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34</v>
      </c>
      <c r="C385" s="70">
        <v>20</v>
      </c>
      <c r="D385" s="70">
        <v>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34</v>
      </c>
      <c r="C386" s="70">
        <v>21</v>
      </c>
      <c r="D386" s="70">
        <v>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120</v>
      </c>
      <c r="C429" s="70">
        <v>1</v>
      </c>
      <c r="D429" s="70">
        <v>8</v>
      </c>
      <c r="E429" s="70">
        <v>1990</v>
      </c>
      <c r="F429" s="70" t="s">
        <v>787</v>
      </c>
      <c r="G429" s="70" t="s">
        <v>2137</v>
      </c>
      <c r="H429" s="70" t="s">
        <v>2138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121</v>
      </c>
      <c r="C430" s="70">
        <v>2</v>
      </c>
      <c r="D430" s="70">
        <v>8</v>
      </c>
      <c r="E430" s="70">
        <v>2005</v>
      </c>
      <c r="F430" s="70" t="s">
        <v>789</v>
      </c>
      <c r="G430" s="70" t="s">
        <v>2137</v>
      </c>
      <c r="H430" s="70" t="s">
        <v>2138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122</v>
      </c>
      <c r="C431" s="70">
        <v>3</v>
      </c>
      <c r="D431" s="70">
        <v>8</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123</v>
      </c>
      <c r="C432" s="70">
        <v>4</v>
      </c>
      <c r="D432" s="70">
        <v>8</v>
      </c>
      <c r="E432" s="70">
        <v>2007</v>
      </c>
      <c r="F432" s="70" t="s">
        <v>791</v>
      </c>
      <c r="G432" s="70" t="s">
        <v>2137</v>
      </c>
      <c r="H432" s="70" t="s">
        <v>2138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124</v>
      </c>
      <c r="C433" s="70">
        <v>5</v>
      </c>
      <c r="D433" s="70">
        <v>8</v>
      </c>
      <c r="E433" s="70">
        <v>2008</v>
      </c>
      <c r="F433" s="70" t="s">
        <v>792</v>
      </c>
      <c r="G433" s="70" t="s">
        <v>2137</v>
      </c>
      <c r="H433" s="70" t="s">
        <v>2138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125</v>
      </c>
      <c r="C434" s="70">
        <v>6</v>
      </c>
      <c r="D434" s="70">
        <v>8</v>
      </c>
      <c r="E434" s="70">
        <v>2009</v>
      </c>
      <c r="F434" s="70" t="s">
        <v>176</v>
      </c>
      <c r="G434" s="70" t="s">
        <v>2137</v>
      </c>
      <c r="H434" s="70" t="s">
        <v>2138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2144</v>
      </c>
      <c r="B435" s="70">
        <v>126</v>
      </c>
      <c r="C435" s="70">
        <v>7</v>
      </c>
      <c r="D435" s="70">
        <v>8</v>
      </c>
      <c r="E435" s="70">
        <v>2010</v>
      </c>
      <c r="F435" s="70" t="s">
        <v>177</v>
      </c>
      <c r="G435" s="70" t="s">
        <v>2137</v>
      </c>
      <c r="H435" s="70" t="s">
        <v>2138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2145</v>
      </c>
      <c r="B436" s="70">
        <v>127</v>
      </c>
      <c r="C436" s="70">
        <v>8</v>
      </c>
      <c r="D436" s="70">
        <v>8</v>
      </c>
      <c r="E436" s="70">
        <v>2011</v>
      </c>
      <c r="F436" s="70" t="s">
        <v>178</v>
      </c>
      <c r="G436" s="70" t="s">
        <v>2137</v>
      </c>
      <c r="H436" s="70" t="s">
        <v>2138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2146</v>
      </c>
      <c r="B437" s="70">
        <v>128</v>
      </c>
      <c r="C437" s="70">
        <v>9</v>
      </c>
      <c r="D437" s="70">
        <v>8</v>
      </c>
      <c r="E437" s="70">
        <v>2012</v>
      </c>
      <c r="F437" s="70" t="s">
        <v>179</v>
      </c>
      <c r="G437" s="70" t="s">
        <v>2137</v>
      </c>
      <c r="H437" s="70" t="s">
        <v>2138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2147</v>
      </c>
      <c r="B438" s="70">
        <v>129</v>
      </c>
      <c r="C438" s="70">
        <v>10</v>
      </c>
      <c r="D438" s="70">
        <v>8</v>
      </c>
      <c r="E438" s="70">
        <v>2013</v>
      </c>
      <c r="F438" s="70" t="s">
        <v>180</v>
      </c>
      <c r="G438" s="70" t="s">
        <v>2137</v>
      </c>
      <c r="H438" s="70" t="s">
        <v>2138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2148</v>
      </c>
      <c r="B439" s="70">
        <v>130</v>
      </c>
      <c r="C439" s="70">
        <v>11</v>
      </c>
      <c r="D439" s="70">
        <v>8</v>
      </c>
      <c r="E439" s="70">
        <v>2014</v>
      </c>
      <c r="F439" s="70" t="s">
        <v>181</v>
      </c>
      <c r="G439" s="70" t="s">
        <v>2137</v>
      </c>
      <c r="H439" s="70" t="s">
        <v>2138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2149</v>
      </c>
      <c r="B440" s="70">
        <v>131</v>
      </c>
      <c r="C440" s="70">
        <v>12</v>
      </c>
      <c r="D440" s="70">
        <v>8</v>
      </c>
      <c r="E440" s="70">
        <v>2015</v>
      </c>
      <c r="F440" s="70" t="s">
        <v>182</v>
      </c>
      <c r="G440" s="70" t="s">
        <v>2137</v>
      </c>
      <c r="H440" s="70" t="s">
        <v>2138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2150</v>
      </c>
      <c r="B441" s="70">
        <v>132</v>
      </c>
      <c r="C441" s="70">
        <v>13</v>
      </c>
      <c r="D441" s="70">
        <v>8</v>
      </c>
      <c r="E441" s="70">
        <v>2016</v>
      </c>
      <c r="F441" s="70" t="s">
        <v>155</v>
      </c>
      <c r="G441" s="70" t="s">
        <v>2137</v>
      </c>
      <c r="H441" s="70" t="s">
        <v>2138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2151</v>
      </c>
      <c r="B442" s="70">
        <v>133</v>
      </c>
      <c r="C442" s="70">
        <v>14</v>
      </c>
      <c r="D442" s="70">
        <v>8</v>
      </c>
      <c r="E442" s="70">
        <v>2017</v>
      </c>
      <c r="F442" s="70" t="s">
        <v>156</v>
      </c>
      <c r="G442" s="70" t="s">
        <v>2137</v>
      </c>
      <c r="H442" s="70" t="s">
        <v>2138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2152</v>
      </c>
      <c r="B443" s="70">
        <v>134</v>
      </c>
      <c r="C443" s="70">
        <v>15</v>
      </c>
      <c r="D443" s="70">
        <v>8</v>
      </c>
      <c r="E443" s="70">
        <v>2018</v>
      </c>
      <c r="F443" s="70" t="s">
        <v>183</v>
      </c>
      <c r="G443" s="70" t="s">
        <v>2137</v>
      </c>
      <c r="H443" s="70" t="s">
        <v>2138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2153</v>
      </c>
      <c r="B444" s="70">
        <v>135</v>
      </c>
      <c r="C444" s="70">
        <v>16</v>
      </c>
      <c r="D444" s="70">
        <v>8</v>
      </c>
      <c r="E444" s="70">
        <v>2019</v>
      </c>
      <c r="F444" s="70" t="s">
        <v>158</v>
      </c>
      <c r="G444" s="1064" t="s">
        <v>2137</v>
      </c>
      <c r="H444" s="70" t="s">
        <v>2138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2154</v>
      </c>
      <c r="B445" s="70">
        <v>136</v>
      </c>
      <c r="C445" s="70">
        <v>17</v>
      </c>
      <c r="D445" s="70">
        <v>8</v>
      </c>
      <c r="E445" s="70">
        <v>2020</v>
      </c>
      <c r="F445" s="70" t="s">
        <v>159</v>
      </c>
      <c r="G445" s="1064" t="s">
        <v>2137</v>
      </c>
      <c r="H445" s="70" t="s">
        <v>2138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2155</v>
      </c>
      <c r="B446" s="70">
        <v>136</v>
      </c>
      <c r="C446" s="70">
        <v>18</v>
      </c>
      <c r="D446" s="70">
        <v>8</v>
      </c>
      <c r="E446" s="70">
        <v>2021</v>
      </c>
      <c r="F446" s="70" t="s">
        <v>160</v>
      </c>
      <c r="G446" s="70" t="s">
        <v>2137</v>
      </c>
      <c r="H446" s="70" t="s">
        <v>2138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2156</v>
      </c>
      <c r="B447" s="70">
        <v>136</v>
      </c>
      <c r="C447" s="70">
        <v>19</v>
      </c>
      <c r="D447" s="70">
        <v>8</v>
      </c>
      <c r="E447" s="70">
        <v>2022</v>
      </c>
      <c r="F447" s="70" t="s">
        <v>161</v>
      </c>
      <c r="G447" s="70" t="s">
        <v>2137</v>
      </c>
      <c r="H447" s="70" t="s">
        <v>2138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136</v>
      </c>
      <c r="C448" s="70">
        <v>20</v>
      </c>
      <c r="D448" s="70">
        <v>8</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136</v>
      </c>
      <c r="C449" s="70">
        <v>21</v>
      </c>
      <c r="D449" s="70">
        <v>8</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1637</v>
      </c>
      <c r="H450" s="70" t="s">
        <v>1638</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444</v>
      </c>
      <c r="C451" s="70">
        <v>2</v>
      </c>
      <c r="D451" s="70">
        <v>27</v>
      </c>
      <c r="E451" s="70">
        <v>2005</v>
      </c>
      <c r="F451" s="70" t="s">
        <v>789</v>
      </c>
      <c r="G451" s="70" t="s">
        <v>1637</v>
      </c>
      <c r="H451" s="70" t="s">
        <v>1638</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445</v>
      </c>
      <c r="C452" s="70">
        <v>3</v>
      </c>
      <c r="D452" s="70">
        <v>27</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446</v>
      </c>
      <c r="C453" s="70">
        <v>4</v>
      </c>
      <c r="D453" s="70">
        <v>27</v>
      </c>
      <c r="E453" s="70">
        <v>2007</v>
      </c>
      <c r="F453" s="70" t="s">
        <v>791</v>
      </c>
      <c r="G453" s="70" t="s">
        <v>1637</v>
      </c>
      <c r="H453" s="70" t="s">
        <v>1638</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447</v>
      </c>
      <c r="C454" s="70">
        <v>5</v>
      </c>
      <c r="D454" s="70">
        <v>27</v>
      </c>
      <c r="E454" s="70">
        <v>2008</v>
      </c>
      <c r="F454" s="70" t="s">
        <v>792</v>
      </c>
      <c r="G454" s="70" t="s">
        <v>1637</v>
      </c>
      <c r="H454" s="70" t="s">
        <v>1638</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448</v>
      </c>
      <c r="C455" s="70">
        <v>6</v>
      </c>
      <c r="D455" s="70">
        <v>27</v>
      </c>
      <c r="E455" s="70">
        <v>2009</v>
      </c>
      <c r="F455" s="70" t="s">
        <v>176</v>
      </c>
      <c r="G455" s="70" t="s">
        <v>1637</v>
      </c>
      <c r="H455" s="70" t="s">
        <v>1638</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2165</v>
      </c>
      <c r="B456" s="70">
        <v>449</v>
      </c>
      <c r="C456" s="70">
        <v>7</v>
      </c>
      <c r="D456" s="70">
        <v>27</v>
      </c>
      <c r="E456" s="70">
        <v>2010</v>
      </c>
      <c r="F456" s="70" t="s">
        <v>177</v>
      </c>
      <c r="G456" s="70" t="s">
        <v>1637</v>
      </c>
      <c r="H456" s="70" t="s">
        <v>1638</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2166</v>
      </c>
      <c r="B457" s="70">
        <v>450</v>
      </c>
      <c r="C457" s="70">
        <v>8</v>
      </c>
      <c r="D457" s="70">
        <v>27</v>
      </c>
      <c r="E457" s="70">
        <v>2011</v>
      </c>
      <c r="F457" s="70" t="s">
        <v>178</v>
      </c>
      <c r="G457" s="70" t="s">
        <v>1637</v>
      </c>
      <c r="H457" s="70" t="s">
        <v>1638</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2167</v>
      </c>
      <c r="B458" s="70">
        <v>451</v>
      </c>
      <c r="C458" s="70">
        <v>9</v>
      </c>
      <c r="D458" s="70">
        <v>27</v>
      </c>
      <c r="E458" s="70">
        <v>2012</v>
      </c>
      <c r="F458" s="70" t="s">
        <v>179</v>
      </c>
      <c r="G458" s="70" t="s">
        <v>1637</v>
      </c>
      <c r="H458" s="70" t="s">
        <v>1638</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2168</v>
      </c>
      <c r="B459" s="70">
        <v>452</v>
      </c>
      <c r="C459" s="70">
        <v>10</v>
      </c>
      <c r="D459" s="70">
        <v>27</v>
      </c>
      <c r="E459" s="70">
        <v>2013</v>
      </c>
      <c r="F459" s="70" t="s">
        <v>180</v>
      </c>
      <c r="G459" s="70" t="s">
        <v>1637</v>
      </c>
      <c r="H459" s="70" t="s">
        <v>1638</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2169</v>
      </c>
      <c r="B460" s="70">
        <v>453</v>
      </c>
      <c r="C460" s="70">
        <v>11</v>
      </c>
      <c r="D460" s="70">
        <v>27</v>
      </c>
      <c r="E460" s="70">
        <v>2014</v>
      </c>
      <c r="F460" s="70" t="s">
        <v>181</v>
      </c>
      <c r="G460" s="70" t="s">
        <v>1637</v>
      </c>
      <c r="H460" s="70" t="s">
        <v>1638</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2170</v>
      </c>
      <c r="B461" s="70">
        <v>454</v>
      </c>
      <c r="C461" s="70">
        <v>12</v>
      </c>
      <c r="D461" s="70">
        <v>27</v>
      </c>
      <c r="E461" s="70">
        <v>2015</v>
      </c>
      <c r="F461" s="70" t="s">
        <v>182</v>
      </c>
      <c r="G461" s="70" t="s">
        <v>1637</v>
      </c>
      <c r="H461" s="70" t="s">
        <v>1638</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2171</v>
      </c>
      <c r="B462" s="70">
        <v>455</v>
      </c>
      <c r="C462" s="70">
        <v>13</v>
      </c>
      <c r="D462" s="70">
        <v>27</v>
      </c>
      <c r="E462" s="70">
        <v>2016</v>
      </c>
      <c r="F462" s="70" t="s">
        <v>155</v>
      </c>
      <c r="G462" s="1064" t="s">
        <v>1637</v>
      </c>
      <c r="H462" s="70" t="s">
        <v>1638</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2172</v>
      </c>
      <c r="B463" s="70">
        <v>456</v>
      </c>
      <c r="C463" s="70">
        <v>14</v>
      </c>
      <c r="D463" s="70">
        <v>27</v>
      </c>
      <c r="E463" s="70">
        <v>2017</v>
      </c>
      <c r="F463" s="70" t="s">
        <v>156</v>
      </c>
      <c r="G463" s="1064" t="s">
        <v>1637</v>
      </c>
      <c r="H463" s="70" t="s">
        <v>1638</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2173</v>
      </c>
      <c r="B464" s="70">
        <v>457</v>
      </c>
      <c r="C464" s="70">
        <v>15</v>
      </c>
      <c r="D464" s="70">
        <v>27</v>
      </c>
      <c r="E464" s="70">
        <v>2018</v>
      </c>
      <c r="F464" s="70" t="s">
        <v>183</v>
      </c>
      <c r="G464" s="70" t="s">
        <v>1637</v>
      </c>
      <c r="H464" s="70" t="s">
        <v>1638</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2174</v>
      </c>
      <c r="B465" s="70">
        <v>458</v>
      </c>
      <c r="C465" s="70">
        <v>16</v>
      </c>
      <c r="D465" s="70">
        <v>27</v>
      </c>
      <c r="E465" s="70">
        <v>2019</v>
      </c>
      <c r="F465" s="70" t="s">
        <v>158</v>
      </c>
      <c r="G465" s="70" t="s">
        <v>1637</v>
      </c>
      <c r="H465" s="70" t="s">
        <v>1638</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2175</v>
      </c>
      <c r="B466" s="70">
        <v>459</v>
      </c>
      <c r="C466" s="70">
        <v>17</v>
      </c>
      <c r="D466" s="70">
        <v>27</v>
      </c>
      <c r="E466" s="70">
        <v>2020</v>
      </c>
      <c r="F466" s="70" t="s">
        <v>159</v>
      </c>
      <c r="G466" s="70" t="s">
        <v>1637</v>
      </c>
      <c r="H466" s="70" t="s">
        <v>1638</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2176</v>
      </c>
      <c r="B467" s="70">
        <v>459</v>
      </c>
      <c r="C467" s="70">
        <v>18</v>
      </c>
      <c r="D467" s="70">
        <v>27</v>
      </c>
      <c r="E467" s="70">
        <v>2021</v>
      </c>
      <c r="F467" s="70" t="s">
        <v>160</v>
      </c>
      <c r="G467" s="70" t="s">
        <v>1637</v>
      </c>
      <c r="H467" s="70" t="s">
        <v>1638</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1639</v>
      </c>
      <c r="B468" s="70">
        <v>459</v>
      </c>
      <c r="C468" s="70">
        <v>19</v>
      </c>
      <c r="D468" s="70">
        <v>27</v>
      </c>
      <c r="E468" s="70">
        <v>2022</v>
      </c>
      <c r="F468" s="70" t="s">
        <v>161</v>
      </c>
      <c r="G468" s="70" t="s">
        <v>1637</v>
      </c>
      <c r="H468" s="70" t="s">
        <v>1638</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459</v>
      </c>
      <c r="C469" s="70">
        <v>20</v>
      </c>
      <c r="D469" s="70">
        <v>27</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459</v>
      </c>
      <c r="C470" s="70">
        <v>21</v>
      </c>
      <c r="D470" s="70">
        <v>27</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2186</v>
      </c>
      <c r="B477" s="70">
        <v>262</v>
      </c>
      <c r="C477" s="70">
        <v>7</v>
      </c>
      <c r="D477" s="70">
        <v>16</v>
      </c>
      <c r="E477" s="70">
        <v>2010</v>
      </c>
      <c r="F477" s="70" t="s">
        <v>177</v>
      </c>
      <c r="G477" s="70" t="s">
        <v>2179</v>
      </c>
      <c r="H477" s="70" t="s">
        <v>2180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2187</v>
      </c>
      <c r="B478" s="70">
        <v>263</v>
      </c>
      <c r="C478" s="70">
        <v>8</v>
      </c>
      <c r="D478" s="70">
        <v>16</v>
      </c>
      <c r="E478" s="70">
        <v>2011</v>
      </c>
      <c r="F478" s="70" t="s">
        <v>178</v>
      </c>
      <c r="G478" s="70" t="s">
        <v>2179</v>
      </c>
      <c r="H478" s="70" t="s">
        <v>2180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2188</v>
      </c>
      <c r="B479" s="70">
        <v>264</v>
      </c>
      <c r="C479" s="70">
        <v>9</v>
      </c>
      <c r="D479" s="70">
        <v>16</v>
      </c>
      <c r="E479" s="70">
        <v>2012</v>
      </c>
      <c r="F479" s="70" t="s">
        <v>179</v>
      </c>
      <c r="G479" s="70" t="s">
        <v>2179</v>
      </c>
      <c r="H479" s="70" t="s">
        <v>2180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2189</v>
      </c>
      <c r="B480" s="70">
        <v>265</v>
      </c>
      <c r="C480" s="70">
        <v>10</v>
      </c>
      <c r="D480" s="70">
        <v>16</v>
      </c>
      <c r="E480" s="70">
        <v>2013</v>
      </c>
      <c r="F480" s="70" t="s">
        <v>180</v>
      </c>
      <c r="G480" s="70" t="s">
        <v>2179</v>
      </c>
      <c r="H480" s="70" t="s">
        <v>2180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2190</v>
      </c>
      <c r="B481" s="70">
        <v>266</v>
      </c>
      <c r="C481" s="70">
        <v>11</v>
      </c>
      <c r="D481" s="70">
        <v>16</v>
      </c>
      <c r="E481" s="70">
        <v>2014</v>
      </c>
      <c r="F481" s="70" t="s">
        <v>181</v>
      </c>
      <c r="G481" s="70" t="s">
        <v>2179</v>
      </c>
      <c r="H481" s="70" t="s">
        <v>2180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2191</v>
      </c>
      <c r="B482" s="70">
        <v>267</v>
      </c>
      <c r="C482" s="70">
        <v>12</v>
      </c>
      <c r="D482" s="70">
        <v>16</v>
      </c>
      <c r="E482" s="70">
        <v>2015</v>
      </c>
      <c r="F482" s="70" t="s">
        <v>182</v>
      </c>
      <c r="G482" s="1064" t="s">
        <v>2179</v>
      </c>
      <c r="H482" s="70" t="s">
        <v>2180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2192</v>
      </c>
      <c r="B483" s="70">
        <v>268</v>
      </c>
      <c r="C483" s="70">
        <v>13</v>
      </c>
      <c r="D483" s="70">
        <v>16</v>
      </c>
      <c r="E483" s="70">
        <v>2016</v>
      </c>
      <c r="F483" s="70" t="s">
        <v>155</v>
      </c>
      <c r="G483" s="1064" t="s">
        <v>2179</v>
      </c>
      <c r="H483" s="70" t="s">
        <v>2180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2193</v>
      </c>
      <c r="B484" s="70">
        <v>269</v>
      </c>
      <c r="C484" s="70">
        <v>14</v>
      </c>
      <c r="D484" s="70">
        <v>16</v>
      </c>
      <c r="E484" s="70">
        <v>2017</v>
      </c>
      <c r="F484" s="70" t="s">
        <v>156</v>
      </c>
      <c r="G484" s="70" t="s">
        <v>2179</v>
      </c>
      <c r="H484" s="70" t="s">
        <v>2180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2194</v>
      </c>
      <c r="B485" s="70">
        <v>270</v>
      </c>
      <c r="C485" s="70">
        <v>15</v>
      </c>
      <c r="D485" s="70">
        <v>16</v>
      </c>
      <c r="E485" s="70">
        <v>2018</v>
      </c>
      <c r="F485" s="70" t="s">
        <v>183</v>
      </c>
      <c r="G485" s="70" t="s">
        <v>2179</v>
      </c>
      <c r="H485" s="70" t="s">
        <v>2180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2195</v>
      </c>
      <c r="B486" s="70">
        <v>271</v>
      </c>
      <c r="C486" s="70">
        <v>16</v>
      </c>
      <c r="D486" s="70">
        <v>16</v>
      </c>
      <c r="E486" s="70">
        <v>2019</v>
      </c>
      <c r="F486" s="70" t="s">
        <v>158</v>
      </c>
      <c r="G486" s="70" t="s">
        <v>2179</v>
      </c>
      <c r="H486" s="70" t="s">
        <v>2180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2202</v>
      </c>
      <c r="H492" s="70" t="s">
        <v>2203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155</v>
      </c>
      <c r="C493" s="70">
        <v>2</v>
      </c>
      <c r="D493" s="70">
        <v>10</v>
      </c>
      <c r="E493" s="70">
        <v>2005</v>
      </c>
      <c r="F493" s="70" t="s">
        <v>789</v>
      </c>
      <c r="G493" s="70" t="s">
        <v>2202</v>
      </c>
      <c r="H493" s="70" t="s">
        <v>2203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156</v>
      </c>
      <c r="C494" s="70">
        <v>3</v>
      </c>
      <c r="D494" s="70">
        <v>10</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157</v>
      </c>
      <c r="C495" s="70">
        <v>4</v>
      </c>
      <c r="D495" s="70">
        <v>10</v>
      </c>
      <c r="E495" s="70">
        <v>2007</v>
      </c>
      <c r="F495" s="70" t="s">
        <v>791</v>
      </c>
      <c r="G495" s="70" t="s">
        <v>2202</v>
      </c>
      <c r="H495" s="70" t="s">
        <v>2203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158</v>
      </c>
      <c r="C496" s="70">
        <v>5</v>
      </c>
      <c r="D496" s="70">
        <v>10</v>
      </c>
      <c r="E496" s="70">
        <v>2008</v>
      </c>
      <c r="F496" s="70" t="s">
        <v>792</v>
      </c>
      <c r="G496" s="70" t="s">
        <v>2202</v>
      </c>
      <c r="H496" s="70" t="s">
        <v>2203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159</v>
      </c>
      <c r="C497" s="70">
        <v>6</v>
      </c>
      <c r="D497" s="70">
        <v>10</v>
      </c>
      <c r="E497" s="70">
        <v>2009</v>
      </c>
      <c r="F497" s="70" t="s">
        <v>176</v>
      </c>
      <c r="G497" s="70" t="s">
        <v>2202</v>
      </c>
      <c r="H497" s="70" t="s">
        <v>2203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160</v>
      </c>
      <c r="C498" s="70">
        <v>7</v>
      </c>
      <c r="D498" s="70">
        <v>10</v>
      </c>
      <c r="E498" s="70">
        <v>2010</v>
      </c>
      <c r="F498" s="70" t="s">
        <v>177</v>
      </c>
      <c r="G498" s="70" t="s">
        <v>2202</v>
      </c>
      <c r="H498" s="70" t="s">
        <v>2203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2210</v>
      </c>
      <c r="B499" s="70">
        <v>161</v>
      </c>
      <c r="C499" s="70">
        <v>8</v>
      </c>
      <c r="D499" s="70">
        <v>10</v>
      </c>
      <c r="E499" s="70">
        <v>2011</v>
      </c>
      <c r="F499" s="70" t="s">
        <v>178</v>
      </c>
      <c r="G499" s="70" t="s">
        <v>2202</v>
      </c>
      <c r="H499" s="70" t="s">
        <v>2203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2211</v>
      </c>
      <c r="B500" s="70">
        <v>162</v>
      </c>
      <c r="C500" s="70">
        <v>9</v>
      </c>
      <c r="D500" s="70">
        <v>10</v>
      </c>
      <c r="E500" s="70">
        <v>2012</v>
      </c>
      <c r="F500" s="70" t="s">
        <v>179</v>
      </c>
      <c r="G500" s="70" t="s">
        <v>2202</v>
      </c>
      <c r="H500" s="70" t="s">
        <v>2203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2212</v>
      </c>
      <c r="B501" s="70">
        <v>163</v>
      </c>
      <c r="C501" s="70">
        <v>10</v>
      </c>
      <c r="D501" s="70">
        <v>10</v>
      </c>
      <c r="E501" s="70">
        <v>2013</v>
      </c>
      <c r="F501" s="70" t="s">
        <v>180</v>
      </c>
      <c r="G501" s="1064" t="s">
        <v>2202</v>
      </c>
      <c r="H501" s="70" t="s">
        <v>2203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2213</v>
      </c>
      <c r="B502" s="70">
        <v>164</v>
      </c>
      <c r="C502" s="70">
        <v>11</v>
      </c>
      <c r="D502" s="70">
        <v>10</v>
      </c>
      <c r="E502" s="70">
        <v>2014</v>
      </c>
      <c r="F502" s="70" t="s">
        <v>181</v>
      </c>
      <c r="G502" s="1064" t="s">
        <v>2202</v>
      </c>
      <c r="H502" s="70" t="s">
        <v>2203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2214</v>
      </c>
      <c r="B503" s="70">
        <v>165</v>
      </c>
      <c r="C503" s="70">
        <v>12</v>
      </c>
      <c r="D503" s="70">
        <v>10</v>
      </c>
      <c r="E503" s="70">
        <v>2015</v>
      </c>
      <c r="F503" s="70" t="s">
        <v>182</v>
      </c>
      <c r="G503" s="70" t="s">
        <v>2202</v>
      </c>
      <c r="H503" s="70" t="s">
        <v>2203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2215</v>
      </c>
      <c r="B504" s="70">
        <v>166</v>
      </c>
      <c r="C504" s="70">
        <v>13</v>
      </c>
      <c r="D504" s="70">
        <v>10</v>
      </c>
      <c r="E504" s="70">
        <v>2016</v>
      </c>
      <c r="F504" s="70" t="s">
        <v>155</v>
      </c>
      <c r="G504" s="70" t="s">
        <v>2202</v>
      </c>
      <c r="H504" s="70" t="s">
        <v>2203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2216</v>
      </c>
      <c r="B505" s="70">
        <v>167</v>
      </c>
      <c r="C505" s="70">
        <v>14</v>
      </c>
      <c r="D505" s="70">
        <v>10</v>
      </c>
      <c r="E505" s="70">
        <v>2017</v>
      </c>
      <c r="F505" s="70" t="s">
        <v>156</v>
      </c>
      <c r="G505" s="70" t="s">
        <v>2202</v>
      </c>
      <c r="H505" s="70" t="s">
        <v>2203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2217</v>
      </c>
      <c r="B506" s="70">
        <v>168</v>
      </c>
      <c r="C506" s="70">
        <v>15</v>
      </c>
      <c r="D506" s="70">
        <v>10</v>
      </c>
      <c r="E506" s="70">
        <v>2018</v>
      </c>
      <c r="F506" s="70" t="s">
        <v>183</v>
      </c>
      <c r="G506" s="70" t="s">
        <v>2202</v>
      </c>
      <c r="H506" s="70" t="s">
        <v>2203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2218</v>
      </c>
      <c r="B507" s="70">
        <v>169</v>
      </c>
      <c r="C507" s="70">
        <v>16</v>
      </c>
      <c r="D507" s="70">
        <v>10</v>
      </c>
      <c r="E507" s="70">
        <v>2019</v>
      </c>
      <c r="F507" s="70" t="s">
        <v>158</v>
      </c>
      <c r="G507" s="70" t="s">
        <v>2202</v>
      </c>
      <c r="H507" s="70" t="s">
        <v>2203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2219</v>
      </c>
      <c r="B508" s="70">
        <v>170</v>
      </c>
      <c r="C508" s="70">
        <v>17</v>
      </c>
      <c r="D508" s="70">
        <v>10</v>
      </c>
      <c r="E508" s="70">
        <v>2020</v>
      </c>
      <c r="F508" s="70" t="s">
        <v>159</v>
      </c>
      <c r="G508" s="70" t="s">
        <v>2202</v>
      </c>
      <c r="H508" s="70" t="s">
        <v>2203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2220</v>
      </c>
      <c r="B509" s="70">
        <v>170</v>
      </c>
      <c r="C509" s="70">
        <v>18</v>
      </c>
      <c r="D509" s="70">
        <v>10</v>
      </c>
      <c r="E509" s="70">
        <v>2021</v>
      </c>
      <c r="F509" s="70" t="s">
        <v>160</v>
      </c>
      <c r="G509" s="70" t="s">
        <v>2202</v>
      </c>
      <c r="H509" s="70" t="s">
        <v>2203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2221</v>
      </c>
      <c r="B510" s="70">
        <v>170</v>
      </c>
      <c r="C510" s="70">
        <v>19</v>
      </c>
      <c r="D510" s="70">
        <v>10</v>
      </c>
      <c r="E510" s="70">
        <v>2022</v>
      </c>
      <c r="F510" s="70" t="s">
        <v>161</v>
      </c>
      <c r="G510" s="70" t="s">
        <v>2202</v>
      </c>
      <c r="H510" s="70" t="s">
        <v>2203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170</v>
      </c>
      <c r="C511" s="70">
        <v>20</v>
      </c>
      <c r="D511" s="70">
        <v>10</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170</v>
      </c>
      <c r="C512" s="70">
        <v>21</v>
      </c>
      <c r="D512" s="70">
        <v>10</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35</v>
      </c>
      <c r="C513" s="70">
        <v>1</v>
      </c>
      <c r="D513" s="70">
        <v>3</v>
      </c>
      <c r="E513" s="70">
        <v>1990</v>
      </c>
      <c r="F513" s="70" t="s">
        <v>787</v>
      </c>
      <c r="G513" s="70" t="s">
        <v>2225</v>
      </c>
      <c r="H513" s="70" t="s">
        <v>2226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36</v>
      </c>
      <c r="C514" s="70">
        <v>2</v>
      </c>
      <c r="D514" s="70">
        <v>3</v>
      </c>
      <c r="E514" s="70">
        <v>2005</v>
      </c>
      <c r="F514" s="70" t="s">
        <v>789</v>
      </c>
      <c r="G514" s="70" t="s">
        <v>2225</v>
      </c>
      <c r="H514" s="70" t="s">
        <v>2226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37</v>
      </c>
      <c r="C515" s="70">
        <v>3</v>
      </c>
      <c r="D515" s="70">
        <v>3</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38</v>
      </c>
      <c r="C516" s="70">
        <v>4</v>
      </c>
      <c r="D516" s="70">
        <v>3</v>
      </c>
      <c r="E516" s="70">
        <v>2007</v>
      </c>
      <c r="F516" s="70" t="s">
        <v>791</v>
      </c>
      <c r="G516" s="70" t="s">
        <v>2225</v>
      </c>
      <c r="H516" s="70" t="s">
        <v>2226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39</v>
      </c>
      <c r="C517" s="70">
        <v>5</v>
      </c>
      <c r="D517" s="70">
        <v>3</v>
      </c>
      <c r="E517" s="70">
        <v>2008</v>
      </c>
      <c r="F517" s="70" t="s">
        <v>792</v>
      </c>
      <c r="G517" s="70" t="s">
        <v>2225</v>
      </c>
      <c r="H517" s="70" t="s">
        <v>2226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40</v>
      </c>
      <c r="C518" s="70">
        <v>6</v>
      </c>
      <c r="D518" s="70">
        <v>3</v>
      </c>
      <c r="E518" s="70">
        <v>2009</v>
      </c>
      <c r="F518" s="70" t="s">
        <v>176</v>
      </c>
      <c r="G518" s="70" t="s">
        <v>2225</v>
      </c>
      <c r="H518" s="70" t="s">
        <v>2226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2232</v>
      </c>
      <c r="B519" s="70">
        <v>41</v>
      </c>
      <c r="C519" s="70">
        <v>7</v>
      </c>
      <c r="D519" s="70">
        <v>3</v>
      </c>
      <c r="E519" s="70">
        <v>2010</v>
      </c>
      <c r="F519" s="70" t="s">
        <v>177</v>
      </c>
      <c r="G519" s="70" t="s">
        <v>2225</v>
      </c>
      <c r="H519" s="70" t="s">
        <v>2226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2233</v>
      </c>
      <c r="B520" s="70">
        <v>42</v>
      </c>
      <c r="C520" s="70">
        <v>8</v>
      </c>
      <c r="D520" s="70">
        <v>3</v>
      </c>
      <c r="E520" s="70">
        <v>2011</v>
      </c>
      <c r="F520" s="70" t="s">
        <v>178</v>
      </c>
      <c r="G520" s="1064" t="s">
        <v>2225</v>
      </c>
      <c r="H520" s="70" t="s">
        <v>2226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2234</v>
      </c>
      <c r="B521" s="70">
        <v>43</v>
      </c>
      <c r="C521" s="70">
        <v>9</v>
      </c>
      <c r="D521" s="70">
        <v>3</v>
      </c>
      <c r="E521" s="70">
        <v>2012</v>
      </c>
      <c r="F521" s="70" t="s">
        <v>179</v>
      </c>
      <c r="G521" s="1064" t="s">
        <v>2225</v>
      </c>
      <c r="H521" s="70" t="s">
        <v>2226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2235</v>
      </c>
      <c r="B522" s="70">
        <v>44</v>
      </c>
      <c r="C522" s="70">
        <v>10</v>
      </c>
      <c r="D522" s="70">
        <v>3</v>
      </c>
      <c r="E522" s="70">
        <v>2013</v>
      </c>
      <c r="F522" s="70" t="s">
        <v>180</v>
      </c>
      <c r="G522" s="70" t="s">
        <v>2225</v>
      </c>
      <c r="H522" s="70" t="s">
        <v>2226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2236</v>
      </c>
      <c r="B523" s="70">
        <v>45</v>
      </c>
      <c r="C523" s="70">
        <v>11</v>
      </c>
      <c r="D523" s="70">
        <v>3</v>
      </c>
      <c r="E523" s="70">
        <v>2014</v>
      </c>
      <c r="F523" s="70" t="s">
        <v>181</v>
      </c>
      <c r="G523" s="70" t="s">
        <v>2225</v>
      </c>
      <c r="H523" s="70" t="s">
        <v>2226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2237</v>
      </c>
      <c r="B524" s="70">
        <v>46</v>
      </c>
      <c r="C524" s="70">
        <v>12</v>
      </c>
      <c r="D524" s="70">
        <v>3</v>
      </c>
      <c r="E524" s="70">
        <v>2015</v>
      </c>
      <c r="F524" s="70" t="s">
        <v>182</v>
      </c>
      <c r="G524" s="70" t="s">
        <v>2225</v>
      </c>
      <c r="H524" s="70" t="s">
        <v>2226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2238</v>
      </c>
      <c r="B525" s="70">
        <v>47</v>
      </c>
      <c r="C525" s="70">
        <v>13</v>
      </c>
      <c r="D525" s="70">
        <v>3</v>
      </c>
      <c r="E525" s="70">
        <v>2016</v>
      </c>
      <c r="F525" s="70" t="s">
        <v>155</v>
      </c>
      <c r="G525" s="70" t="s">
        <v>2225</v>
      </c>
      <c r="H525" s="70" t="s">
        <v>2226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2239</v>
      </c>
      <c r="B526" s="70">
        <v>48</v>
      </c>
      <c r="C526" s="70">
        <v>14</v>
      </c>
      <c r="D526" s="70">
        <v>3</v>
      </c>
      <c r="E526" s="70">
        <v>2017</v>
      </c>
      <c r="F526" s="70" t="s">
        <v>156</v>
      </c>
      <c r="G526" s="70" t="s">
        <v>2225</v>
      </c>
      <c r="H526" s="70" t="s">
        <v>2226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2240</v>
      </c>
      <c r="B527" s="70">
        <v>49</v>
      </c>
      <c r="C527" s="70">
        <v>15</v>
      </c>
      <c r="D527" s="70">
        <v>3</v>
      </c>
      <c r="E527" s="70">
        <v>2018</v>
      </c>
      <c r="F527" s="70" t="s">
        <v>183</v>
      </c>
      <c r="G527" s="70" t="s">
        <v>2225</v>
      </c>
      <c r="H527" s="70" t="s">
        <v>2226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2241</v>
      </c>
      <c r="B528" s="70">
        <v>50</v>
      </c>
      <c r="C528" s="70">
        <v>16</v>
      </c>
      <c r="D528" s="70">
        <v>3</v>
      </c>
      <c r="E528" s="70">
        <v>2019</v>
      </c>
      <c r="F528" s="70" t="s">
        <v>158</v>
      </c>
      <c r="G528" s="70" t="s">
        <v>2225</v>
      </c>
      <c r="H528" s="70" t="s">
        <v>2226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2242</v>
      </c>
      <c r="B529" s="70">
        <v>51</v>
      </c>
      <c r="C529" s="70">
        <v>17</v>
      </c>
      <c r="D529" s="70">
        <v>3</v>
      </c>
      <c r="E529" s="70">
        <v>2020</v>
      </c>
      <c r="F529" s="70" t="s">
        <v>159</v>
      </c>
      <c r="G529" s="70" t="s">
        <v>2225</v>
      </c>
      <c r="H529" s="70" t="s">
        <v>2226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2243</v>
      </c>
      <c r="B530" s="70">
        <v>51</v>
      </c>
      <c r="C530" s="70">
        <v>18</v>
      </c>
      <c r="D530" s="70">
        <v>3</v>
      </c>
      <c r="E530" s="70">
        <v>2021</v>
      </c>
      <c r="F530" s="70" t="s">
        <v>160</v>
      </c>
      <c r="G530" s="70" t="s">
        <v>2225</v>
      </c>
      <c r="H530" s="70" t="s">
        <v>2226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2244</v>
      </c>
      <c r="B531" s="70">
        <v>51</v>
      </c>
      <c r="C531" s="70">
        <v>19</v>
      </c>
      <c r="D531" s="70">
        <v>3</v>
      </c>
      <c r="E531" s="70">
        <v>2022</v>
      </c>
      <c r="F531" s="70" t="s">
        <v>161</v>
      </c>
      <c r="G531" s="70" t="s">
        <v>2225</v>
      </c>
      <c r="H531" s="70" t="s">
        <v>2226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51</v>
      </c>
      <c r="C532" s="70">
        <v>20</v>
      </c>
      <c r="D532" s="70">
        <v>3</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51</v>
      </c>
      <c r="C533" s="70">
        <v>21</v>
      </c>
      <c r="D533" s="70">
        <v>3</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375</v>
      </c>
      <c r="C576" s="70">
        <v>1</v>
      </c>
      <c r="D576" s="70">
        <v>23</v>
      </c>
      <c r="E576" s="70">
        <v>1990</v>
      </c>
      <c r="F576" s="70" t="s">
        <v>787</v>
      </c>
      <c r="G576" s="70" t="s">
        <v>2294</v>
      </c>
      <c r="H576" s="70" t="s">
        <v>2295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376</v>
      </c>
      <c r="C577" s="70">
        <v>2</v>
      </c>
      <c r="D577" s="70">
        <v>23</v>
      </c>
      <c r="E577" s="70">
        <v>2005</v>
      </c>
      <c r="F577" s="70" t="s">
        <v>789</v>
      </c>
      <c r="G577" s="1064" t="s">
        <v>2294</v>
      </c>
      <c r="H577" s="70" t="s">
        <v>2295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377</v>
      </c>
      <c r="C578" s="70">
        <v>3</v>
      </c>
      <c r="D578" s="70">
        <v>23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378</v>
      </c>
      <c r="C579" s="70">
        <v>4</v>
      </c>
      <c r="D579" s="70">
        <v>23</v>
      </c>
      <c r="E579" s="70">
        <v>2007</v>
      </c>
      <c r="F579" s="70" t="s">
        <v>791</v>
      </c>
      <c r="G579" s="70" t="s">
        <v>2294</v>
      </c>
      <c r="H579" s="70" t="s">
        <v>2295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379</v>
      </c>
      <c r="C580" s="70">
        <v>5</v>
      </c>
      <c r="D580" s="70">
        <v>23</v>
      </c>
      <c r="E580" s="70">
        <v>2008</v>
      </c>
      <c r="F580" s="70" t="s">
        <v>792</v>
      </c>
      <c r="G580" s="70" t="s">
        <v>2294</v>
      </c>
      <c r="H580" s="70" t="s">
        <v>2295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380</v>
      </c>
      <c r="C581" s="70">
        <v>6</v>
      </c>
      <c r="D581" s="70">
        <v>23</v>
      </c>
      <c r="E581" s="70">
        <v>2009</v>
      </c>
      <c r="F581" s="70" t="s">
        <v>176</v>
      </c>
      <c r="G581" s="70" t="s">
        <v>2294</v>
      </c>
      <c r="H581" s="70" t="s">
        <v>2295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381</v>
      </c>
      <c r="C582" s="70">
        <v>7</v>
      </c>
      <c r="D582" s="70">
        <v>23</v>
      </c>
      <c r="E582" s="70">
        <v>2010</v>
      </c>
      <c r="F582" s="70" t="s">
        <v>177</v>
      </c>
      <c r="G582" s="70" t="s">
        <v>2294</v>
      </c>
      <c r="H582" s="70" t="s">
        <v>2295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382</v>
      </c>
      <c r="C583" s="70">
        <v>8</v>
      </c>
      <c r="D583" s="70">
        <v>23</v>
      </c>
      <c r="E583" s="70">
        <v>2011</v>
      </c>
      <c r="F583" s="70" t="s">
        <v>178</v>
      </c>
      <c r="G583" s="70" t="s">
        <v>2294</v>
      </c>
      <c r="H583" s="70" t="s">
        <v>2295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383</v>
      </c>
      <c r="C584" s="70">
        <v>9</v>
      </c>
      <c r="D584" s="70">
        <v>23</v>
      </c>
      <c r="E584" s="70">
        <v>2012</v>
      </c>
      <c r="F584" s="70" t="s">
        <v>179</v>
      </c>
      <c r="G584" s="70" t="s">
        <v>2294</v>
      </c>
      <c r="H584" s="70" t="s">
        <v>2295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384</v>
      </c>
      <c r="C585" s="70">
        <v>10</v>
      </c>
      <c r="D585" s="70">
        <v>23</v>
      </c>
      <c r="E585" s="70">
        <v>2013</v>
      </c>
      <c r="F585" s="70" t="s">
        <v>180</v>
      </c>
      <c r="G585" s="70" t="s">
        <v>2294</v>
      </c>
      <c r="H585" s="70" t="s">
        <v>2295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2305</v>
      </c>
      <c r="B586" s="70">
        <v>385</v>
      </c>
      <c r="C586" s="70">
        <v>11</v>
      </c>
      <c r="D586" s="70">
        <v>23</v>
      </c>
      <c r="E586" s="70">
        <v>2014</v>
      </c>
      <c r="F586" s="70" t="s">
        <v>181</v>
      </c>
      <c r="G586" s="70" t="s">
        <v>2294</v>
      </c>
      <c r="H586" s="70" t="s">
        <v>2295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2306</v>
      </c>
      <c r="B587" s="70">
        <v>386</v>
      </c>
      <c r="C587" s="70">
        <v>12</v>
      </c>
      <c r="D587" s="70">
        <v>23</v>
      </c>
      <c r="E587" s="70">
        <v>2015</v>
      </c>
      <c r="F587" s="70" t="s">
        <v>182</v>
      </c>
      <c r="G587" s="70" t="s">
        <v>2294</v>
      </c>
      <c r="H587" s="70" t="s">
        <v>2295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2307</v>
      </c>
      <c r="B588" s="70">
        <v>387</v>
      </c>
      <c r="C588" s="70">
        <v>13</v>
      </c>
      <c r="D588" s="70">
        <v>23</v>
      </c>
      <c r="E588" s="70">
        <v>2016</v>
      </c>
      <c r="F588" s="70" t="s">
        <v>155</v>
      </c>
      <c r="G588" s="70" t="s">
        <v>2294</v>
      </c>
      <c r="H588" s="70" t="s">
        <v>2295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2308</v>
      </c>
      <c r="B589" s="70">
        <v>388</v>
      </c>
      <c r="C589" s="70">
        <v>14</v>
      </c>
      <c r="D589" s="70">
        <v>23</v>
      </c>
      <c r="E589" s="70">
        <v>2017</v>
      </c>
      <c r="F589" s="70" t="s">
        <v>156</v>
      </c>
      <c r="G589" s="70" t="s">
        <v>2294</v>
      </c>
      <c r="H589" s="70" t="s">
        <v>2295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2309</v>
      </c>
      <c r="B590" s="70">
        <v>389</v>
      </c>
      <c r="C590" s="70">
        <v>15</v>
      </c>
      <c r="D590" s="70">
        <v>23</v>
      </c>
      <c r="E590" s="70">
        <v>2018</v>
      </c>
      <c r="F590" s="70" t="s">
        <v>183</v>
      </c>
      <c r="G590" s="70" t="s">
        <v>2294</v>
      </c>
      <c r="H590" s="70" t="s">
        <v>2295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2310</v>
      </c>
      <c r="B591" s="70">
        <v>390</v>
      </c>
      <c r="C591" s="70">
        <v>16</v>
      </c>
      <c r="D591" s="70">
        <v>23</v>
      </c>
      <c r="E591" s="70">
        <v>2019</v>
      </c>
      <c r="F591" s="70" t="s">
        <v>158</v>
      </c>
      <c r="G591" s="70" t="s">
        <v>2294</v>
      </c>
      <c r="H591" s="70" t="s">
        <v>2295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2311</v>
      </c>
      <c r="B592" s="70">
        <v>391</v>
      </c>
      <c r="C592" s="70">
        <v>17</v>
      </c>
      <c r="D592" s="70">
        <v>23</v>
      </c>
      <c r="E592" s="70">
        <v>2020</v>
      </c>
      <c r="F592" s="70" t="s">
        <v>159</v>
      </c>
      <c r="G592" s="70" t="s">
        <v>2294</v>
      </c>
      <c r="H592" s="70" t="s">
        <v>2295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2312</v>
      </c>
      <c r="B593" s="70">
        <v>391</v>
      </c>
      <c r="C593" s="70">
        <v>18</v>
      </c>
      <c r="D593" s="70">
        <v>23</v>
      </c>
      <c r="E593" s="70">
        <v>2021</v>
      </c>
      <c r="F593" s="70" t="s">
        <v>160</v>
      </c>
      <c r="G593" s="70" t="s">
        <v>2294</v>
      </c>
      <c r="H593" s="70" t="s">
        <v>2295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2313</v>
      </c>
      <c r="B594" s="70">
        <v>391</v>
      </c>
      <c r="C594" s="70">
        <v>19</v>
      </c>
      <c r="D594" s="70">
        <v>23</v>
      </c>
      <c r="E594" s="70">
        <v>2022</v>
      </c>
      <c r="F594" s="70" t="s">
        <v>161</v>
      </c>
      <c r="G594" s="70" t="s">
        <v>2294</v>
      </c>
      <c r="H594" s="70" t="s">
        <v>2295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391</v>
      </c>
      <c r="C595" s="70">
        <v>20</v>
      </c>
      <c r="D595" s="70">
        <v>23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391</v>
      </c>
      <c r="C596" s="70">
        <v>21</v>
      </c>
      <c r="D596" s="70">
        <v>23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375</v>
      </c>
      <c r="C597" s="70">
        <v>1</v>
      </c>
      <c r="D597" s="70">
        <v>23</v>
      </c>
      <c r="E597" s="70">
        <v>1990</v>
      </c>
      <c r="F597" s="70" t="s">
        <v>787</v>
      </c>
      <c r="G597" s="1064" t="s">
        <v>2317</v>
      </c>
      <c r="H597" s="70" t="s">
        <v>2318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2317</v>
      </c>
      <c r="H598" s="70" t="s">
        <v>2318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2317</v>
      </c>
      <c r="H600" s="70" t="s">
        <v>2318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2317</v>
      </c>
      <c r="H601" s="70" t="s">
        <v>2318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2317</v>
      </c>
      <c r="H602" s="70" t="s">
        <v>2318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2317</v>
      </c>
      <c r="H603" s="70" t="s">
        <v>2318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2317</v>
      </c>
      <c r="H604" s="70" t="s">
        <v>2318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2326</v>
      </c>
      <c r="B605" s="70">
        <v>383</v>
      </c>
      <c r="C605" s="70">
        <v>9</v>
      </c>
      <c r="D605" s="70">
        <v>23</v>
      </c>
      <c r="E605" s="70">
        <v>2012</v>
      </c>
      <c r="F605" s="70" t="s">
        <v>179</v>
      </c>
      <c r="G605" s="70" t="s">
        <v>2317</v>
      </c>
      <c r="H605" s="70" t="s">
        <v>2318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2327</v>
      </c>
      <c r="B606" s="70">
        <v>384</v>
      </c>
      <c r="C606" s="70">
        <v>10</v>
      </c>
      <c r="D606" s="70">
        <v>23</v>
      </c>
      <c r="E606" s="70">
        <v>2013</v>
      </c>
      <c r="F606" s="70" t="s">
        <v>180</v>
      </c>
      <c r="G606" s="70" t="s">
        <v>2317</v>
      </c>
      <c r="H606" s="70" t="s">
        <v>2318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2328</v>
      </c>
      <c r="B607" s="70">
        <v>385</v>
      </c>
      <c r="C607" s="70">
        <v>11</v>
      </c>
      <c r="D607" s="70">
        <v>23</v>
      </c>
      <c r="E607" s="70">
        <v>2014</v>
      </c>
      <c r="F607" s="70" t="s">
        <v>181</v>
      </c>
      <c r="G607" s="70" t="s">
        <v>2317</v>
      </c>
      <c r="H607" s="70" t="s">
        <v>2318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2329</v>
      </c>
      <c r="B608" s="70">
        <v>386</v>
      </c>
      <c r="C608" s="70">
        <v>12</v>
      </c>
      <c r="D608" s="70">
        <v>23</v>
      </c>
      <c r="E608" s="70">
        <v>2015</v>
      </c>
      <c r="F608" s="70" t="s">
        <v>182</v>
      </c>
      <c r="G608" s="70" t="s">
        <v>2317</v>
      </c>
      <c r="H608" s="70" t="s">
        <v>2318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2330</v>
      </c>
      <c r="B609" s="70">
        <v>387</v>
      </c>
      <c r="C609" s="70">
        <v>13</v>
      </c>
      <c r="D609" s="70">
        <v>23</v>
      </c>
      <c r="E609" s="70">
        <v>2016</v>
      </c>
      <c r="F609" s="70" t="s">
        <v>155</v>
      </c>
      <c r="G609" s="70" t="s">
        <v>2317</v>
      </c>
      <c r="H609" s="70" t="s">
        <v>2318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2317</v>
      </c>
      <c r="H610" s="70" t="s">
        <v>2318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2317</v>
      </c>
      <c r="H611" s="70" t="s">
        <v>2318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2317</v>
      </c>
      <c r="H612" s="70" t="s">
        <v>2318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2317</v>
      </c>
      <c r="H613" s="70" t="s">
        <v>2318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2317</v>
      </c>
      <c r="H614" s="70" t="s">
        <v>2318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2317</v>
      </c>
      <c r="H615" s="70" t="s">
        <v>2318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36.872</v>
      </c>
      <c r="Z14" s="73">
        <v>0</v>
      </c>
      <c r="AA14" s="73">
        <v>4.3</v>
      </c>
      <c r="AB14" s="73">
        <v>0</v>
      </c>
      <c r="AC14" s="73">
        <v>0</v>
      </c>
      <c r="AD14" s="73">
        <v>0</v>
      </c>
      <c r="AE14" s="73">
        <v>4.0199999999999996</v>
      </c>
      <c r="AF14" s="73">
        <v>0</v>
      </c>
      <c r="AG14" s="73">
        <v>0</v>
      </c>
      <c r="AH14" s="73">
        <v>0</v>
      </c>
      <c r="AI14" s="73">
        <v>0</v>
      </c>
      <c r="AJ14" s="73">
        <v>0</v>
      </c>
      <c r="AK14" s="73">
        <v>0</v>
      </c>
      <c r="AL14" s="73">
        <v>61.5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4.01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36.872</v>
      </c>
      <c r="EA14" s="73">
        <v>0</v>
      </c>
      <c r="EB14" s="73">
        <v>4.3</v>
      </c>
      <c r="EC14" s="73">
        <v>0</v>
      </c>
      <c r="ED14" s="73">
        <v>0</v>
      </c>
      <c r="EE14" s="73">
        <v>0</v>
      </c>
      <c r="EF14" s="73">
        <v>4.0199999999999996</v>
      </c>
      <c r="EG14" s="73">
        <v>0</v>
      </c>
      <c r="EH14" s="73">
        <v>0</v>
      </c>
      <c r="EI14" s="73">
        <v>0</v>
      </c>
      <c r="EJ14" s="73">
        <v>0</v>
      </c>
      <c r="EK14" s="73">
        <v>0</v>
      </c>
      <c r="EL14" s="73">
        <v>0</v>
      </c>
      <c r="EM14" s="73">
        <v>61.5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4.01</v>
      </c>
      <c r="HD14" s="73">
        <v>0</v>
      </c>
      <c r="HE14" s="73">
        <v>0</v>
      </c>
      <c r="HF14" s="73">
        <v>0</v>
      </c>
      <c r="HG14" s="73">
        <v>0</v>
      </c>
      <c r="HH14" s="73">
        <v>0</v>
      </c>
      <c r="HI14" s="73">
        <v>0</v>
      </c>
      <c r="HJ14" s="73">
        <v>0</v>
      </c>
      <c r="HK14" s="73">
        <v>106.69199999999999</v>
      </c>
      <c r="HL14" s="73">
        <v>0</v>
      </c>
      <c r="HM14" s="73">
        <v>0</v>
      </c>
      <c r="HN14" s="73">
        <v>0</v>
      </c>
      <c r="HO14" s="73">
        <v>0</v>
      </c>
      <c r="HP14" s="73">
        <v>0</v>
      </c>
      <c r="HQ14" s="73">
        <v>0</v>
      </c>
      <c r="HR14" s="73">
        <v>0</v>
      </c>
      <c r="HS14" s="73">
        <v>0</v>
      </c>
      <c r="HT14" s="73">
        <v>0</v>
      </c>
      <c r="HU14" s="73">
        <v>0</v>
      </c>
      <c r="HV14" s="73">
        <v>0</v>
      </c>
      <c r="HW14" s="73">
        <v>0</v>
      </c>
      <c r="HX14" s="73">
        <v>0</v>
      </c>
      <c r="HY14" s="73">
        <v>4.01</v>
      </c>
      <c r="HZ14" s="73">
        <v>0</v>
      </c>
      <c r="IA14" s="73">
        <v>0</v>
      </c>
      <c r="IB14" s="73">
        <v>0</v>
      </c>
      <c r="IC14" s="73">
        <v>0</v>
      </c>
      <c r="ID14" s="73">
        <v>0</v>
      </c>
      <c r="IE14" s="73">
        <v>0</v>
      </c>
      <c r="IF14" s="73">
        <v>106.69199999999999</v>
      </c>
      <c r="IG14" s="73">
        <v>0</v>
      </c>
      <c r="IH14" s="73">
        <v>0</v>
      </c>
      <c r="II14" s="73">
        <v>0</v>
      </c>
      <c r="IJ14" s="73">
        <v>0</v>
      </c>
      <c r="IK14" s="73">
        <v>0</v>
      </c>
      <c r="IL14" s="73">
        <v>0</v>
      </c>
      <c r="IM14" s="73">
        <v>0</v>
      </c>
      <c r="IN14" s="73">
        <v>0</v>
      </c>
      <c r="IO14" s="73">
        <v>0</v>
      </c>
      <c r="IP14" s="73">
        <v>0</v>
      </c>
      <c r="IQ14" s="73">
        <v>0</v>
      </c>
      <c r="IR14" s="73">
        <v>0</v>
      </c>
      <c r="IS14" s="73">
        <v>0</v>
      </c>
      <c r="IT14" s="73">
        <v>4.01</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1</v>
      </c>
      <c r="JO14" s="71">
        <v>0</v>
      </c>
      <c r="JP14" s="71">
        <v>0</v>
      </c>
      <c r="JQ14" s="71">
        <v>0</v>
      </c>
      <c r="JR14" s="71">
        <v>1</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1</v>
      </c>
      <c r="NP14" s="71">
        <v>0</v>
      </c>
      <c r="NQ14" s="71">
        <v>0</v>
      </c>
      <c r="NR14" s="71">
        <v>0</v>
      </c>
      <c r="NS14" s="71">
        <v>1</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33.374000000000002</v>
      </c>
      <c r="Z15" s="73">
        <v>0</v>
      </c>
      <c r="AA15" s="73">
        <v>4.867</v>
      </c>
      <c r="AB15" s="73">
        <v>0</v>
      </c>
      <c r="AC15" s="73">
        <v>0</v>
      </c>
      <c r="AD15" s="73">
        <v>0</v>
      </c>
      <c r="AE15" s="73">
        <v>5.0549999999999997</v>
      </c>
      <c r="AF15" s="73">
        <v>0</v>
      </c>
      <c r="AG15" s="73">
        <v>0</v>
      </c>
      <c r="AH15" s="73">
        <v>0</v>
      </c>
      <c r="AI15" s="73">
        <v>0</v>
      </c>
      <c r="AJ15" s="73">
        <v>0</v>
      </c>
      <c r="AK15" s="73">
        <v>0</v>
      </c>
      <c r="AL15" s="73">
        <v>66.489999999999995</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4.4870000000000001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33.374000000000002</v>
      </c>
      <c r="EA15" s="73">
        <v>0</v>
      </c>
      <c r="EB15" s="73">
        <v>4.867</v>
      </c>
      <c r="EC15" s="73">
        <v>0</v>
      </c>
      <c r="ED15" s="73">
        <v>0</v>
      </c>
      <c r="EE15" s="73">
        <v>0</v>
      </c>
      <c r="EF15" s="73">
        <v>5.0549999999999997</v>
      </c>
      <c r="EG15" s="73">
        <v>0</v>
      </c>
      <c r="EH15" s="73">
        <v>0</v>
      </c>
      <c r="EI15" s="73">
        <v>0</v>
      </c>
      <c r="EJ15" s="73">
        <v>0</v>
      </c>
      <c r="EK15" s="73">
        <v>0</v>
      </c>
      <c r="EL15" s="73">
        <v>0</v>
      </c>
      <c r="EM15" s="73">
        <v>66.489999999999995</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4.4870000000000001</v>
      </c>
      <c r="HD15" s="73">
        <v>0</v>
      </c>
      <c r="HE15" s="73">
        <v>0</v>
      </c>
      <c r="HF15" s="73">
        <v>0</v>
      </c>
      <c r="HG15" s="73">
        <v>0</v>
      </c>
      <c r="HH15" s="73">
        <v>0</v>
      </c>
      <c r="HI15" s="73">
        <v>0</v>
      </c>
      <c r="HJ15" s="73">
        <v>0</v>
      </c>
      <c r="HK15" s="73">
        <v>109.786</v>
      </c>
      <c r="HL15" s="73">
        <v>0</v>
      </c>
      <c r="HM15" s="73">
        <v>0</v>
      </c>
      <c r="HN15" s="73">
        <v>0</v>
      </c>
      <c r="HO15" s="73">
        <v>0</v>
      </c>
      <c r="HP15" s="73">
        <v>0</v>
      </c>
      <c r="HQ15" s="73">
        <v>0</v>
      </c>
      <c r="HR15" s="73">
        <v>0</v>
      </c>
      <c r="HS15" s="73">
        <v>0</v>
      </c>
      <c r="HT15" s="73">
        <v>0</v>
      </c>
      <c r="HU15" s="73">
        <v>0</v>
      </c>
      <c r="HV15" s="73">
        <v>0</v>
      </c>
      <c r="HW15" s="73">
        <v>0</v>
      </c>
      <c r="HX15" s="73">
        <v>0</v>
      </c>
      <c r="HY15" s="73">
        <v>4.4870000000000001</v>
      </c>
      <c r="HZ15" s="73">
        <v>0</v>
      </c>
      <c r="IA15" s="73">
        <v>0</v>
      </c>
      <c r="IB15" s="73">
        <v>0</v>
      </c>
      <c r="IC15" s="73">
        <v>0</v>
      </c>
      <c r="ID15" s="73">
        <v>0</v>
      </c>
      <c r="IE15" s="73">
        <v>0</v>
      </c>
      <c r="IF15" s="73">
        <v>109.786</v>
      </c>
      <c r="IG15" s="73">
        <v>0</v>
      </c>
      <c r="IH15" s="73">
        <v>0</v>
      </c>
      <c r="II15" s="73">
        <v>0</v>
      </c>
      <c r="IJ15" s="73">
        <v>0</v>
      </c>
      <c r="IK15" s="73">
        <v>0</v>
      </c>
      <c r="IL15" s="73">
        <v>0</v>
      </c>
      <c r="IM15" s="73">
        <v>0</v>
      </c>
      <c r="IN15" s="73">
        <v>0</v>
      </c>
      <c r="IO15" s="73">
        <v>0</v>
      </c>
      <c r="IP15" s="73">
        <v>0</v>
      </c>
      <c r="IQ15" s="73">
        <v>0</v>
      </c>
      <c r="IR15" s="73">
        <v>0</v>
      </c>
      <c r="IS15" s="73">
        <v>0</v>
      </c>
      <c r="IT15" s="73">
        <v>4.4870000000000001</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1</v>
      </c>
      <c r="JO15" s="71">
        <v>0</v>
      </c>
      <c r="JP15" s="71">
        <v>0</v>
      </c>
      <c r="JQ15" s="71">
        <v>0</v>
      </c>
      <c r="JR15" s="71">
        <v>1</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1</v>
      </c>
      <c r="NP15" s="71">
        <v>0</v>
      </c>
      <c r="NQ15" s="71">
        <v>0</v>
      </c>
      <c r="NR15" s="71">
        <v>0</v>
      </c>
      <c r="NS15" s="71">
        <v>1</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0</v>
      </c>
      <c r="S16" s="73">
        <v>0</v>
      </c>
      <c r="T16" s="73">
        <v>0</v>
      </c>
      <c r="U16" s="73">
        <v>0</v>
      </c>
      <c r="V16" s="73">
        <v>0</v>
      </c>
      <c r="W16" s="73">
        <v>4.9539999999999997</v>
      </c>
      <c r="X16" s="73">
        <v>0</v>
      </c>
      <c r="Y16" s="73">
        <v>32.317999999999998</v>
      </c>
      <c r="Z16" s="73">
        <v>0</v>
      </c>
      <c r="AA16" s="73">
        <v>4.2460000000000004</v>
      </c>
      <c r="AB16" s="73">
        <v>0</v>
      </c>
      <c r="AC16" s="73">
        <v>0</v>
      </c>
      <c r="AD16" s="73">
        <v>0</v>
      </c>
      <c r="AE16" s="73">
        <v>0</v>
      </c>
      <c r="AF16" s="73">
        <v>0</v>
      </c>
      <c r="AG16" s="73">
        <v>0</v>
      </c>
      <c r="AH16" s="73">
        <v>0</v>
      </c>
      <c r="AI16" s="73">
        <v>0</v>
      </c>
      <c r="AJ16" s="73">
        <v>0</v>
      </c>
      <c r="AK16" s="73">
        <v>0</v>
      </c>
      <c r="AL16" s="73">
        <v>55.036999999999999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3.758</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4.9539999999999997</v>
      </c>
      <c r="DY16" s="73">
        <v>0</v>
      </c>
      <c r="DZ16" s="73">
        <v>32.317999999999998</v>
      </c>
      <c r="EA16" s="73">
        <v>0</v>
      </c>
      <c r="EB16" s="73">
        <v>4.2460000000000004</v>
      </c>
      <c r="EC16" s="73">
        <v>0</v>
      </c>
      <c r="ED16" s="73">
        <v>0</v>
      </c>
      <c r="EE16" s="73">
        <v>0</v>
      </c>
      <c r="EF16" s="73">
        <v>0</v>
      </c>
      <c r="EG16" s="73">
        <v>0</v>
      </c>
      <c r="EH16" s="73">
        <v>0</v>
      </c>
      <c r="EI16" s="73">
        <v>0</v>
      </c>
      <c r="EJ16" s="73">
        <v>0</v>
      </c>
      <c r="EK16" s="73">
        <v>0</v>
      </c>
      <c r="EL16" s="73">
        <v>0</v>
      </c>
      <c r="EM16" s="73">
        <v>55.036999999999999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3.758</v>
      </c>
      <c r="HD16" s="73">
        <v>0</v>
      </c>
      <c r="HE16" s="73">
        <v>0</v>
      </c>
      <c r="HF16" s="73">
        <v>0</v>
      </c>
      <c r="HG16" s="73">
        <v>0</v>
      </c>
      <c r="HH16" s="73">
        <v>0</v>
      </c>
      <c r="HI16" s="73">
        <v>0</v>
      </c>
      <c r="HJ16" s="73">
        <v>0</v>
      </c>
      <c r="HK16" s="73">
        <v>96.555000000000007</v>
      </c>
      <c r="HL16" s="73">
        <v>0</v>
      </c>
      <c r="HM16" s="73">
        <v>0</v>
      </c>
      <c r="HN16" s="73">
        <v>0</v>
      </c>
      <c r="HO16" s="73">
        <v>0</v>
      </c>
      <c r="HP16" s="73">
        <v>0</v>
      </c>
      <c r="HQ16" s="73">
        <v>0</v>
      </c>
      <c r="HR16" s="73">
        <v>0</v>
      </c>
      <c r="HS16" s="73">
        <v>0</v>
      </c>
      <c r="HT16" s="73">
        <v>0</v>
      </c>
      <c r="HU16" s="73">
        <v>0</v>
      </c>
      <c r="HV16" s="73">
        <v>0</v>
      </c>
      <c r="HW16" s="73">
        <v>0</v>
      </c>
      <c r="HX16" s="73">
        <v>0</v>
      </c>
      <c r="HY16" s="73">
        <v>3.758</v>
      </c>
      <c r="HZ16" s="73">
        <v>0</v>
      </c>
      <c r="IA16" s="73">
        <v>0</v>
      </c>
      <c r="IB16" s="73">
        <v>0</v>
      </c>
      <c r="IC16" s="73">
        <v>0</v>
      </c>
      <c r="ID16" s="73">
        <v>0</v>
      </c>
      <c r="IE16" s="73">
        <v>0</v>
      </c>
      <c r="IF16" s="73">
        <v>96.555000000000007</v>
      </c>
      <c r="IG16" s="73">
        <v>0</v>
      </c>
      <c r="IH16" s="73">
        <v>0</v>
      </c>
      <c r="II16" s="73">
        <v>0</v>
      </c>
      <c r="IJ16" s="73">
        <v>0</v>
      </c>
      <c r="IK16" s="73">
        <v>0</v>
      </c>
      <c r="IL16" s="73">
        <v>0</v>
      </c>
      <c r="IM16" s="73">
        <v>0</v>
      </c>
      <c r="IN16" s="73">
        <v>0</v>
      </c>
      <c r="IO16" s="73">
        <v>0</v>
      </c>
      <c r="IP16" s="73">
        <v>0</v>
      </c>
      <c r="IQ16" s="73">
        <v>0</v>
      </c>
      <c r="IR16" s="73">
        <v>0</v>
      </c>
      <c r="IS16" s="73">
        <v>0</v>
      </c>
      <c r="IT16" s="73">
        <v>3.758</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2</v>
      </c>
      <c r="JM16" s="71">
        <v>0</v>
      </c>
      <c r="JN16" s="71">
        <v>1</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2</v>
      </c>
      <c r="NN16" s="71">
        <v>0</v>
      </c>
      <c r="NO16" s="71">
        <v>1</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36.97</v>
      </c>
      <c r="Z17" s="73">
        <v>0</v>
      </c>
      <c r="AA17" s="73">
        <v>7.3470000000000004</v>
      </c>
      <c r="AB17" s="73">
        <v>0</v>
      </c>
      <c r="AC17" s="73">
        <v>0</v>
      </c>
      <c r="AD17" s="73">
        <v>0</v>
      </c>
      <c r="AE17" s="73">
        <v>6.1689999999999996</v>
      </c>
      <c r="AF17" s="73">
        <v>0</v>
      </c>
      <c r="AG17" s="73">
        <v>0</v>
      </c>
      <c r="AH17" s="73">
        <v>0</v>
      </c>
      <c r="AI17" s="73">
        <v>0</v>
      </c>
      <c r="AJ17" s="73">
        <v>0</v>
      </c>
      <c r="AK17" s="73">
        <v>0</v>
      </c>
      <c r="AL17" s="73">
        <v>71.736000000000004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4.9779999999999998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36.97</v>
      </c>
      <c r="EA17" s="73">
        <v>0</v>
      </c>
      <c r="EB17" s="73">
        <v>7.3470000000000004</v>
      </c>
      <c r="EC17" s="73">
        <v>0</v>
      </c>
      <c r="ED17" s="73">
        <v>0</v>
      </c>
      <c r="EE17" s="73">
        <v>0</v>
      </c>
      <c r="EF17" s="73">
        <v>6.1689999999999996</v>
      </c>
      <c r="EG17" s="73">
        <v>0</v>
      </c>
      <c r="EH17" s="73">
        <v>0</v>
      </c>
      <c r="EI17" s="73">
        <v>0</v>
      </c>
      <c r="EJ17" s="73">
        <v>0</v>
      </c>
      <c r="EK17" s="73">
        <v>0</v>
      </c>
      <c r="EL17" s="73">
        <v>0</v>
      </c>
      <c r="EM17" s="73">
        <v>71.736000000000004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4.9779999999999998</v>
      </c>
      <c r="HD17" s="73">
        <v>0</v>
      </c>
      <c r="HE17" s="73">
        <v>0</v>
      </c>
      <c r="HF17" s="73">
        <v>0</v>
      </c>
      <c r="HG17" s="73">
        <v>0</v>
      </c>
      <c r="HH17" s="73">
        <v>0</v>
      </c>
      <c r="HI17" s="73">
        <v>0</v>
      </c>
      <c r="HJ17" s="73">
        <v>0</v>
      </c>
      <c r="HK17" s="73">
        <v>122.22199999999999</v>
      </c>
      <c r="HL17" s="73">
        <v>0</v>
      </c>
      <c r="HM17" s="73">
        <v>0</v>
      </c>
      <c r="HN17" s="73">
        <v>0</v>
      </c>
      <c r="HO17" s="73">
        <v>0</v>
      </c>
      <c r="HP17" s="73">
        <v>0</v>
      </c>
      <c r="HQ17" s="73">
        <v>0</v>
      </c>
      <c r="HR17" s="73">
        <v>0</v>
      </c>
      <c r="HS17" s="73">
        <v>0</v>
      </c>
      <c r="HT17" s="73">
        <v>0</v>
      </c>
      <c r="HU17" s="73">
        <v>0</v>
      </c>
      <c r="HV17" s="73">
        <v>0</v>
      </c>
      <c r="HW17" s="73">
        <v>0</v>
      </c>
      <c r="HX17" s="73">
        <v>0</v>
      </c>
      <c r="HY17" s="73">
        <v>4.9779999999999998</v>
      </c>
      <c r="HZ17" s="73">
        <v>0</v>
      </c>
      <c r="IA17" s="73">
        <v>0</v>
      </c>
      <c r="IB17" s="73">
        <v>0</v>
      </c>
      <c r="IC17" s="73">
        <v>0</v>
      </c>
      <c r="ID17" s="73">
        <v>0</v>
      </c>
      <c r="IE17" s="73">
        <v>0</v>
      </c>
      <c r="IF17" s="73">
        <v>122.22199999999999</v>
      </c>
      <c r="IG17" s="73">
        <v>0</v>
      </c>
      <c r="IH17" s="73">
        <v>0</v>
      </c>
      <c r="II17" s="73">
        <v>0</v>
      </c>
      <c r="IJ17" s="73">
        <v>0</v>
      </c>
      <c r="IK17" s="73">
        <v>0</v>
      </c>
      <c r="IL17" s="73">
        <v>0</v>
      </c>
      <c r="IM17" s="73">
        <v>0</v>
      </c>
      <c r="IN17" s="73">
        <v>0</v>
      </c>
      <c r="IO17" s="73">
        <v>0</v>
      </c>
      <c r="IP17" s="73">
        <v>0</v>
      </c>
      <c r="IQ17" s="73">
        <v>0</v>
      </c>
      <c r="IR17" s="73">
        <v>0</v>
      </c>
      <c r="IS17" s="73">
        <v>0</v>
      </c>
      <c r="IT17" s="73">
        <v>4.9779999999999998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1</v>
      </c>
      <c r="JO17" s="71">
        <v>0</v>
      </c>
      <c r="JP17" s="71">
        <v>0</v>
      </c>
      <c r="JQ17" s="71">
        <v>0</v>
      </c>
      <c r="JR17" s="71">
        <v>1</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1</v>
      </c>
      <c r="NP17" s="71">
        <v>0</v>
      </c>
      <c r="NQ17" s="71">
        <v>0</v>
      </c>
      <c r="NR17" s="71">
        <v>0</v>
      </c>
      <c r="NS17" s="71">
        <v>1</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40.781999999999996</v>
      </c>
      <c r="Z18" s="73">
        <v>0</v>
      </c>
      <c r="AA18" s="73">
        <v>9.0540000000000003</v>
      </c>
      <c r="AB18" s="73">
        <v>0</v>
      </c>
      <c r="AC18" s="73">
        <v>0</v>
      </c>
      <c r="AD18" s="73">
        <v>0</v>
      </c>
      <c r="AE18" s="73">
        <v>7.242</v>
      </c>
      <c r="AF18" s="73">
        <v>0</v>
      </c>
      <c r="AG18" s="73">
        <v>0</v>
      </c>
      <c r="AH18" s="73">
        <v>0</v>
      </c>
      <c r="AI18" s="73">
        <v>0</v>
      </c>
      <c r="AJ18" s="73">
        <v>0</v>
      </c>
      <c r="AK18" s="73">
        <v>0</v>
      </c>
      <c r="AL18" s="73">
        <v>80.912000000000006</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5.7569999999999997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40.781999999999996</v>
      </c>
      <c r="EA18" s="73">
        <v>0</v>
      </c>
      <c r="EB18" s="73">
        <v>9.0540000000000003</v>
      </c>
      <c r="EC18" s="73">
        <v>0</v>
      </c>
      <c r="ED18" s="73">
        <v>0</v>
      </c>
      <c r="EE18" s="73">
        <v>0</v>
      </c>
      <c r="EF18" s="73">
        <v>7.242</v>
      </c>
      <c r="EG18" s="73">
        <v>0</v>
      </c>
      <c r="EH18" s="73">
        <v>0</v>
      </c>
      <c r="EI18" s="73">
        <v>0</v>
      </c>
      <c r="EJ18" s="73">
        <v>0</v>
      </c>
      <c r="EK18" s="73">
        <v>0</v>
      </c>
      <c r="EL18" s="73">
        <v>0</v>
      </c>
      <c r="EM18" s="73">
        <v>80.912000000000006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5.7569999999999997</v>
      </c>
      <c r="HD18" s="73">
        <v>0</v>
      </c>
      <c r="HE18" s="73">
        <v>0</v>
      </c>
      <c r="HF18" s="73">
        <v>0</v>
      </c>
      <c r="HG18" s="73">
        <v>0</v>
      </c>
      <c r="HH18" s="73">
        <v>0</v>
      </c>
      <c r="HI18" s="73">
        <v>0</v>
      </c>
      <c r="HJ18" s="73">
        <v>0</v>
      </c>
      <c r="HK18" s="73">
        <v>137.99</v>
      </c>
      <c r="HL18" s="73">
        <v>0</v>
      </c>
      <c r="HM18" s="73">
        <v>0</v>
      </c>
      <c r="HN18" s="73">
        <v>0</v>
      </c>
      <c r="HO18" s="73">
        <v>0</v>
      </c>
      <c r="HP18" s="73">
        <v>0</v>
      </c>
      <c r="HQ18" s="73">
        <v>0</v>
      </c>
      <c r="HR18" s="73">
        <v>0</v>
      </c>
      <c r="HS18" s="73">
        <v>0</v>
      </c>
      <c r="HT18" s="73">
        <v>0</v>
      </c>
      <c r="HU18" s="73">
        <v>0</v>
      </c>
      <c r="HV18" s="73">
        <v>0</v>
      </c>
      <c r="HW18" s="73">
        <v>0</v>
      </c>
      <c r="HX18" s="73">
        <v>0</v>
      </c>
      <c r="HY18" s="73">
        <v>5.7569999999999997</v>
      </c>
      <c r="HZ18" s="73">
        <v>0</v>
      </c>
      <c r="IA18" s="73">
        <v>0</v>
      </c>
      <c r="IB18" s="73">
        <v>0</v>
      </c>
      <c r="IC18" s="73">
        <v>0</v>
      </c>
      <c r="ID18" s="73">
        <v>0</v>
      </c>
      <c r="IE18" s="73">
        <v>0</v>
      </c>
      <c r="IF18" s="73">
        <v>137.99</v>
      </c>
      <c r="IG18" s="73">
        <v>0</v>
      </c>
      <c r="IH18" s="73">
        <v>0</v>
      </c>
      <c r="II18" s="73">
        <v>0</v>
      </c>
      <c r="IJ18" s="73">
        <v>0</v>
      </c>
      <c r="IK18" s="73">
        <v>0</v>
      </c>
      <c r="IL18" s="73">
        <v>0</v>
      </c>
      <c r="IM18" s="73">
        <v>0</v>
      </c>
      <c r="IN18" s="73">
        <v>0</v>
      </c>
      <c r="IO18" s="73">
        <v>0</v>
      </c>
      <c r="IP18" s="73">
        <v>0</v>
      </c>
      <c r="IQ18" s="73">
        <v>0</v>
      </c>
      <c r="IR18" s="73">
        <v>0</v>
      </c>
      <c r="IS18" s="73">
        <v>0</v>
      </c>
      <c r="IT18" s="73">
        <v>5.7569999999999997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1</v>
      </c>
      <c r="JO18" s="71">
        <v>0</v>
      </c>
      <c r="JP18" s="71">
        <v>0</v>
      </c>
      <c r="JQ18" s="71">
        <v>0</v>
      </c>
      <c r="JR18" s="71">
        <v>1</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1</v>
      </c>
      <c r="NP18" s="71">
        <v>0</v>
      </c>
      <c r="NQ18" s="71">
        <v>0</v>
      </c>
      <c r="NR18" s="71">
        <v>0</v>
      </c>
      <c r="NS18" s="71">
        <v>1</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41.481000000000002</v>
      </c>
      <c r="Z19" s="73">
        <v>0</v>
      </c>
      <c r="AA19" s="73">
        <v>9.44</v>
      </c>
      <c r="AB19" s="73">
        <v>0</v>
      </c>
      <c r="AC19" s="73">
        <v>0</v>
      </c>
      <c r="AD19" s="73">
        <v>0</v>
      </c>
      <c r="AE19" s="73">
        <v>7.4050000000000002</v>
      </c>
      <c r="AF19" s="73">
        <v>0</v>
      </c>
      <c r="AG19" s="73">
        <v>0</v>
      </c>
      <c r="AH19" s="73">
        <v>0</v>
      </c>
      <c r="AI19" s="73">
        <v>0</v>
      </c>
      <c r="AJ19" s="73">
        <v>0</v>
      </c>
      <c r="AK19" s="73">
        <v>0</v>
      </c>
      <c r="AL19" s="73">
        <v>83.590999999999994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5.4630000000000001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41.481000000000002</v>
      </c>
      <c r="EA19" s="73">
        <v>0</v>
      </c>
      <c r="EB19" s="73">
        <v>9.44</v>
      </c>
      <c r="EC19" s="73">
        <v>0</v>
      </c>
      <c r="ED19" s="73">
        <v>0</v>
      </c>
      <c r="EE19" s="73">
        <v>0</v>
      </c>
      <c r="EF19" s="73">
        <v>7.4050000000000002</v>
      </c>
      <c r="EG19" s="73">
        <v>0</v>
      </c>
      <c r="EH19" s="73">
        <v>0</v>
      </c>
      <c r="EI19" s="73">
        <v>0</v>
      </c>
      <c r="EJ19" s="73">
        <v>0</v>
      </c>
      <c r="EK19" s="73">
        <v>0</v>
      </c>
      <c r="EL19" s="73">
        <v>0</v>
      </c>
      <c r="EM19" s="73">
        <v>83.590999999999994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5.4630000000000001</v>
      </c>
      <c r="HD19" s="73">
        <v>0</v>
      </c>
      <c r="HE19" s="73">
        <v>0</v>
      </c>
      <c r="HF19" s="73">
        <v>0</v>
      </c>
      <c r="HG19" s="73">
        <v>0</v>
      </c>
      <c r="HH19" s="73">
        <v>0</v>
      </c>
      <c r="HI19" s="73">
        <v>0</v>
      </c>
      <c r="HJ19" s="73">
        <v>0</v>
      </c>
      <c r="HK19" s="73">
        <v>141.917</v>
      </c>
      <c r="HL19" s="73">
        <v>0</v>
      </c>
      <c r="HM19" s="73">
        <v>0</v>
      </c>
      <c r="HN19" s="73">
        <v>0</v>
      </c>
      <c r="HO19" s="73">
        <v>0</v>
      </c>
      <c r="HP19" s="73">
        <v>0</v>
      </c>
      <c r="HQ19" s="73">
        <v>0</v>
      </c>
      <c r="HR19" s="73">
        <v>0</v>
      </c>
      <c r="HS19" s="73">
        <v>0</v>
      </c>
      <c r="HT19" s="73">
        <v>0</v>
      </c>
      <c r="HU19" s="73">
        <v>0</v>
      </c>
      <c r="HV19" s="73">
        <v>0</v>
      </c>
      <c r="HW19" s="73">
        <v>0</v>
      </c>
      <c r="HX19" s="73">
        <v>0</v>
      </c>
      <c r="HY19" s="73">
        <v>5.4630000000000001</v>
      </c>
      <c r="HZ19" s="73">
        <v>0</v>
      </c>
      <c r="IA19" s="73">
        <v>0</v>
      </c>
      <c r="IB19" s="73">
        <v>0</v>
      </c>
      <c r="IC19" s="73">
        <v>0</v>
      </c>
      <c r="ID19" s="73">
        <v>0</v>
      </c>
      <c r="IE19" s="73">
        <v>0</v>
      </c>
      <c r="IF19" s="73">
        <v>141.917</v>
      </c>
      <c r="IG19" s="73">
        <v>0</v>
      </c>
      <c r="IH19" s="73">
        <v>0</v>
      </c>
      <c r="II19" s="73">
        <v>0</v>
      </c>
      <c r="IJ19" s="73">
        <v>0</v>
      </c>
      <c r="IK19" s="73">
        <v>0</v>
      </c>
      <c r="IL19" s="73">
        <v>0</v>
      </c>
      <c r="IM19" s="73">
        <v>0</v>
      </c>
      <c r="IN19" s="73">
        <v>0</v>
      </c>
      <c r="IO19" s="73">
        <v>0</v>
      </c>
      <c r="IP19" s="73">
        <v>0</v>
      </c>
      <c r="IQ19" s="73">
        <v>0</v>
      </c>
      <c r="IR19" s="73">
        <v>0</v>
      </c>
      <c r="IS19" s="73">
        <v>0</v>
      </c>
      <c r="IT19" s="73">
        <v>5.4630000000000001</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1</v>
      </c>
      <c r="JO19" s="71">
        <v>0</v>
      </c>
      <c r="JP19" s="71">
        <v>0</v>
      </c>
      <c r="JQ19" s="71">
        <v>0</v>
      </c>
      <c r="JR19" s="71">
        <v>1</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1</v>
      </c>
      <c r="NP19" s="71">
        <v>0</v>
      </c>
      <c r="NQ19" s="71">
        <v>0</v>
      </c>
      <c r="NR19" s="71">
        <v>0</v>
      </c>
      <c r="NS19" s="71">
        <v>1</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39.363</v>
      </c>
      <c r="Z20" s="73">
        <v>0</v>
      </c>
      <c r="AA20" s="73">
        <v>9.1189999999999998</v>
      </c>
      <c r="AB20" s="73">
        <v>0</v>
      </c>
      <c r="AC20" s="73">
        <v>0</v>
      </c>
      <c r="AD20" s="73">
        <v>0</v>
      </c>
      <c r="AE20" s="73">
        <v>7.2460000000000004</v>
      </c>
      <c r="AF20" s="73">
        <v>0</v>
      </c>
      <c r="AG20" s="73">
        <v>0</v>
      </c>
      <c r="AH20" s="73">
        <v>0</v>
      </c>
      <c r="AI20" s="73">
        <v>0</v>
      </c>
      <c r="AJ20" s="73">
        <v>0</v>
      </c>
      <c r="AK20" s="73">
        <v>0</v>
      </c>
      <c r="AL20" s="73">
        <v>80.72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4.2080000000000002</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39.363</v>
      </c>
      <c r="EA20" s="73">
        <v>0</v>
      </c>
      <c r="EB20" s="73">
        <v>9.1189999999999998</v>
      </c>
      <c r="EC20" s="73">
        <v>0</v>
      </c>
      <c r="ED20" s="73">
        <v>0</v>
      </c>
      <c r="EE20" s="73">
        <v>0</v>
      </c>
      <c r="EF20" s="73">
        <v>7.2460000000000004</v>
      </c>
      <c r="EG20" s="73">
        <v>0</v>
      </c>
      <c r="EH20" s="73">
        <v>0</v>
      </c>
      <c r="EI20" s="73">
        <v>0</v>
      </c>
      <c r="EJ20" s="73">
        <v>0</v>
      </c>
      <c r="EK20" s="73">
        <v>0</v>
      </c>
      <c r="EL20" s="73">
        <v>0</v>
      </c>
      <c r="EM20" s="73">
        <v>80.72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4.2080000000000002</v>
      </c>
      <c r="HD20" s="73">
        <v>0</v>
      </c>
      <c r="HE20" s="73">
        <v>0</v>
      </c>
      <c r="HF20" s="73">
        <v>0</v>
      </c>
      <c r="HG20" s="73">
        <v>0</v>
      </c>
      <c r="HH20" s="73">
        <v>0</v>
      </c>
      <c r="HI20" s="73">
        <v>0</v>
      </c>
      <c r="HJ20" s="73">
        <v>0</v>
      </c>
      <c r="HK20" s="73">
        <v>136.44800000000001</v>
      </c>
      <c r="HL20" s="73">
        <v>0</v>
      </c>
      <c r="HM20" s="73">
        <v>0</v>
      </c>
      <c r="HN20" s="73">
        <v>0</v>
      </c>
      <c r="HO20" s="73">
        <v>0</v>
      </c>
      <c r="HP20" s="73">
        <v>0</v>
      </c>
      <c r="HQ20" s="73">
        <v>0</v>
      </c>
      <c r="HR20" s="73">
        <v>0</v>
      </c>
      <c r="HS20" s="73">
        <v>0</v>
      </c>
      <c r="HT20" s="73">
        <v>0</v>
      </c>
      <c r="HU20" s="73">
        <v>0</v>
      </c>
      <c r="HV20" s="73">
        <v>0</v>
      </c>
      <c r="HW20" s="73">
        <v>0</v>
      </c>
      <c r="HX20" s="73">
        <v>0</v>
      </c>
      <c r="HY20" s="73">
        <v>4.2080000000000002</v>
      </c>
      <c r="HZ20" s="73">
        <v>0</v>
      </c>
      <c r="IA20" s="73">
        <v>0</v>
      </c>
      <c r="IB20" s="73">
        <v>0</v>
      </c>
      <c r="IC20" s="73">
        <v>0</v>
      </c>
      <c r="ID20" s="73">
        <v>0</v>
      </c>
      <c r="IE20" s="73">
        <v>0</v>
      </c>
      <c r="IF20" s="73">
        <v>136.44800000000001</v>
      </c>
      <c r="IG20" s="73">
        <v>0</v>
      </c>
      <c r="IH20" s="73">
        <v>0</v>
      </c>
      <c r="II20" s="73">
        <v>0</v>
      </c>
      <c r="IJ20" s="73">
        <v>0</v>
      </c>
      <c r="IK20" s="73">
        <v>0</v>
      </c>
      <c r="IL20" s="73">
        <v>0</v>
      </c>
      <c r="IM20" s="73">
        <v>0</v>
      </c>
      <c r="IN20" s="73">
        <v>0</v>
      </c>
      <c r="IO20" s="73">
        <v>0</v>
      </c>
      <c r="IP20" s="73">
        <v>0</v>
      </c>
      <c r="IQ20" s="73">
        <v>0</v>
      </c>
      <c r="IR20" s="73">
        <v>0</v>
      </c>
      <c r="IS20" s="73">
        <v>0</v>
      </c>
      <c r="IT20" s="73">
        <v>4.2080000000000002</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1</v>
      </c>
      <c r="JO20" s="71">
        <v>0</v>
      </c>
      <c r="JP20" s="71">
        <v>0</v>
      </c>
      <c r="JQ20" s="71">
        <v>0</v>
      </c>
      <c r="JR20" s="71">
        <v>1</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1</v>
      </c>
      <c r="NP20" s="71">
        <v>0</v>
      </c>
      <c r="NQ20" s="71">
        <v>0</v>
      </c>
      <c r="NR20" s="71">
        <v>0</v>
      </c>
      <c r="NS20" s="71">
        <v>1</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38.79</v>
      </c>
      <c r="Z21" s="73">
        <v>0</v>
      </c>
      <c r="AA21" s="73">
        <v>8.7669999999999995</v>
      </c>
      <c r="AB21" s="73">
        <v>0</v>
      </c>
      <c r="AC21" s="73">
        <v>0</v>
      </c>
      <c r="AD21" s="73">
        <v>0</v>
      </c>
      <c r="AE21" s="73">
        <v>7.399</v>
      </c>
      <c r="AF21" s="73">
        <v>0</v>
      </c>
      <c r="AG21" s="73">
        <v>0</v>
      </c>
      <c r="AH21" s="73">
        <v>0</v>
      </c>
      <c r="AI21" s="73">
        <v>0</v>
      </c>
      <c r="AJ21" s="73">
        <v>0</v>
      </c>
      <c r="AK21" s="73">
        <v>0</v>
      </c>
      <c r="AL21" s="73">
        <v>76.379000000000005</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5.1829999999999998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38.79</v>
      </c>
      <c r="EA21" s="73">
        <v>0</v>
      </c>
      <c r="EB21" s="73">
        <v>8.7669999999999995</v>
      </c>
      <c r="EC21" s="73">
        <v>0</v>
      </c>
      <c r="ED21" s="73">
        <v>0</v>
      </c>
      <c r="EE21" s="73">
        <v>0</v>
      </c>
      <c r="EF21" s="73">
        <v>7.399</v>
      </c>
      <c r="EG21" s="73">
        <v>0</v>
      </c>
      <c r="EH21" s="73">
        <v>0</v>
      </c>
      <c r="EI21" s="73">
        <v>0</v>
      </c>
      <c r="EJ21" s="73">
        <v>0</v>
      </c>
      <c r="EK21" s="73">
        <v>0</v>
      </c>
      <c r="EL21" s="73">
        <v>0</v>
      </c>
      <c r="EM21" s="73">
        <v>76.379000000000005</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5.1829999999999998</v>
      </c>
      <c r="HD21" s="73">
        <v>0</v>
      </c>
      <c r="HE21" s="73">
        <v>0</v>
      </c>
      <c r="HF21" s="73">
        <v>0</v>
      </c>
      <c r="HG21" s="73">
        <v>0</v>
      </c>
      <c r="HH21" s="73">
        <v>0</v>
      </c>
      <c r="HI21" s="73">
        <v>0</v>
      </c>
      <c r="HJ21" s="73">
        <v>0</v>
      </c>
      <c r="HK21" s="73">
        <v>131.33500000000001</v>
      </c>
      <c r="HL21" s="73">
        <v>0</v>
      </c>
      <c r="HM21" s="73">
        <v>0</v>
      </c>
      <c r="HN21" s="73">
        <v>0</v>
      </c>
      <c r="HO21" s="73">
        <v>0</v>
      </c>
      <c r="HP21" s="73">
        <v>0</v>
      </c>
      <c r="HQ21" s="73">
        <v>0</v>
      </c>
      <c r="HR21" s="73">
        <v>0</v>
      </c>
      <c r="HS21" s="73">
        <v>0</v>
      </c>
      <c r="HT21" s="73">
        <v>0</v>
      </c>
      <c r="HU21" s="73">
        <v>0</v>
      </c>
      <c r="HV21" s="73">
        <v>0</v>
      </c>
      <c r="HW21" s="73">
        <v>0</v>
      </c>
      <c r="HX21" s="73">
        <v>0</v>
      </c>
      <c r="HY21" s="73">
        <v>5.1829999999999998</v>
      </c>
      <c r="HZ21" s="73">
        <v>0</v>
      </c>
      <c r="IA21" s="73">
        <v>0</v>
      </c>
      <c r="IB21" s="73">
        <v>0</v>
      </c>
      <c r="IC21" s="73">
        <v>0</v>
      </c>
      <c r="ID21" s="73">
        <v>0</v>
      </c>
      <c r="IE21" s="73">
        <v>0</v>
      </c>
      <c r="IF21" s="73">
        <v>131.33500000000001</v>
      </c>
      <c r="IG21" s="73">
        <v>0</v>
      </c>
      <c r="IH21" s="73">
        <v>0</v>
      </c>
      <c r="II21" s="73">
        <v>0</v>
      </c>
      <c r="IJ21" s="73">
        <v>0</v>
      </c>
      <c r="IK21" s="73">
        <v>0</v>
      </c>
      <c r="IL21" s="73">
        <v>0</v>
      </c>
      <c r="IM21" s="73">
        <v>0</v>
      </c>
      <c r="IN21" s="73">
        <v>0</v>
      </c>
      <c r="IO21" s="73">
        <v>0</v>
      </c>
      <c r="IP21" s="73">
        <v>0</v>
      </c>
      <c r="IQ21" s="73">
        <v>0</v>
      </c>
      <c r="IR21" s="73">
        <v>0</v>
      </c>
      <c r="IS21" s="73">
        <v>0</v>
      </c>
      <c r="IT21" s="73">
        <v>5.1829999999999998</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1</v>
      </c>
      <c r="JO21" s="71">
        <v>0</v>
      </c>
      <c r="JP21" s="71">
        <v>0</v>
      </c>
      <c r="JQ21" s="71">
        <v>0</v>
      </c>
      <c r="JR21" s="71">
        <v>1</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1</v>
      </c>
      <c r="NP21" s="71">
        <v>0</v>
      </c>
      <c r="NQ21" s="71">
        <v>0</v>
      </c>
      <c r="NR21" s="71">
        <v>0</v>
      </c>
      <c r="NS21" s="71">
        <v>1</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33.720999999999997</v>
      </c>
      <c r="Z22" s="73">
        <v>0</v>
      </c>
      <c r="AA22" s="73">
        <v>7.03</v>
      </c>
      <c r="AB22" s="73">
        <v>0</v>
      </c>
      <c r="AC22" s="73">
        <v>0</v>
      </c>
      <c r="AD22" s="73">
        <v>0</v>
      </c>
      <c r="AE22" s="73">
        <v>6.8230000000000004</v>
      </c>
      <c r="AF22" s="73">
        <v>0</v>
      </c>
      <c r="AG22" s="73">
        <v>0</v>
      </c>
      <c r="AH22" s="73">
        <v>0</v>
      </c>
      <c r="AI22" s="73">
        <v>0</v>
      </c>
      <c r="AJ22" s="73">
        <v>0</v>
      </c>
      <c r="AK22" s="73">
        <v>0</v>
      </c>
      <c r="AL22" s="73">
        <v>55.01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4.4669999999999996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33.720999999999997</v>
      </c>
      <c r="EA22" s="73">
        <v>0</v>
      </c>
      <c r="EB22" s="73">
        <v>7.03</v>
      </c>
      <c r="EC22" s="73">
        <v>0</v>
      </c>
      <c r="ED22" s="73">
        <v>0</v>
      </c>
      <c r="EE22" s="73">
        <v>0</v>
      </c>
      <c r="EF22" s="73">
        <v>6.8230000000000004</v>
      </c>
      <c r="EG22" s="73">
        <v>0</v>
      </c>
      <c r="EH22" s="73">
        <v>0</v>
      </c>
      <c r="EI22" s="73">
        <v>0</v>
      </c>
      <c r="EJ22" s="73">
        <v>0</v>
      </c>
      <c r="EK22" s="73">
        <v>0</v>
      </c>
      <c r="EL22" s="73">
        <v>0</v>
      </c>
      <c r="EM22" s="73">
        <v>55.01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4.4669999999999996</v>
      </c>
      <c r="HD22" s="73">
        <v>0</v>
      </c>
      <c r="HE22" s="73">
        <v>0</v>
      </c>
      <c r="HF22" s="73">
        <v>0</v>
      </c>
      <c r="HG22" s="73">
        <v>0</v>
      </c>
      <c r="HH22" s="73">
        <v>0</v>
      </c>
      <c r="HI22" s="73">
        <v>0</v>
      </c>
      <c r="HJ22" s="73">
        <v>0</v>
      </c>
      <c r="HK22" s="73">
        <v>102.584</v>
      </c>
      <c r="HL22" s="73">
        <v>0</v>
      </c>
      <c r="HM22" s="73">
        <v>0</v>
      </c>
      <c r="HN22" s="73">
        <v>0</v>
      </c>
      <c r="HO22" s="73">
        <v>0</v>
      </c>
      <c r="HP22" s="73">
        <v>0</v>
      </c>
      <c r="HQ22" s="73">
        <v>0</v>
      </c>
      <c r="HR22" s="73">
        <v>0</v>
      </c>
      <c r="HS22" s="73">
        <v>0</v>
      </c>
      <c r="HT22" s="73">
        <v>0</v>
      </c>
      <c r="HU22" s="73">
        <v>0</v>
      </c>
      <c r="HV22" s="73">
        <v>0</v>
      </c>
      <c r="HW22" s="73">
        <v>0</v>
      </c>
      <c r="HX22" s="73">
        <v>0</v>
      </c>
      <c r="HY22" s="73">
        <v>4.4669999999999996</v>
      </c>
      <c r="HZ22" s="73">
        <v>0</v>
      </c>
      <c r="IA22" s="73">
        <v>0</v>
      </c>
      <c r="IB22" s="73">
        <v>0</v>
      </c>
      <c r="IC22" s="73">
        <v>0</v>
      </c>
      <c r="ID22" s="73">
        <v>0</v>
      </c>
      <c r="IE22" s="73">
        <v>0</v>
      </c>
      <c r="IF22" s="73">
        <v>102.584</v>
      </c>
      <c r="IG22" s="73">
        <v>0</v>
      </c>
      <c r="IH22" s="73">
        <v>0</v>
      </c>
      <c r="II22" s="73">
        <v>0</v>
      </c>
      <c r="IJ22" s="73">
        <v>0</v>
      </c>
      <c r="IK22" s="73">
        <v>0</v>
      </c>
      <c r="IL22" s="73">
        <v>0</v>
      </c>
      <c r="IM22" s="73">
        <v>0</v>
      </c>
      <c r="IN22" s="73">
        <v>0</v>
      </c>
      <c r="IO22" s="73">
        <v>0</v>
      </c>
      <c r="IP22" s="73">
        <v>0</v>
      </c>
      <c r="IQ22" s="73">
        <v>0</v>
      </c>
      <c r="IR22" s="73">
        <v>0</v>
      </c>
      <c r="IS22" s="73">
        <v>0</v>
      </c>
      <c r="IT22" s="73">
        <v>4.4669999999999996</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1</v>
      </c>
      <c r="JO22" s="71">
        <v>0</v>
      </c>
      <c r="JP22" s="71">
        <v>0</v>
      </c>
      <c r="JQ22" s="71">
        <v>0</v>
      </c>
      <c r="JR22" s="71">
        <v>1</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1</v>
      </c>
      <c r="NP22" s="71">
        <v>0</v>
      </c>
      <c r="NQ22" s="71">
        <v>0</v>
      </c>
      <c r="NR22" s="71">
        <v>0</v>
      </c>
      <c r="NS22" s="71">
        <v>1</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33.551000000000002</v>
      </c>
      <c r="Z23" s="73">
        <v>0</v>
      </c>
      <c r="AA23" s="73">
        <v>6.0119999999999996</v>
      </c>
      <c r="AB23" s="73">
        <v>0</v>
      </c>
      <c r="AC23" s="73">
        <v>0</v>
      </c>
      <c r="AD23" s="73">
        <v>0</v>
      </c>
      <c r="AE23" s="73">
        <v>6.9850000000000003</v>
      </c>
      <c r="AF23" s="73">
        <v>0</v>
      </c>
      <c r="AG23" s="73">
        <v>0</v>
      </c>
      <c r="AH23" s="73">
        <v>0</v>
      </c>
      <c r="AI23" s="73">
        <v>0</v>
      </c>
      <c r="AJ23" s="73">
        <v>0</v>
      </c>
      <c r="AK23" s="73">
        <v>0</v>
      </c>
      <c r="AL23" s="73">
        <v>44.731000000000002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3.8780000000000001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33.551000000000002</v>
      </c>
      <c r="EA23" s="73">
        <v>0</v>
      </c>
      <c r="EB23" s="73">
        <v>6.0119999999999996</v>
      </c>
      <c r="EC23" s="73">
        <v>0</v>
      </c>
      <c r="ED23" s="73">
        <v>0</v>
      </c>
      <c r="EE23" s="73">
        <v>0</v>
      </c>
      <c r="EF23" s="73">
        <v>6.9850000000000003</v>
      </c>
      <c r="EG23" s="73">
        <v>0</v>
      </c>
      <c r="EH23" s="73">
        <v>0</v>
      </c>
      <c r="EI23" s="73">
        <v>0</v>
      </c>
      <c r="EJ23" s="73">
        <v>0</v>
      </c>
      <c r="EK23" s="73">
        <v>0</v>
      </c>
      <c r="EL23" s="73">
        <v>0</v>
      </c>
      <c r="EM23" s="73">
        <v>44.731000000000002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3.8780000000000001</v>
      </c>
      <c r="HD23" s="73">
        <v>0</v>
      </c>
      <c r="HE23" s="73">
        <v>0</v>
      </c>
      <c r="HF23" s="73">
        <v>0</v>
      </c>
      <c r="HG23" s="73">
        <v>0</v>
      </c>
      <c r="HH23" s="73">
        <v>0</v>
      </c>
      <c r="HI23" s="73">
        <v>0</v>
      </c>
      <c r="HJ23" s="73">
        <v>0</v>
      </c>
      <c r="HK23" s="73">
        <v>91.278999999999996</v>
      </c>
      <c r="HL23" s="73">
        <v>0</v>
      </c>
      <c r="HM23" s="73">
        <v>0</v>
      </c>
      <c r="HN23" s="73">
        <v>0</v>
      </c>
      <c r="HO23" s="73">
        <v>0</v>
      </c>
      <c r="HP23" s="73">
        <v>0</v>
      </c>
      <c r="HQ23" s="73">
        <v>0</v>
      </c>
      <c r="HR23" s="73">
        <v>0</v>
      </c>
      <c r="HS23" s="73">
        <v>0</v>
      </c>
      <c r="HT23" s="73">
        <v>0</v>
      </c>
      <c r="HU23" s="73">
        <v>0</v>
      </c>
      <c r="HV23" s="73">
        <v>0</v>
      </c>
      <c r="HW23" s="73">
        <v>0</v>
      </c>
      <c r="HX23" s="73">
        <v>0</v>
      </c>
      <c r="HY23" s="73">
        <v>3.8780000000000001</v>
      </c>
      <c r="HZ23" s="73">
        <v>0</v>
      </c>
      <c r="IA23" s="73">
        <v>0</v>
      </c>
      <c r="IB23" s="73">
        <v>0</v>
      </c>
      <c r="IC23" s="73">
        <v>0</v>
      </c>
      <c r="ID23" s="73">
        <v>0</v>
      </c>
      <c r="IE23" s="73">
        <v>0</v>
      </c>
      <c r="IF23" s="73">
        <v>91.278999999999996</v>
      </c>
      <c r="IG23" s="73">
        <v>0</v>
      </c>
      <c r="IH23" s="73">
        <v>0</v>
      </c>
      <c r="II23" s="73">
        <v>0</v>
      </c>
      <c r="IJ23" s="73">
        <v>0</v>
      </c>
      <c r="IK23" s="73">
        <v>0</v>
      </c>
      <c r="IL23" s="73">
        <v>0</v>
      </c>
      <c r="IM23" s="73">
        <v>0</v>
      </c>
      <c r="IN23" s="73">
        <v>0</v>
      </c>
      <c r="IO23" s="73">
        <v>0</v>
      </c>
      <c r="IP23" s="73">
        <v>0</v>
      </c>
      <c r="IQ23" s="73">
        <v>0</v>
      </c>
      <c r="IR23" s="73">
        <v>0</v>
      </c>
      <c r="IS23" s="73">
        <v>0</v>
      </c>
      <c r="IT23" s="73">
        <v>3.8780000000000001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1</v>
      </c>
      <c r="JO23" s="71">
        <v>0</v>
      </c>
      <c r="JP23" s="71">
        <v>0</v>
      </c>
      <c r="JQ23" s="71">
        <v>0</v>
      </c>
      <c r="JR23" s="71">
        <v>1</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1</v>
      </c>
      <c r="NP23" s="71">
        <v>0</v>
      </c>
      <c r="NQ23" s="71">
        <v>0</v>
      </c>
      <c r="NR23" s="71">
        <v>0</v>
      </c>
      <c r="NS23" s="71">
        <v>1</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35.366</v>
      </c>
      <c r="Z24" s="73">
        <v>0</v>
      </c>
      <c r="AA24" s="73">
        <v>6.23</v>
      </c>
      <c r="AB24" s="73">
        <v>0</v>
      </c>
      <c r="AC24" s="73">
        <v>0</v>
      </c>
      <c r="AD24" s="73">
        <v>0</v>
      </c>
      <c r="AE24" s="73">
        <v>6.1470000000000002</v>
      </c>
      <c r="AF24" s="73">
        <v>0</v>
      </c>
      <c r="AG24" s="73">
        <v>0</v>
      </c>
      <c r="AH24" s="73">
        <v>0</v>
      </c>
      <c r="AI24" s="73">
        <v>0</v>
      </c>
      <c r="AJ24" s="73">
        <v>0</v>
      </c>
      <c r="AK24" s="73">
        <v>0</v>
      </c>
      <c r="AL24" s="73">
        <v>35.621000000000002</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4.1269999999999998</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35.366</v>
      </c>
      <c r="EA24" s="73">
        <v>0</v>
      </c>
      <c r="EB24" s="73">
        <v>6.23</v>
      </c>
      <c r="EC24" s="73">
        <v>0</v>
      </c>
      <c r="ED24" s="73">
        <v>0</v>
      </c>
      <c r="EE24" s="73">
        <v>0</v>
      </c>
      <c r="EF24" s="73">
        <v>6.1470000000000002</v>
      </c>
      <c r="EG24" s="73">
        <v>0</v>
      </c>
      <c r="EH24" s="73">
        <v>0</v>
      </c>
      <c r="EI24" s="73">
        <v>0</v>
      </c>
      <c r="EJ24" s="73">
        <v>0</v>
      </c>
      <c r="EK24" s="73">
        <v>0</v>
      </c>
      <c r="EL24" s="73">
        <v>0</v>
      </c>
      <c r="EM24" s="73">
        <v>35.621000000000002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4.1269999999999998</v>
      </c>
      <c r="HD24" s="73">
        <v>0</v>
      </c>
      <c r="HE24" s="73">
        <v>0</v>
      </c>
      <c r="HF24" s="73">
        <v>0</v>
      </c>
      <c r="HG24" s="73">
        <v>0</v>
      </c>
      <c r="HH24" s="73">
        <v>0</v>
      </c>
      <c r="HI24" s="73">
        <v>0</v>
      </c>
      <c r="HJ24" s="73">
        <v>0</v>
      </c>
      <c r="HK24" s="73">
        <v>83.364000000000004</v>
      </c>
      <c r="HL24" s="73">
        <v>0</v>
      </c>
      <c r="HM24" s="73">
        <v>0</v>
      </c>
      <c r="HN24" s="73">
        <v>0</v>
      </c>
      <c r="HO24" s="73">
        <v>0</v>
      </c>
      <c r="HP24" s="73">
        <v>0</v>
      </c>
      <c r="HQ24" s="73">
        <v>0</v>
      </c>
      <c r="HR24" s="73">
        <v>0</v>
      </c>
      <c r="HS24" s="73">
        <v>0</v>
      </c>
      <c r="HT24" s="73">
        <v>0</v>
      </c>
      <c r="HU24" s="73">
        <v>0</v>
      </c>
      <c r="HV24" s="73">
        <v>0</v>
      </c>
      <c r="HW24" s="73">
        <v>0</v>
      </c>
      <c r="HX24" s="73">
        <v>0</v>
      </c>
      <c r="HY24" s="73">
        <v>4.1269999999999998</v>
      </c>
      <c r="HZ24" s="73">
        <v>0</v>
      </c>
      <c r="IA24" s="73">
        <v>0</v>
      </c>
      <c r="IB24" s="73">
        <v>0</v>
      </c>
      <c r="IC24" s="73">
        <v>0</v>
      </c>
      <c r="ID24" s="73">
        <v>0</v>
      </c>
      <c r="IE24" s="73">
        <v>0</v>
      </c>
      <c r="IF24" s="73">
        <v>83.364000000000004</v>
      </c>
      <c r="IG24" s="73">
        <v>0</v>
      </c>
      <c r="IH24" s="73">
        <v>0</v>
      </c>
      <c r="II24" s="73">
        <v>0</v>
      </c>
      <c r="IJ24" s="73">
        <v>0</v>
      </c>
      <c r="IK24" s="73">
        <v>0</v>
      </c>
      <c r="IL24" s="73">
        <v>0</v>
      </c>
      <c r="IM24" s="73">
        <v>0</v>
      </c>
      <c r="IN24" s="73">
        <v>0</v>
      </c>
      <c r="IO24" s="73">
        <v>0</v>
      </c>
      <c r="IP24" s="73">
        <v>0</v>
      </c>
      <c r="IQ24" s="73">
        <v>0</v>
      </c>
      <c r="IR24" s="73">
        <v>0</v>
      </c>
      <c r="IS24" s="73">
        <v>0</v>
      </c>
      <c r="IT24" s="73">
        <v>4.1269999999999998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1</v>
      </c>
      <c r="JO24" s="71">
        <v>0</v>
      </c>
      <c r="JP24" s="71">
        <v>0</v>
      </c>
      <c r="JQ24" s="71">
        <v>0</v>
      </c>
      <c r="JR24" s="71">
        <v>1</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1</v>
      </c>
      <c r="NP24" s="71">
        <v>0</v>
      </c>
      <c r="NQ24" s="71">
        <v>0</v>
      </c>
      <c r="NR24" s="71">
        <v>0</v>
      </c>
      <c r="NS24" s="71">
        <v>1</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31.678999999999998</v>
      </c>
      <c r="Z25" s="73">
        <v>0</v>
      </c>
      <c r="AA25" s="73">
        <v>5.0110000000000001</v>
      </c>
      <c r="AB25" s="73">
        <v>0</v>
      </c>
      <c r="AC25" s="73">
        <v>0</v>
      </c>
      <c r="AD25" s="73">
        <v>0</v>
      </c>
      <c r="AE25" s="73">
        <v>4.8680000000000003</v>
      </c>
      <c r="AF25" s="73">
        <v>0</v>
      </c>
      <c r="AG25" s="73">
        <v>0</v>
      </c>
      <c r="AH25" s="73">
        <v>0</v>
      </c>
      <c r="AI25" s="73">
        <v>0</v>
      </c>
      <c r="AJ25" s="73">
        <v>0</v>
      </c>
      <c r="AK25" s="73">
        <v>0</v>
      </c>
      <c r="AL25" s="73">
        <v>28.431000000000001</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4.4329999999999998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31.678999999999998</v>
      </c>
      <c r="EA25" s="73">
        <v>0</v>
      </c>
      <c r="EB25" s="73">
        <v>5.0110000000000001</v>
      </c>
      <c r="EC25" s="73">
        <v>0</v>
      </c>
      <c r="ED25" s="73">
        <v>0</v>
      </c>
      <c r="EE25" s="73">
        <v>0</v>
      </c>
      <c r="EF25" s="73">
        <v>4.8680000000000003</v>
      </c>
      <c r="EG25" s="73">
        <v>0</v>
      </c>
      <c r="EH25" s="73">
        <v>0</v>
      </c>
      <c r="EI25" s="73">
        <v>0</v>
      </c>
      <c r="EJ25" s="73">
        <v>0</v>
      </c>
      <c r="EK25" s="73">
        <v>0</v>
      </c>
      <c r="EL25" s="73">
        <v>0</v>
      </c>
      <c r="EM25" s="73">
        <v>28.431000000000001</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4.4329999999999998</v>
      </c>
      <c r="HD25" s="73">
        <v>0</v>
      </c>
      <c r="HE25" s="73">
        <v>0</v>
      </c>
      <c r="HF25" s="73">
        <v>0</v>
      </c>
      <c r="HG25" s="73">
        <v>0</v>
      </c>
      <c r="HH25" s="73">
        <v>0</v>
      </c>
      <c r="HI25" s="73">
        <v>0</v>
      </c>
      <c r="HJ25" s="73">
        <v>0</v>
      </c>
      <c r="HK25" s="73">
        <v>69.989000000000004</v>
      </c>
      <c r="HL25" s="73">
        <v>0</v>
      </c>
      <c r="HM25" s="73">
        <v>0</v>
      </c>
      <c r="HN25" s="73">
        <v>0</v>
      </c>
      <c r="HO25" s="73">
        <v>0</v>
      </c>
      <c r="HP25" s="73">
        <v>0</v>
      </c>
      <c r="HQ25" s="73">
        <v>0</v>
      </c>
      <c r="HR25" s="73">
        <v>0</v>
      </c>
      <c r="HS25" s="73">
        <v>0</v>
      </c>
      <c r="HT25" s="73">
        <v>0</v>
      </c>
      <c r="HU25" s="73">
        <v>0</v>
      </c>
      <c r="HV25" s="73">
        <v>0</v>
      </c>
      <c r="HW25" s="73">
        <v>0</v>
      </c>
      <c r="HX25" s="73">
        <v>0</v>
      </c>
      <c r="HY25" s="73">
        <v>4.4329999999999998</v>
      </c>
      <c r="HZ25" s="73">
        <v>0</v>
      </c>
      <c r="IA25" s="73">
        <v>0</v>
      </c>
      <c r="IB25" s="73">
        <v>0</v>
      </c>
      <c r="IC25" s="73">
        <v>0</v>
      </c>
      <c r="ID25" s="73">
        <v>0</v>
      </c>
      <c r="IE25" s="73">
        <v>0</v>
      </c>
      <c r="IF25" s="73">
        <v>69.989000000000004</v>
      </c>
      <c r="IG25" s="73">
        <v>0</v>
      </c>
      <c r="IH25" s="73">
        <v>0</v>
      </c>
      <c r="II25" s="73">
        <v>0</v>
      </c>
      <c r="IJ25" s="73">
        <v>0</v>
      </c>
      <c r="IK25" s="73">
        <v>0</v>
      </c>
      <c r="IL25" s="73">
        <v>0</v>
      </c>
      <c r="IM25" s="73">
        <v>0</v>
      </c>
      <c r="IN25" s="73">
        <v>0</v>
      </c>
      <c r="IO25" s="73">
        <v>0</v>
      </c>
      <c r="IP25" s="73">
        <v>0</v>
      </c>
      <c r="IQ25" s="73">
        <v>0</v>
      </c>
      <c r="IR25" s="73">
        <v>0</v>
      </c>
      <c r="IS25" s="73">
        <v>0</v>
      </c>
      <c r="IT25" s="73">
        <v>4.4329999999999998</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1</v>
      </c>
      <c r="JO25" s="71">
        <v>0</v>
      </c>
      <c r="JP25" s="71">
        <v>0</v>
      </c>
      <c r="JQ25" s="71">
        <v>0</v>
      </c>
      <c r="JR25" s="71">
        <v>1</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1</v>
      </c>
      <c r="NP25" s="71">
        <v>0</v>
      </c>
      <c r="NQ25" s="71">
        <v>0</v>
      </c>
      <c r="NR25" s="71">
        <v>0</v>
      </c>
      <c r="NS25" s="71">
        <v>1</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33.15</v>
      </c>
      <c r="Z26" s="73">
        <v>0</v>
      </c>
      <c r="AA26" s="73">
        <v>7.1980000000000004</v>
      </c>
      <c r="AB26" s="73">
        <v>0</v>
      </c>
      <c r="AC26" s="73">
        <v>0</v>
      </c>
      <c r="AD26" s="73">
        <v>0</v>
      </c>
      <c r="AE26" s="73">
        <v>6.1020000000000003</v>
      </c>
      <c r="AF26" s="73">
        <v>0</v>
      </c>
      <c r="AG26" s="73">
        <v>0</v>
      </c>
      <c r="AH26" s="73">
        <v>0</v>
      </c>
      <c r="AI26" s="73">
        <v>0</v>
      </c>
      <c r="AJ26" s="73">
        <v>0</v>
      </c>
      <c r="AK26" s="73">
        <v>0</v>
      </c>
      <c r="AL26" s="73">
        <v>40.597000000000001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1.6619999999999999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33.15</v>
      </c>
      <c r="EA26" s="73">
        <v>0</v>
      </c>
      <c r="EB26" s="73">
        <v>7.1980000000000004</v>
      </c>
      <c r="EC26" s="73">
        <v>0</v>
      </c>
      <c r="ED26" s="73">
        <v>0</v>
      </c>
      <c r="EE26" s="73">
        <v>0</v>
      </c>
      <c r="EF26" s="73">
        <v>6.1020000000000003</v>
      </c>
      <c r="EG26" s="73">
        <v>0</v>
      </c>
      <c r="EH26" s="73">
        <v>0</v>
      </c>
      <c r="EI26" s="73">
        <v>0</v>
      </c>
      <c r="EJ26" s="73">
        <v>0</v>
      </c>
      <c r="EK26" s="73">
        <v>0</v>
      </c>
      <c r="EL26" s="73">
        <v>0</v>
      </c>
      <c r="EM26" s="73">
        <v>40.597000000000001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1.6619999999999999</v>
      </c>
      <c r="HD26" s="73">
        <v>0</v>
      </c>
      <c r="HE26" s="73">
        <v>0</v>
      </c>
      <c r="HF26" s="73">
        <v>0</v>
      </c>
      <c r="HG26" s="73">
        <v>0</v>
      </c>
      <c r="HH26" s="73">
        <v>0</v>
      </c>
      <c r="HI26" s="73">
        <v>0</v>
      </c>
      <c r="HJ26" s="73">
        <v>0</v>
      </c>
      <c r="HK26" s="73">
        <v>87.046999999999997</v>
      </c>
      <c r="HL26" s="73">
        <v>0</v>
      </c>
      <c r="HM26" s="73">
        <v>0</v>
      </c>
      <c r="HN26" s="73">
        <v>0</v>
      </c>
      <c r="HO26" s="73">
        <v>0</v>
      </c>
      <c r="HP26" s="73">
        <v>0</v>
      </c>
      <c r="HQ26" s="73">
        <v>0</v>
      </c>
      <c r="HR26" s="73">
        <v>0</v>
      </c>
      <c r="HS26" s="73">
        <v>0</v>
      </c>
      <c r="HT26" s="73">
        <v>0</v>
      </c>
      <c r="HU26" s="73">
        <v>0</v>
      </c>
      <c r="HV26" s="73">
        <v>0</v>
      </c>
      <c r="HW26" s="73">
        <v>0</v>
      </c>
      <c r="HX26" s="73">
        <v>0</v>
      </c>
      <c r="HY26" s="73">
        <v>1.6619999999999999</v>
      </c>
      <c r="HZ26" s="73">
        <v>0</v>
      </c>
      <c r="IA26" s="73">
        <v>0</v>
      </c>
      <c r="IB26" s="73">
        <v>0</v>
      </c>
      <c r="IC26" s="73">
        <v>0</v>
      </c>
      <c r="ID26" s="73">
        <v>0</v>
      </c>
      <c r="IE26" s="73">
        <v>0</v>
      </c>
      <c r="IF26" s="73">
        <v>87.046999999999997</v>
      </c>
      <c r="IG26" s="73">
        <v>0</v>
      </c>
      <c r="IH26" s="73">
        <v>0</v>
      </c>
      <c r="II26" s="73">
        <v>0</v>
      </c>
      <c r="IJ26" s="73">
        <v>0</v>
      </c>
      <c r="IK26" s="73">
        <v>0</v>
      </c>
      <c r="IL26" s="73">
        <v>0</v>
      </c>
      <c r="IM26" s="73">
        <v>0</v>
      </c>
      <c r="IN26" s="73">
        <v>0</v>
      </c>
      <c r="IO26" s="73">
        <v>0</v>
      </c>
      <c r="IP26" s="73">
        <v>0</v>
      </c>
      <c r="IQ26" s="73">
        <v>0</v>
      </c>
      <c r="IR26" s="73">
        <v>0</v>
      </c>
      <c r="IS26" s="73">
        <v>0</v>
      </c>
      <c r="IT26" s="73">
        <v>1.6619999999999999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1</v>
      </c>
      <c r="JO26" s="71">
        <v>0</v>
      </c>
      <c r="JP26" s="71">
        <v>0</v>
      </c>
      <c r="JQ26" s="71">
        <v>0</v>
      </c>
      <c r="JR26" s="71">
        <v>1</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1</v>
      </c>
      <c r="NP26" s="71">
        <v>0</v>
      </c>
      <c r="NQ26" s="71">
        <v>0</v>
      </c>
      <c r="NR26" s="71">
        <v>0</v>
      </c>
      <c r="NS26" s="71">
        <v>1</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1836</v>
      </c>
      <c r="B28" s="70">
        <v>20</v>
      </c>
      <c r="C28" s="70">
        <v>18</v>
      </c>
      <c r="D28" s="70">
        <v>20</v>
      </c>
      <c r="E28" s="70">
        <v>2024</v>
      </c>
      <c r="F28" s="70" t="s">
        <v>1554</v>
      </c>
      <c r="G28" s="1073" t="s">
        <v>1815</v>
      </c>
      <c r="H28" s="70" t="s">
        <v>1816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1554</v>
      </c>
      <c r="G32" s="1073" t="s">
        <v>1668</v>
      </c>
      <c r="H32" s="70" t="s">
        <v>1669</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1834</v>
      </c>
      <c r="B208" s="70">
        <v>200</v>
      </c>
      <c r="C208" s="70">
        <v>16</v>
      </c>
      <c r="D208" s="70">
        <v>20</v>
      </c>
      <c r="E208" s="70">
        <v>2022</v>
      </c>
      <c r="F208" s="70" t="s">
        <v>161</v>
      </c>
      <c r="G208" s="1073" t="s">
        <v>1815</v>
      </c>
      <c r="H208" s="70" t="s">
        <v>1816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2388</v>
      </c>
      <c r="J6" s="77" t="s">
        <v>2389</v>
      </c>
      <c r="K6" s="1080">
        <v>37</v>
      </c>
      <c r="L6" s="1081">
        <v>39</v>
      </c>
      <c r="M6" s="1044"/>
      <c r="N6" s="988">
        <v>1</v>
      </c>
      <c r="O6" s="77" t="s">
        <v>1633</v>
      </c>
      <c r="P6" s="77" t="s">
        <v>1634</v>
      </c>
      <c r="Q6" s="77" t="s">
        <v>1501</v>
      </c>
      <c r="R6" s="16"/>
      <c r="S6" s="77">
        <v>1</v>
      </c>
      <c r="T6" s="77" t="s">
        <v>1815</v>
      </c>
      <c r="U6" s="77" t="s">
        <v>1816</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2383</v>
      </c>
      <c r="AE9" s="77" t="s">
        <v>2384</v>
      </c>
      <c r="AF9" s="77" t="s">
        <v>1501</v>
      </c>
    </row>
    <row r="10" spans="1:32" ht="12">
      <c r="A10" s="16"/>
      <c r="B10" s="16"/>
      <c r="C10" s="16"/>
      <c r="D10" s="16"/>
      <c r="F10" s="75" t="s">
        <v>1501</v>
      </c>
      <c r="G10" s="76" t="s">
        <v>1815</v>
      </c>
      <c r="H10" s="77" t="s">
        <v>1816</v>
      </c>
      <c r="I10" s="77" t="s">
        <v>2388</v>
      </c>
      <c r="J10" s="77" t="s">
        <v>2389</v>
      </c>
      <c r="K10" s="1079">
        <v>37</v>
      </c>
      <c r="L10" s="1045">
        <v>39</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2371</v>
      </c>
      <c r="AE11" s="77" t="s">
        <v>2372</v>
      </c>
      <c r="AF11" s="77" t="s">
        <v>1501</v>
      </c>
    </row>
    <row r="12" spans="1:32" ht="12">
      <c r="A12" s="16"/>
      <c r="B12" s="16"/>
      <c r="C12" s="16"/>
      <c r="D12" s="16"/>
      <c r="F12" s="75" t="s">
        <v>1505</v>
      </c>
      <c r="G12" s="76" t="s">
        <v>1815</v>
      </c>
      <c r="H12" s="77"/>
      <c r="I12" s="77" t="s">
        <v>1815</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1815</v>
      </c>
      <c r="AE25" s="77" t="s">
        <v>1816</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松茂町</v>
      </c>
      <c r="K4" s="70" t="str">
        <f>HLOOKUP(K3,比較地域マスタ!$E$5:$L$6,2,0)</f>
        <v>36401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287.41915481433017</v>
      </c>
      <c r="BB5" s="29"/>
      <c r="BC5" s="17"/>
      <c r="BD5" s="1005">
        <f>SUM(BC6:BC8)</f>
        <v>251.02772423019661</v>
      </c>
      <c r="BE5" s="29"/>
      <c r="BF5" s="17"/>
      <c r="BG5" s="1005">
        <f>AK35</f>
        <v>111.25620259336598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285.32321142431613</v>
      </c>
      <c r="BA6" s="17"/>
      <c r="BB6" s="29"/>
      <c r="BC6" s="1005">
        <f>O32</f>
        <v>249.18314592843399</v>
      </c>
      <c r="BD6" s="17"/>
      <c r="BE6" s="29"/>
      <c r="BF6" s="1005">
        <f>AK36</f>
        <v>109.16154419524679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1.006063420049975</v>
      </c>
      <c r="BA7" s="17"/>
      <c r="BB7" s="29"/>
      <c r="BC7" s="1005">
        <f>O33</f>
        <v>1.1212414765868459</v>
      </c>
      <c r="BD7" s="17"/>
      <c r="BE7" s="29"/>
      <c r="BF7" s="1005">
        <f t="shared" ref="BF7:BF8" si="0">AK37</f>
        <v>0.82966500233660267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1.089879969964042</v>
      </c>
      <c r="BA8" s="17"/>
      <c r="BB8" s="29"/>
      <c r="BC8" s="1005">
        <f>O34</f>
        <v>0.72333682517578202</v>
      </c>
      <c r="BD8" s="17"/>
      <c r="BE8" s="29"/>
      <c r="BF8" s="1005">
        <f t="shared" si="0"/>
        <v>1.264993395782593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366.61834218491731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18.976203757321031</v>
      </c>
      <c r="BA9" s="1005">
        <f>AZ9</f>
        <v>18.976203757321031</v>
      </c>
      <c r="BB9" s="29"/>
      <c r="BC9" s="1005">
        <f>O35</f>
        <v>33.751725670663618</v>
      </c>
      <c r="BD9" s="1005">
        <f>BC9</f>
        <v>33.751725670663618</v>
      </c>
      <c r="BE9" s="29"/>
      <c r="BF9" s="1005">
        <f>AK39</f>
        <v>23.64471305020362</v>
      </c>
      <c r="BG9" s="1005">
        <f>AK39</f>
        <v>23.64471305020362</v>
      </c>
      <c r="BH9" s="29"/>
    </row>
    <row r="10" spans="1:62" ht="17.100000000000001" customHeight="1" thickBot="1">
      <c r="B10" s="323"/>
      <c r="C10" s="324"/>
      <c r="D10" s="326"/>
      <c r="E10" s="326"/>
      <c r="F10" s="326"/>
      <c r="G10" s="325"/>
      <c r="H10" s="325"/>
      <c r="I10" s="326"/>
      <c r="J10" s="327"/>
      <c r="K10" s="334"/>
      <c r="L10" s="246" t="s">
        <v>114</v>
      </c>
      <c r="M10" s="246"/>
      <c r="N10" s="563"/>
      <c r="O10" s="906">
        <f>SUM(O11:O13)</f>
        <v>287.41915481433017</v>
      </c>
      <c r="P10" s="453">
        <f t="shared" ref="P10:P22" si="1">O10/$O$9</f>
        <v>0.78397374528893549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21.11843524971966</v>
      </c>
      <c r="BA10" s="1005">
        <f>AZ10</f>
        <v>21.11843524971966</v>
      </c>
      <c r="BB10" s="29"/>
      <c r="BC10" s="1005">
        <f>O36</f>
        <v>33.877471427786872</v>
      </c>
      <c r="BD10" s="1005">
        <f>BC10</f>
        <v>33.877471427786872</v>
      </c>
      <c r="BE10" s="29"/>
      <c r="BF10" s="1005">
        <f>AK40</f>
        <v>19.381758363380349</v>
      </c>
      <c r="BG10" s="1005">
        <f>AK40</f>
        <v>19.381758363380349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285.32321142431613</v>
      </c>
      <c r="P11" s="454">
        <f t="shared" si="1"/>
        <v>0.77825678258182451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37.103058495546456</v>
      </c>
      <c r="BB11" s="29"/>
      <c r="BC11" s="1005"/>
      <c r="BD11" s="1005">
        <f>SUM(BC12:BC14)</f>
        <v>34.671825345933478</v>
      </c>
      <c r="BE11" s="29"/>
      <c r="BF11" s="17"/>
      <c r="BG11" s="1005">
        <f>AK41</f>
        <v>30.816746085967015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1.006063420049975</v>
      </c>
      <c r="P12" s="454">
        <f t="shared" si="1"/>
        <v>2.7441709927937272E-3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33.358781949976851</v>
      </c>
      <c r="BA12" s="17"/>
      <c r="BB12" s="29"/>
      <c r="BC12" s="1005">
        <f>O38</f>
        <v>32.717437702148921</v>
      </c>
      <c r="BD12" s="17"/>
      <c r="BE12" s="29"/>
      <c r="BF12" s="1005">
        <f>AK42</f>
        <v>29.526675078829363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1.089879969964042</v>
      </c>
      <c r="P13" s="454">
        <f t="shared" si="1"/>
        <v>2.9727917143172323E-3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0.87252103388846303</v>
      </c>
      <c r="BA13" s="17"/>
      <c r="BB13" s="29"/>
      <c r="BC13" s="1005">
        <f>O41</f>
        <v>1.20410627685969</v>
      </c>
      <c r="BD13" s="17"/>
      <c r="BE13" s="29"/>
      <c r="BF13" s="1005">
        <f>AK45</f>
        <v>0.86674069123180164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18.976203757321031</v>
      </c>
      <c r="P14" s="453">
        <f t="shared" si="1"/>
        <v>5.1760104647872993E-2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2.8717555116811408</v>
      </c>
      <c r="BA14" s="17"/>
      <c r="BB14" s="29"/>
      <c r="BC14" s="1005">
        <f>O42</f>
        <v>0.75028136692487002</v>
      </c>
      <c r="BD14" s="17"/>
      <c r="BE14" s="29"/>
      <c r="BF14" s="1005">
        <f t="shared" ref="BF14" si="2">AK46</f>
        <v>0.42333031590585102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21.11843524971966</v>
      </c>
      <c r="P15" s="453">
        <f t="shared" si="1"/>
        <v>5.7603324274124311E-2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2.0014898680000002</v>
      </c>
      <c r="BA15" s="1005">
        <f>AZ15</f>
        <v>2.0014898680000002</v>
      </c>
      <c r="BB15" s="29"/>
      <c r="BC15" s="1005">
        <f>O43</f>
        <v>1.82829580765</v>
      </c>
      <c r="BD15" s="1005">
        <f>BC15</f>
        <v>1.82829580765</v>
      </c>
      <c r="BE15" s="29"/>
      <c r="BF15" s="1005">
        <f>AK47</f>
        <v>1.75428689912</v>
      </c>
      <c r="BG15" s="1005">
        <f>AK47</f>
        <v>1.75428689912</v>
      </c>
      <c r="BH15" s="29"/>
    </row>
    <row r="16" spans="1:62" ht="17.100000000000001" customHeight="1" thickBot="1">
      <c r="B16" s="323"/>
      <c r="C16" s="324"/>
      <c r="D16" s="326"/>
      <c r="E16" s="326"/>
      <c r="F16" s="326"/>
      <c r="G16" s="325"/>
      <c r="H16" s="325"/>
      <c r="I16" s="326"/>
      <c r="J16" s="327"/>
      <c r="K16" s="335"/>
      <c r="L16" s="246" t="s">
        <v>128</v>
      </c>
      <c r="M16" s="344"/>
      <c r="N16" s="345"/>
      <c r="O16" s="906">
        <f>SUM(O18:O21)</f>
        <v>37.103058495546456</v>
      </c>
      <c r="P16" s="453">
        <f t="shared" si="1"/>
        <v>0.10120349755122775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33.358781949976851</v>
      </c>
      <c r="P17" s="454">
        <f t="shared" si="1"/>
        <v>9.0990488231358413E-2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18.44879464865539</v>
      </c>
      <c r="P18" s="454">
        <f t="shared" si="1"/>
        <v>5.0321526573676091E-2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14.909987301321459</v>
      </c>
      <c r="P19" s="454">
        <f t="shared" si="1"/>
        <v>4.0668961657682322E-2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0.87252103388846303</v>
      </c>
      <c r="P20" s="454">
        <f t="shared" si="1"/>
        <v>2.3799164785060735E-3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2.8717555116811408</v>
      </c>
      <c r="P21" s="454">
        <f t="shared" si="1"/>
        <v>7.8330928413632567E-3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2.0014898680000002</v>
      </c>
      <c r="P22" s="612">
        <f t="shared" si="1"/>
        <v>5.4593282378394368E-3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281.20616370254885</v>
      </c>
      <c r="AZ22" s="1005">
        <f t="shared" si="3"/>
        <v>224.72580638919626</v>
      </c>
      <c r="BA22" s="1005">
        <f t="shared" si="3"/>
        <v>252.05097674629303</v>
      </c>
      <c r="BB22" s="1005">
        <f t="shared" si="3"/>
        <v>300.73161451171512</v>
      </c>
      <c r="BC22" s="1005">
        <f t="shared" si="3"/>
        <v>251.02772423019661</v>
      </c>
      <c r="BD22" s="1005">
        <f t="shared" si="3"/>
        <v>209.66563802789761</v>
      </c>
      <c r="BE22" s="1005">
        <f t="shared" si="3"/>
        <v>93.430846942186349</v>
      </c>
      <c r="BF22" s="1005">
        <f t="shared" si="3"/>
        <v>150.30059566065927</v>
      </c>
      <c r="BG22" s="1005">
        <f t="shared" si="3"/>
        <v>135.65718711409613</v>
      </c>
      <c r="BH22" s="1005">
        <f t="shared" si="3"/>
        <v>107.05172369476168</v>
      </c>
      <c r="BI22" s="1005">
        <f t="shared" si="3"/>
        <v>82.253052664085786</v>
      </c>
      <c r="BJ22" s="1005">
        <f t="shared" si="3"/>
        <v>116.45484498475942</v>
      </c>
      <c r="BK22" s="1005">
        <f t="shared" si="3"/>
        <v>147.85552656803432</v>
      </c>
      <c r="BL22" s="1005">
        <f t="shared" si="3"/>
        <v>111.25620259336598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24.27380470688782</v>
      </c>
      <c r="AZ23" s="1005">
        <f t="shared" ref="AZ23:BL23" si="4">Y39</f>
        <v>22.677083494003352</v>
      </c>
      <c r="BA23" s="1005">
        <f t="shared" si="4"/>
        <v>30.99965981933472</v>
      </c>
      <c r="BB23" s="1005">
        <f t="shared" si="4"/>
        <v>36.045847278912568</v>
      </c>
      <c r="BC23" s="1005">
        <f t="shared" si="4"/>
        <v>33.751725670663618</v>
      </c>
      <c r="BD23" s="1005">
        <f t="shared" si="4"/>
        <v>38.947423135442108</v>
      </c>
      <c r="BE23" s="1005">
        <f t="shared" si="4"/>
        <v>35.461070828782937</v>
      </c>
      <c r="BF23" s="1005">
        <f t="shared" si="4"/>
        <v>25.245616771769367</v>
      </c>
      <c r="BG23" s="1005">
        <f t="shared" si="4"/>
        <v>25.538086566346049</v>
      </c>
      <c r="BH23" s="1005">
        <f t="shared" si="4"/>
        <v>25.26361646543268</v>
      </c>
      <c r="BI23" s="1005">
        <f t="shared" si="4"/>
        <v>21.335394212960853</v>
      </c>
      <c r="BJ23" s="1005">
        <f t="shared" si="4"/>
        <v>26.380293716281731</v>
      </c>
      <c r="BK23" s="1005">
        <f t="shared" si="4"/>
        <v>28.15042696594897</v>
      </c>
      <c r="BL23" s="1005">
        <f t="shared" si="4"/>
        <v>23.64471305020362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21.042626692849311</v>
      </c>
      <c r="AZ24" s="1005">
        <f t="shared" ref="AZ24:BL24" si="5">Y40</f>
        <v>17.808244612627082</v>
      </c>
      <c r="BA24" s="1005">
        <f t="shared" si="5"/>
        <v>27.069655627923911</v>
      </c>
      <c r="BB24" s="1005">
        <f t="shared" si="5"/>
        <v>33.245342721370733</v>
      </c>
      <c r="BC24" s="1005">
        <f t="shared" si="5"/>
        <v>33.877471427786872</v>
      </c>
      <c r="BD24" s="1005">
        <f t="shared" si="5"/>
        <v>30.2339040690897</v>
      </c>
      <c r="BE24" s="1005">
        <f t="shared" si="5"/>
        <v>27.135519900237359</v>
      </c>
      <c r="BF24" s="1005">
        <f t="shared" si="5"/>
        <v>22.807221191849845</v>
      </c>
      <c r="BG24" s="1005">
        <f t="shared" si="5"/>
        <v>22.642829441933923</v>
      </c>
      <c r="BH24" s="1005">
        <f t="shared" si="5"/>
        <v>21.906321615792521</v>
      </c>
      <c r="BI24" s="1005">
        <f t="shared" si="5"/>
        <v>17.33919406404193</v>
      </c>
      <c r="BJ24" s="1005">
        <f t="shared" si="5"/>
        <v>25.609473658210106</v>
      </c>
      <c r="BK24" s="1005">
        <f t="shared" si="5"/>
        <v>23.045278552563314</v>
      </c>
      <c r="BL24" s="1005">
        <f t="shared" si="5"/>
        <v>19.381758363380349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33.9330973550952</v>
      </c>
      <c r="AZ25" s="1005">
        <f t="shared" ref="AZ25:BL25" si="6">Y41</f>
        <v>34.135286620571598</v>
      </c>
      <c r="BA25" s="1005">
        <f t="shared" si="6"/>
        <v>33.926713858016065</v>
      </c>
      <c r="BB25" s="1005">
        <f t="shared" si="6"/>
        <v>33.821870708907554</v>
      </c>
      <c r="BC25" s="1005">
        <f t="shared" si="6"/>
        <v>34.671825345933478</v>
      </c>
      <c r="BD25" s="1005">
        <f t="shared" si="6"/>
        <v>34.037747077798016</v>
      </c>
      <c r="BE25" s="1005">
        <f t="shared" si="6"/>
        <v>34.292564786146393</v>
      </c>
      <c r="BF25" s="1005">
        <f t="shared" si="6"/>
        <v>33.69551694921406</v>
      </c>
      <c r="BG25" s="1005">
        <f t="shared" si="6"/>
        <v>33.354391645181884</v>
      </c>
      <c r="BH25" s="1005">
        <f t="shared" si="6"/>
        <v>33.623788744104687</v>
      </c>
      <c r="BI25" s="1005">
        <f t="shared" si="6"/>
        <v>32.933212617114656</v>
      </c>
      <c r="BJ25" s="1005">
        <f t="shared" si="6"/>
        <v>29.987994988295682</v>
      </c>
      <c r="BK25" s="1005">
        <f t="shared" si="6"/>
        <v>29.955934071229493</v>
      </c>
      <c r="BL25" s="1005">
        <f t="shared" si="6"/>
        <v>30.816746085967015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1.4801707795000001</v>
      </c>
      <c r="AZ26" s="1005">
        <f t="shared" si="7"/>
        <v>2.3635902306799998</v>
      </c>
      <c r="BA26" s="1005">
        <f t="shared" si="7"/>
        <v>1.793341004</v>
      </c>
      <c r="BB26" s="1005">
        <f t="shared" si="7"/>
        <v>1.5849275193600001</v>
      </c>
      <c r="BC26" s="1005">
        <f t="shared" si="7"/>
        <v>1.82829580765</v>
      </c>
      <c r="BD26" s="1005">
        <f t="shared" si="7"/>
        <v>1.8544500150400001</v>
      </c>
      <c r="BE26" s="1005">
        <f t="shared" si="7"/>
        <v>1.9957069148</v>
      </c>
      <c r="BF26" s="1005">
        <f t="shared" si="7"/>
        <v>2.1719094133799999</v>
      </c>
      <c r="BG26" s="1005">
        <f t="shared" si="7"/>
        <v>2.0766139739999998</v>
      </c>
      <c r="BH26" s="1005">
        <f t="shared" si="7"/>
        <v>1.80498619125</v>
      </c>
      <c r="BI26" s="1005">
        <f t="shared" si="7"/>
        <v>1.6455905802399999</v>
      </c>
      <c r="BJ26" s="1005">
        <f t="shared" si="7"/>
        <v>1.7251621688000001</v>
      </c>
      <c r="BK26" s="1005">
        <f t="shared" si="7"/>
        <v>1.5599599551200001</v>
      </c>
      <c r="BL26" s="1005">
        <f t="shared" si="7"/>
        <v>1.75428689912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361.93586323688112</v>
      </c>
      <c r="AZ27" s="1005">
        <f t="shared" si="8"/>
        <v>301.71001134707831</v>
      </c>
      <c r="BA27" s="1005">
        <f t="shared" si="8"/>
        <v>345.84034705556775</v>
      </c>
      <c r="BB27" s="1005">
        <f t="shared" si="8"/>
        <v>405.42960274026598</v>
      </c>
      <c r="BC27" s="1005">
        <f t="shared" si="8"/>
        <v>355.15704248223062</v>
      </c>
      <c r="BD27" s="1005">
        <f t="shared" si="8"/>
        <v>314.73916232526744</v>
      </c>
      <c r="BE27" s="1005">
        <f t="shared" si="8"/>
        <v>192.31570937215304</v>
      </c>
      <c r="BF27" s="1005">
        <f t="shared" si="8"/>
        <v>234.22085998687254</v>
      </c>
      <c r="BG27" s="1005">
        <f t="shared" si="8"/>
        <v>219.26910874155797</v>
      </c>
      <c r="BH27" s="1005">
        <f t="shared" si="8"/>
        <v>189.65043671134157</v>
      </c>
      <c r="BI27" s="1005">
        <f t="shared" si="8"/>
        <v>155.50644413844321</v>
      </c>
      <c r="BJ27" s="1005">
        <f t="shared" si="8"/>
        <v>200.15776951634695</v>
      </c>
      <c r="BK27" s="1005">
        <f t="shared" si="8"/>
        <v>230.56712611289612</v>
      </c>
      <c r="BL27" s="1005">
        <f t="shared" si="8"/>
        <v>186.85370699203696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355.15704248223062</v>
      </c>
      <c r="P30" s="452">
        <f>P31+P35+P36+P37+P43</f>
        <v>0.99999999999999967</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251.02772423019661</v>
      </c>
      <c r="P31" s="453">
        <f t="shared" ref="P31:P43" si="9">O31/$O$30</f>
        <v>0.70680767717778292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249.18314592843399</v>
      </c>
      <c r="P32" s="454">
        <f t="shared" si="9"/>
        <v>0.70161397951415039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1.1212414765868459</v>
      </c>
      <c r="P33" s="454">
        <f t="shared" si="9"/>
        <v>3.1570301091324816E-3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0.72333682517578202</v>
      </c>
      <c r="P34" s="454">
        <f t="shared" si="9"/>
        <v>2.0366675545001262E-3</v>
      </c>
      <c r="Q34" s="328"/>
      <c r="R34" s="13"/>
      <c r="S34" s="323"/>
      <c r="T34" s="563" t="s">
        <v>112</v>
      </c>
      <c r="U34" s="332"/>
      <c r="V34" s="332"/>
      <c r="W34" s="332"/>
      <c r="X34" s="893">
        <f>X35+X39+X40+X41+X47</f>
        <v>361.93586323688112</v>
      </c>
      <c r="Y34" s="894">
        <f t="shared" ref="Y34:AK34" si="10">Y35+Y39+Y40+Y41+Y47</f>
        <v>301.71001134707831</v>
      </c>
      <c r="Z34" s="894">
        <f t="shared" si="10"/>
        <v>345.84034705556775</v>
      </c>
      <c r="AA34" s="894">
        <f t="shared" si="10"/>
        <v>405.42960274026598</v>
      </c>
      <c r="AB34" s="894">
        <f t="shared" si="10"/>
        <v>355.15704248223062</v>
      </c>
      <c r="AC34" s="894">
        <f t="shared" si="10"/>
        <v>314.73916232526744</v>
      </c>
      <c r="AD34" s="894">
        <f t="shared" si="10"/>
        <v>192.31570937215304</v>
      </c>
      <c r="AE34" s="894">
        <f t="shared" si="10"/>
        <v>234.22085998687254</v>
      </c>
      <c r="AF34" s="894">
        <f t="shared" si="10"/>
        <v>219.26910874155797</v>
      </c>
      <c r="AG34" s="894">
        <f t="shared" si="10"/>
        <v>189.65043671134157</v>
      </c>
      <c r="AH34" s="894">
        <f t="shared" si="10"/>
        <v>155.50644413844321</v>
      </c>
      <c r="AI34" s="894">
        <f t="shared" si="10"/>
        <v>200.15776951634695</v>
      </c>
      <c r="AJ34" s="894">
        <f t="shared" si="10"/>
        <v>230.56712611289612</v>
      </c>
      <c r="AK34" s="895">
        <f t="shared" si="10"/>
        <v>186.85370699203696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33.751725670663618</v>
      </c>
      <c r="P35" s="453">
        <f t="shared" si="9"/>
        <v>9.5033243420344957E-2</v>
      </c>
      <c r="Q35" s="328"/>
      <c r="R35" s="13"/>
      <c r="S35" s="323"/>
      <c r="T35" s="334"/>
      <c r="U35" s="246" t="s">
        <v>114</v>
      </c>
      <c r="V35" s="344"/>
      <c r="W35" s="344"/>
      <c r="X35" s="896">
        <f>SUM(X36:X38)</f>
        <v>281.20616370254885</v>
      </c>
      <c r="Y35" s="897">
        <f t="shared" ref="Y35:AK35" si="11">SUM(Y36:Y38)</f>
        <v>224.72580638919626</v>
      </c>
      <c r="Z35" s="897">
        <f t="shared" si="11"/>
        <v>252.05097674629303</v>
      </c>
      <c r="AA35" s="897">
        <f t="shared" si="11"/>
        <v>300.73161451171512</v>
      </c>
      <c r="AB35" s="897">
        <f t="shared" si="11"/>
        <v>251.02772423019661</v>
      </c>
      <c r="AC35" s="897">
        <f t="shared" si="11"/>
        <v>209.66563802789761</v>
      </c>
      <c r="AD35" s="897">
        <f t="shared" si="11"/>
        <v>93.430846942186349</v>
      </c>
      <c r="AE35" s="897">
        <f t="shared" si="11"/>
        <v>150.30059566065927</v>
      </c>
      <c r="AF35" s="897">
        <f t="shared" si="11"/>
        <v>135.65718711409613</v>
      </c>
      <c r="AG35" s="897">
        <f t="shared" si="11"/>
        <v>107.05172369476168</v>
      </c>
      <c r="AH35" s="897">
        <f t="shared" si="11"/>
        <v>82.253052664085786</v>
      </c>
      <c r="AI35" s="897">
        <f t="shared" si="11"/>
        <v>116.45484498475942</v>
      </c>
      <c r="AJ35" s="897">
        <f t="shared" si="11"/>
        <v>147.85552656803432</v>
      </c>
      <c r="AK35" s="898">
        <f t="shared" si="11"/>
        <v>111.25620259336598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33.877471427786872</v>
      </c>
      <c r="P36" s="453">
        <f t="shared" si="9"/>
        <v>9.5387300195467317E-2</v>
      </c>
      <c r="Q36" s="328"/>
      <c r="R36" s="13"/>
      <c r="S36" s="356" t="s">
        <v>184</v>
      </c>
      <c r="T36" s="335"/>
      <c r="U36" s="346"/>
      <c r="V36" s="336" t="s">
        <v>184</v>
      </c>
      <c r="W36" s="357"/>
      <c r="X36" s="899">
        <f>VLOOKUP(年度マスタ!$K$4&amp;"_"&amp;X$33,データシート1!$A:$BT,MATCH("aa_"&amp;$S36,データシート1!$A$1:$BT$1,0),0)</f>
        <v>279.59983375571869</v>
      </c>
      <c r="Y36" s="900">
        <f>VLOOKUP(年度マスタ!$K$4&amp;"_"&amp;Y$33,データシート1!$A:$BT,MATCH("aa_"&amp;$S36,データシート1!$A$1:$BT$1,0),0)</f>
        <v>223.2379297290953</v>
      </c>
      <c r="Z36" s="900">
        <f>VLOOKUP(年度マスタ!$K$4&amp;"_"&amp;Z$33,データシート1!$A:$BT,MATCH("aa_"&amp;$S36,データシート1!$A$1:$BT$1,0),0)</f>
        <v>249.95347977391489</v>
      </c>
      <c r="AA36" s="900">
        <f>VLOOKUP(年度マスタ!$K$4&amp;"_"&amp;AA$33,データシート1!$A:$BT,MATCH("aa_"&amp;$S36,データシート1!$A$1:$BT$1,0),0)</f>
        <v>298.60300586076937</v>
      </c>
      <c r="AB36" s="900">
        <f>VLOOKUP(年度マスタ!$K$4&amp;"_"&amp;AB$33,データシート1!$A:$BT,MATCH("aa_"&amp;$S36,データシート1!$A$1:$BT$1,0),0)</f>
        <v>249.18314592843399</v>
      </c>
      <c r="AC36" s="900">
        <f>VLOOKUP(年度マスタ!$K$4&amp;"_"&amp;AC$33,データシート1!$A:$BT,MATCH("aa_"&amp;$S36,データシート1!$A$1:$BT$1,0),0)</f>
        <v>207.02214662656399</v>
      </c>
      <c r="AD36" s="900">
        <f>VLOOKUP(年度マスタ!$K$4&amp;"_"&amp;AD$33,データシート1!$A:$BT,MATCH("aa_"&amp;$S36,データシート1!$A$1:$BT$1,0),0)</f>
        <v>90.944836119337964</v>
      </c>
      <c r="AE36" s="900">
        <f>VLOOKUP(年度マスタ!$K$4&amp;"_"&amp;AE$33,データシート1!$A:$BT,MATCH("aa_"&amp;$S36,データシート1!$A$1:$BT$1,0),0)</f>
        <v>147.72480820160411</v>
      </c>
      <c r="AF36" s="900">
        <f>VLOOKUP(年度マスタ!$K$4&amp;"_"&amp;AF$33,データシート1!$A:$BT,MATCH("aa_"&amp;$S36,データシート1!$A$1:$BT$1,0),0)</f>
        <v>133.1695827451334</v>
      </c>
      <c r="AG36" s="900">
        <f>VLOOKUP(年度マスタ!$K$4&amp;"_"&amp;AG$33,データシート1!$A:$BT,MATCH("aa_"&amp;$S36,データシート1!$A$1:$BT$1,0),0)</f>
        <v>104.7527335200248</v>
      </c>
      <c r="AH36" s="900">
        <f>VLOOKUP(年度マスタ!$K$4&amp;"_"&amp;AH$33,データシート1!$A:$BT,MATCH("aa_"&amp;$S36,データシート1!$A$1:$BT$1,0),0)</f>
        <v>80.086122124567325</v>
      </c>
      <c r="AI36" s="900">
        <f>VLOOKUP(年度マスタ!$K$4&amp;"_"&amp;AI$33,データシート1!$A:$BT,MATCH("aa_"&amp;$S36,データシート1!$A$1:$BT$1,0),0)</f>
        <v>113.82991354468589</v>
      </c>
      <c r="AJ36" s="900">
        <f>VLOOKUP(年度マスタ!$K$4&amp;"_"&amp;AJ$33,データシート1!$A:$BT,MATCH("aa_"&amp;$S36,データシート1!$A$1:$BT$1,0),0)</f>
        <v>145.19268196946319</v>
      </c>
      <c r="AK36" s="901">
        <f>VLOOKUP(年度マスタ!$K$4&amp;"_"&amp;AK$33,データシート1!$A:$BT,MATCH("aa_"&amp;$S36,データシート1!$A$1:$BT$1,0),0)</f>
        <v>109.16154419524679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34.671825345933478</v>
      </c>
      <c r="P37" s="453">
        <f t="shared" si="9"/>
        <v>9.762392744237415E-2</v>
      </c>
      <c r="Q37" s="328"/>
      <c r="R37" s="13"/>
      <c r="S37" s="356" t="s">
        <v>187</v>
      </c>
      <c r="T37" s="335"/>
      <c r="U37" s="346"/>
      <c r="V37" s="336" t="s">
        <v>194</v>
      </c>
      <c r="W37" s="357"/>
      <c r="X37" s="899">
        <f>VLOOKUP(年度マスタ!$K$4&amp;"_"&amp;X$33,データシート1!$A:$BT,MATCH("aa_"&amp;$S37,データシート1!$A$1:$BT$1,0),0)</f>
        <v>0.92661238907271171</v>
      </c>
      <c r="Y37" s="900">
        <f>VLOOKUP(年度マスタ!$K$4&amp;"_"&amp;Y$33,データシート1!$A:$BT,MATCH("aa_"&amp;$S37,データシート1!$A$1:$BT$1,0),0)</f>
        <v>0.90632910513549414</v>
      </c>
      <c r="Z37" s="900">
        <f>VLOOKUP(年度マスタ!$K$4&amp;"_"&amp;Z$33,データシート1!$A:$BT,MATCH("aa_"&amp;$S37,データシート1!$A$1:$BT$1,0),0)</f>
        <v>1.291099947994135</v>
      </c>
      <c r="AA37" s="900">
        <f>VLOOKUP(年度マスタ!$K$4&amp;"_"&amp;AA$33,データシート1!$A:$BT,MATCH("aa_"&amp;$S37,データシート1!$A$1:$BT$1,0),0)</f>
        <v>1.322646719233828</v>
      </c>
      <c r="AB37" s="900">
        <f>VLOOKUP(年度マスタ!$K$4&amp;"_"&amp;AB$33,データシート1!$A:$BT,MATCH("aa_"&amp;$S37,データシート1!$A$1:$BT$1,0),0)</f>
        <v>1.1212414765868459</v>
      </c>
      <c r="AC37" s="900">
        <f>VLOOKUP(年度マスタ!$K$4&amp;"_"&amp;AC$33,データシート1!$A:$BT,MATCH("aa_"&amp;$S37,データシート1!$A$1:$BT$1,0),0)</f>
        <v>0.91442438067828591</v>
      </c>
      <c r="AD37" s="900">
        <f>VLOOKUP(年度マスタ!$K$4&amp;"_"&amp;AD$33,データシート1!$A:$BT,MATCH("aa_"&amp;$S37,データシート1!$A$1:$BT$1,0),0)</f>
        <v>0.81619528926499474</v>
      </c>
      <c r="AE37" s="900">
        <f>VLOOKUP(年度マスタ!$K$4&amp;"_"&amp;AE$33,データシート1!$A:$BT,MATCH("aa_"&amp;$S37,データシート1!$A$1:$BT$1,0),0)</f>
        <v>0.77425452556646912</v>
      </c>
      <c r="AF37" s="900">
        <f>VLOOKUP(年度マスタ!$K$4&amp;"_"&amp;AF$33,データシート1!$A:$BT,MATCH("aa_"&amp;$S37,データシート1!$A$1:$BT$1,0),0)</f>
        <v>0.78461362380099042</v>
      </c>
      <c r="AG37" s="900">
        <f>VLOOKUP(年度マスタ!$K$4&amp;"_"&amp;AG$33,データシート1!$A:$BT,MATCH("aa_"&amp;$S37,データシート1!$A$1:$BT$1,0),0)</f>
        <v>0.74332639479681273</v>
      </c>
      <c r="AH37" s="900">
        <f>VLOOKUP(年度マスタ!$K$4&amp;"_"&amp;AH$33,データシート1!$A:$BT,MATCH("aa_"&amp;$S37,データシート1!$A$1:$BT$1,0),0)</f>
        <v>0.63545615868233885</v>
      </c>
      <c r="AI37" s="900">
        <f>VLOOKUP(年度マスタ!$K$4&amp;"_"&amp;AI$33,データシート1!$A:$BT,MATCH("aa_"&amp;$S37,データシート1!$A$1:$BT$1,0),0)</f>
        <v>0.99897834817813591</v>
      </c>
      <c r="AJ37" s="900">
        <f>VLOOKUP(年度マスタ!$K$4&amp;"_"&amp;AJ$33,データシート1!$A:$BT,MATCH("aa_"&amp;$S37,データシート1!$A$1:$BT$1,0),0)</f>
        <v>0.9900139639261003</v>
      </c>
      <c r="AK37" s="901">
        <f>VLOOKUP(年度マスタ!$K$4&amp;"_"&amp;AK$33,データシート1!$A:$BT,MATCH("aa_"&amp;$S37,データシート1!$A$1:$BT$1,0),0)</f>
        <v>0.82966500233660267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32.717437702148921</v>
      </c>
      <c r="P38" s="454">
        <f t="shared" si="9"/>
        <v>9.2121044463832791E-2</v>
      </c>
      <c r="Q38" s="328"/>
      <c r="R38" s="13"/>
      <c r="S38" s="356" t="s">
        <v>188</v>
      </c>
      <c r="T38" s="335"/>
      <c r="U38" s="348"/>
      <c r="V38" s="358" t="s">
        <v>197</v>
      </c>
      <c r="W38" s="358"/>
      <c r="X38" s="899">
        <f>VLOOKUP(年度マスタ!$K$4&amp;"_"&amp;X$33,データシート1!$A:$BT,MATCH("aa_"&amp;$S38,データシート1!$A$1:$BT$1,0),0)</f>
        <v>0.6797175577574287</v>
      </c>
      <c r="Y38" s="900">
        <f>VLOOKUP(年度マスタ!$K$4&amp;"_"&amp;Y$33,データシート1!$A:$BT,MATCH("aa_"&amp;$S38,データシート1!$A$1:$BT$1,0),0)</f>
        <v>0.58154755496549393</v>
      </c>
      <c r="Z38" s="900">
        <f>VLOOKUP(年度マスタ!$K$4&amp;"_"&amp;Z$33,データシート1!$A:$BT,MATCH("aa_"&amp;$S38,データシート1!$A$1:$BT$1,0),0)</f>
        <v>0.80639702438401772</v>
      </c>
      <c r="AA38" s="900">
        <f>VLOOKUP(年度マスタ!$K$4&amp;"_"&amp;AA$33,データシート1!$A:$BT,MATCH("aa_"&amp;$S38,データシート1!$A$1:$BT$1,0),0)</f>
        <v>0.80596193171192521</v>
      </c>
      <c r="AB38" s="900">
        <f>VLOOKUP(年度マスタ!$K$4&amp;"_"&amp;AB$33,データシート1!$A:$BT,MATCH("aa_"&amp;$S38,データシート1!$A$1:$BT$1,0),0)</f>
        <v>0.72333682517578202</v>
      </c>
      <c r="AC38" s="900">
        <f>VLOOKUP(年度マスタ!$K$4&amp;"_"&amp;AC$33,データシート1!$A:$BT,MATCH("aa_"&amp;$S38,データシート1!$A$1:$BT$1,0),0)</f>
        <v>1.7290670206553269</v>
      </c>
      <c r="AD38" s="900">
        <f>VLOOKUP(年度マスタ!$K$4&amp;"_"&amp;AD$33,データシート1!$A:$BT,MATCH("aa_"&amp;$S38,データシート1!$A$1:$BT$1,0),0)</f>
        <v>1.669815533583384</v>
      </c>
      <c r="AE38" s="900">
        <f>VLOOKUP(年度マスタ!$K$4&amp;"_"&amp;AE$33,データシート1!$A:$BT,MATCH("aa_"&amp;$S38,データシート1!$A$1:$BT$1,0),0)</f>
        <v>1.8015329334886738</v>
      </c>
      <c r="AF38" s="900">
        <f>VLOOKUP(年度マスタ!$K$4&amp;"_"&amp;AF$33,データシート1!$A:$BT,MATCH("aa_"&amp;$S38,データシート1!$A$1:$BT$1,0),0)</f>
        <v>1.7029907451617379</v>
      </c>
      <c r="AG38" s="900">
        <f>VLOOKUP(年度マスタ!$K$4&amp;"_"&amp;AG$33,データシート1!$A:$BT,MATCH("aa_"&amp;$S38,データシート1!$A$1:$BT$1,0),0)</f>
        <v>1.555663779940063</v>
      </c>
      <c r="AH38" s="900">
        <f>VLOOKUP(年度マスタ!$K$4&amp;"_"&amp;AH$33,データシート1!$A:$BT,MATCH("aa_"&amp;$S38,データシート1!$A$1:$BT$1,0),0)</f>
        <v>1.5314743808361126</v>
      </c>
      <c r="AI38" s="900">
        <f>VLOOKUP(年度マスタ!$K$4&amp;"_"&amp;AI$33,データシート1!$A:$BT,MATCH("aa_"&amp;$S38,データシート1!$A$1:$BT$1,0),0)</f>
        <v>1.6259530918953853</v>
      </c>
      <c r="AJ38" s="900">
        <f>VLOOKUP(年度マスタ!$K$4&amp;"_"&amp;AJ$33,データシート1!$A:$BT,MATCH("aa_"&amp;$S38,データシート1!$A$1:$BT$1,0),0)</f>
        <v>1.6728306346450452</v>
      </c>
      <c r="AK38" s="901">
        <f>VLOOKUP(年度マスタ!$K$4&amp;"_"&amp;AK$33,データシート1!$A:$BT,MATCH("aa_"&amp;$S38,データシート1!$A$1:$BT$1,0),0)</f>
        <v>1.264993395782593</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18.265849881914871</v>
      </c>
      <c r="P39" s="454">
        <f t="shared" si="9"/>
        <v>5.1430346852347035E-2</v>
      </c>
      <c r="Q39" s="328"/>
      <c r="R39" s="13"/>
      <c r="S39" s="356" t="s">
        <v>189</v>
      </c>
      <c r="T39" s="335"/>
      <c r="U39" s="343" t="s">
        <v>199</v>
      </c>
      <c r="V39" s="344"/>
      <c r="W39" s="344"/>
      <c r="X39" s="896">
        <f>VLOOKUP(年度マスタ!$K$4&amp;"_"&amp;X$33,データシート1!$A:$BT,MATCH("aa_"&amp;$S39,データシート1!$A$1:$BT$1,0),0)</f>
        <v>24.27380470688782</v>
      </c>
      <c r="Y39" s="897">
        <f>VLOOKUP(年度マスタ!$K$4&amp;"_"&amp;Y$33,データシート1!$A:$BT,MATCH("aa_"&amp;$S39,データシート1!$A$1:$BT$1,0),0)</f>
        <v>22.677083494003352</v>
      </c>
      <c r="Z39" s="897">
        <f>VLOOKUP(年度マスタ!$K$4&amp;"_"&amp;Z$33,データシート1!$A:$BT,MATCH("aa_"&amp;$S39,データシート1!$A$1:$BT$1,0),0)</f>
        <v>30.99965981933472</v>
      </c>
      <c r="AA39" s="897">
        <f>VLOOKUP(年度マスタ!$K$4&amp;"_"&amp;AA$33,データシート1!$A:$BT,MATCH("aa_"&amp;$S39,データシート1!$A$1:$BT$1,0),0)</f>
        <v>36.045847278912568</v>
      </c>
      <c r="AB39" s="897">
        <f>VLOOKUP(年度マスタ!$K$4&amp;"_"&amp;AB$33,データシート1!$A:$BT,MATCH("aa_"&amp;$S39,データシート1!$A$1:$BT$1,0),0)</f>
        <v>33.751725670663618</v>
      </c>
      <c r="AC39" s="897">
        <f>VLOOKUP(年度マスタ!$K$4&amp;"_"&amp;AC$33,データシート1!$A:$BT,MATCH("aa_"&amp;$S39,データシート1!$A$1:$BT$1,0),0)</f>
        <v>38.947423135442108</v>
      </c>
      <c r="AD39" s="897">
        <f>VLOOKUP(年度マスタ!$K$4&amp;"_"&amp;AD$33,データシート1!$A:$BT,MATCH("aa_"&amp;$S39,データシート1!$A$1:$BT$1,0),0)</f>
        <v>35.461070828782937</v>
      </c>
      <c r="AE39" s="897">
        <f>VLOOKUP(年度マスタ!$K$4&amp;"_"&amp;AE$33,データシート1!$A:$BT,MATCH("aa_"&amp;$S39,データシート1!$A$1:$BT$1,0),0)</f>
        <v>25.245616771769367</v>
      </c>
      <c r="AF39" s="897">
        <f>VLOOKUP(年度マスタ!$K$4&amp;"_"&amp;AF$33,データシート1!$A:$BT,MATCH("aa_"&amp;$S39,データシート1!$A$1:$BT$1,0),0)</f>
        <v>25.538086566346049</v>
      </c>
      <c r="AG39" s="897">
        <f>VLOOKUP(年度マスタ!$K$4&amp;"_"&amp;AG$33,データシート1!$A:$BT,MATCH("aa_"&amp;$S39,データシート1!$A$1:$BT$1,0),0)</f>
        <v>25.26361646543268</v>
      </c>
      <c r="AH39" s="897">
        <f>VLOOKUP(年度マスタ!$K$4&amp;"_"&amp;AH$33,データシート1!$A:$BT,MATCH("aa_"&amp;$S39,データシート1!$A$1:$BT$1,0),0)</f>
        <v>21.335394212960853</v>
      </c>
      <c r="AI39" s="897">
        <f>VLOOKUP(年度マスタ!$K$4&amp;"_"&amp;AI$33,データシート1!$A:$BT,MATCH("aa_"&amp;$S39,データシート1!$A$1:$BT$1,0),0)</f>
        <v>26.380293716281731</v>
      </c>
      <c r="AJ39" s="897">
        <f>VLOOKUP(年度マスタ!$K$4&amp;"_"&amp;AJ$33,データシート1!$A:$BT,MATCH("aa_"&amp;$S39,データシート1!$A$1:$BT$1,0),0)</f>
        <v>28.15042696594897</v>
      </c>
      <c r="AK39" s="898">
        <f>VLOOKUP(年度マスタ!$K$4&amp;"_"&amp;AK$33,データシート1!$A:$BT,MATCH("aa_"&amp;$S39,データシート1!$A$1:$BT$1,0),0)</f>
        <v>23.64471305020362</v>
      </c>
      <c r="AL39" s="330"/>
      <c r="AW39" s="17" t="str">
        <f>年度マスタ!K4</f>
        <v>36401</v>
      </c>
      <c r="AX39" s="17" t="s">
        <v>200</v>
      </c>
      <c r="AY39" s="17">
        <f>VLOOKUP($AW39&amp;"_"&amp;$AY$34,データシート1!$A:$BT,MATCH($AY$31&amp;"_"&amp;AY$36,データシート1!$A$1:$BT$1,0),0)</f>
        <v>109.16154419524679</v>
      </c>
      <c r="AZ39" s="17">
        <f>VLOOKUP($AW39&amp;"_"&amp;$AY$34,データシート1!$A:$BT,MATCH($AY$31&amp;"_"&amp;AZ$36,データシート1!$A$1:$BT$1,0),0)</f>
        <v>0.82966500233660267</v>
      </c>
      <c r="BA39" s="17">
        <f>VLOOKUP($AW39&amp;"_"&amp;$AY$34,データシート1!$A:$BT,MATCH($AY$31&amp;"_"&amp;BA$36,データシート1!$A$1:$BT$1,0),0)</f>
        <v>1.264993395782593</v>
      </c>
      <c r="BB39" s="17">
        <f>VLOOKUP($AW39&amp;"_"&amp;$AY$34,データシート1!$A:$BT,MATCH($AY$31&amp;"_"&amp;BB$36,データシート1!$A$1:$BT$1,0),0)</f>
        <v>23.64471305020362</v>
      </c>
      <c r="BC39" s="17">
        <f>VLOOKUP($AW39&amp;"_"&amp;$AY$34,データシート1!$A:$BT,MATCH($AY$31&amp;"_"&amp;BC$36,データシート1!$A$1:$BT$1,0),0)</f>
        <v>19.381758363380349</v>
      </c>
      <c r="BD39" s="17">
        <f>VLOOKUP($AW39&amp;"_"&amp;$AY$34,データシート1!$A:$BT,MATCH($AY$31&amp;"_"&amp;BD$36,データシート1!$A$1:$BT$1,0),0)</f>
        <v>15.39797418051981</v>
      </c>
      <c r="BE39" s="17">
        <f>VLOOKUP($AW39&amp;"_"&amp;$AY$34,データシート1!$A:$BT,MATCH($AY$31&amp;"_"&amp;BE$36,データシート1!$A$1:$BT$1,0),0)</f>
        <v>14.128700898309551</v>
      </c>
      <c r="BF39" s="17">
        <f>VLOOKUP($AW39&amp;"_"&amp;$AY$34,データシート1!$A:$BT,MATCH($AY$31&amp;"_"&amp;BF$36,データシート1!$A$1:$BT$1,0),0)</f>
        <v>0.86674069123180164</v>
      </c>
      <c r="BG39" s="17">
        <f>VLOOKUP($AW39&amp;"_"&amp;$AY$34,データシート1!$A:$BT,MATCH($AY$31&amp;"_"&amp;BG$36,データシート1!$A$1:$BT$1,0),0)</f>
        <v>0.42333031590585102</v>
      </c>
      <c r="BH39" s="17">
        <f>VLOOKUP($AW39&amp;"_"&amp;$AY$34,データシート1!$A:$BT,MATCH($AY$31&amp;"_"&amp;BH$36,データシート1!$A$1:$BT$1,0),0)</f>
        <v>1.75428689912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14.451587820234048</v>
      </c>
      <c r="P40" s="454">
        <f t="shared" si="9"/>
        <v>4.0690697611485756E-2</v>
      </c>
      <c r="Q40" s="328"/>
      <c r="R40" s="13"/>
      <c r="S40" s="356" t="s">
        <v>165</v>
      </c>
      <c r="T40" s="335"/>
      <c r="U40" s="343" t="s">
        <v>165</v>
      </c>
      <c r="V40" s="344"/>
      <c r="W40" s="344"/>
      <c r="X40" s="896">
        <f>VLOOKUP(年度マスタ!$K$4&amp;"_"&amp;X$33,データシート1!$A:$BT,MATCH("aa_"&amp;$S40,データシート1!$A$1:$BT$1,0),0)</f>
        <v>21.042626692849311</v>
      </c>
      <c r="Y40" s="897">
        <f>VLOOKUP(年度マスタ!$K$4&amp;"_"&amp;Y$33,データシート1!$A:$BT,MATCH("aa_"&amp;$S40,データシート1!$A$1:$BT$1,0),0)</f>
        <v>17.808244612627082</v>
      </c>
      <c r="Z40" s="897">
        <f>VLOOKUP(年度マスタ!$K$4&amp;"_"&amp;Z$33,データシート1!$A:$BT,MATCH("aa_"&amp;$S40,データシート1!$A$1:$BT$1,0),0)</f>
        <v>27.069655627923911</v>
      </c>
      <c r="AA40" s="897">
        <f>VLOOKUP(年度マスタ!$K$4&amp;"_"&amp;AA$33,データシート1!$A:$BT,MATCH("aa_"&amp;$S40,データシート1!$A$1:$BT$1,0),0)</f>
        <v>33.245342721370733</v>
      </c>
      <c r="AB40" s="897">
        <f>VLOOKUP(年度マスタ!$K$4&amp;"_"&amp;AB$33,データシート1!$A:$BT,MATCH("aa_"&amp;$S40,データシート1!$A$1:$BT$1,0),0)</f>
        <v>33.877471427786872</v>
      </c>
      <c r="AC40" s="897">
        <f>VLOOKUP(年度マスタ!$K$4&amp;"_"&amp;AC$33,データシート1!$A:$BT,MATCH("aa_"&amp;$S40,データシート1!$A$1:$BT$1,0),0)</f>
        <v>30.2339040690897</v>
      </c>
      <c r="AD40" s="897">
        <f>VLOOKUP(年度マスタ!$K$4&amp;"_"&amp;AD$33,データシート1!$A:$BT,MATCH("aa_"&amp;$S40,データシート1!$A$1:$BT$1,0),0)</f>
        <v>27.135519900237359</v>
      </c>
      <c r="AE40" s="897">
        <f>VLOOKUP(年度マスタ!$K$4&amp;"_"&amp;AE$33,データシート1!$A:$BT,MATCH("aa_"&amp;$S40,データシート1!$A$1:$BT$1,0),0)</f>
        <v>22.807221191849845</v>
      </c>
      <c r="AF40" s="897">
        <f>VLOOKUP(年度マスタ!$K$4&amp;"_"&amp;AF$33,データシート1!$A:$BT,MATCH("aa_"&amp;$S40,データシート1!$A$1:$BT$1,0),0)</f>
        <v>22.642829441933923</v>
      </c>
      <c r="AG40" s="897">
        <f>VLOOKUP(年度マスタ!$K$4&amp;"_"&amp;AG$33,データシート1!$A:$BT,MATCH("aa_"&amp;$S40,データシート1!$A$1:$BT$1,0),0)</f>
        <v>21.906321615792521</v>
      </c>
      <c r="AH40" s="897">
        <f>VLOOKUP(年度マスタ!$K$4&amp;"_"&amp;AH$33,データシート1!$A:$BT,MATCH("aa_"&amp;$S40,データシート1!$A$1:$BT$1,0),0)</f>
        <v>17.33919406404193</v>
      </c>
      <c r="AI40" s="897">
        <f>VLOOKUP(年度マスタ!$K$4&amp;"_"&amp;AI$33,データシート1!$A:$BT,MATCH("aa_"&amp;$S40,データシート1!$A$1:$BT$1,0),0)</f>
        <v>25.609473658210106</v>
      </c>
      <c r="AJ40" s="897">
        <f>VLOOKUP(年度マスタ!$K$4&amp;"_"&amp;AJ$33,データシート1!$A:$BT,MATCH("aa_"&amp;$S40,データシート1!$A$1:$BT$1,0),0)</f>
        <v>23.045278552563314</v>
      </c>
      <c r="AK40" s="898">
        <f>VLOOKUP(年度マスタ!$K$4&amp;"_"&amp;AK$33,データシート1!$A:$BT,MATCH("aa_"&amp;$S40,データシート1!$A$1:$BT$1,0),0)</f>
        <v>19.381758363380349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1.20410627685969</v>
      </c>
      <c r="P41" s="454">
        <f t="shared" si="9"/>
        <v>3.3903488677686417E-3</v>
      </c>
      <c r="Q41" s="328"/>
      <c r="R41" s="13"/>
      <c r="S41" s="356" t="s">
        <v>201</v>
      </c>
      <c r="T41" s="335"/>
      <c r="U41" s="246" t="s">
        <v>128</v>
      </c>
      <c r="V41" s="344"/>
      <c r="W41" s="344"/>
      <c r="X41" s="896">
        <f>X42+X45+X46</f>
        <v>33.9330973550952</v>
      </c>
      <c r="Y41" s="897">
        <f t="shared" ref="Y41:AH41" si="12">Y42+Y45+Y46</f>
        <v>34.135286620571598</v>
      </c>
      <c r="Z41" s="897">
        <f t="shared" si="12"/>
        <v>33.926713858016065</v>
      </c>
      <c r="AA41" s="897">
        <f t="shared" si="12"/>
        <v>33.821870708907554</v>
      </c>
      <c r="AB41" s="897">
        <f t="shared" si="12"/>
        <v>34.671825345933478</v>
      </c>
      <c r="AC41" s="897">
        <f t="shared" si="12"/>
        <v>34.037747077798016</v>
      </c>
      <c r="AD41" s="897">
        <f t="shared" si="12"/>
        <v>34.292564786146393</v>
      </c>
      <c r="AE41" s="897">
        <f t="shared" si="12"/>
        <v>33.69551694921406</v>
      </c>
      <c r="AF41" s="897">
        <f t="shared" si="12"/>
        <v>33.354391645181884</v>
      </c>
      <c r="AG41" s="897">
        <f t="shared" si="12"/>
        <v>33.623788744104687</v>
      </c>
      <c r="AH41" s="897">
        <f t="shared" si="12"/>
        <v>32.933212617114656</v>
      </c>
      <c r="AI41" s="897">
        <f>AI42+AI45+AI46</f>
        <v>29.987994988295682</v>
      </c>
      <c r="AJ41" s="897">
        <f>AJ42+AJ45+AJ46</f>
        <v>29.955934071229493</v>
      </c>
      <c r="AK41" s="898">
        <f>AK42+AK45+AK46</f>
        <v>30.816746085967015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0.75028136692487002</v>
      </c>
      <c r="P42" s="454">
        <f t="shared" si="9"/>
        <v>2.1125341107727253E-3</v>
      </c>
      <c r="Q42" s="328"/>
      <c r="R42" s="13"/>
      <c r="S42" s="356"/>
      <c r="T42" s="335"/>
      <c r="U42" s="346"/>
      <c r="V42" s="564" t="s">
        <v>129</v>
      </c>
      <c r="W42" s="336"/>
      <c r="X42" s="899">
        <f>SUM(X43:X44)</f>
        <v>31.614903073163568</v>
      </c>
      <c r="Y42" s="900">
        <f t="shared" ref="Y42:AK42" si="13">SUM(Y43:Y44)</f>
        <v>31.939238750866814</v>
      </c>
      <c r="Z42" s="900">
        <f t="shared" si="13"/>
        <v>31.704411299816719</v>
      </c>
      <c r="AA42" s="900">
        <f t="shared" si="13"/>
        <v>32.273251954699127</v>
      </c>
      <c r="AB42" s="900">
        <f t="shared" si="13"/>
        <v>32.717437702148921</v>
      </c>
      <c r="AC42" s="900">
        <f t="shared" si="13"/>
        <v>32.140605664650892</v>
      </c>
      <c r="AD42" s="900">
        <f t="shared" si="13"/>
        <v>32.653017202214713</v>
      </c>
      <c r="AE42" s="900">
        <f t="shared" si="13"/>
        <v>32.139158266894185</v>
      </c>
      <c r="AF42" s="900">
        <f t="shared" si="13"/>
        <v>31.85909607112907</v>
      </c>
      <c r="AG42" s="900">
        <f t="shared" si="13"/>
        <v>32.266696590648387</v>
      </c>
      <c r="AH42" s="900">
        <f t="shared" si="13"/>
        <v>31.754517558400408</v>
      </c>
      <c r="AI42" s="900">
        <f t="shared" si="13"/>
        <v>28.671147722557571</v>
      </c>
      <c r="AJ42" s="900">
        <f t="shared" si="13"/>
        <v>28.566185566200591</v>
      </c>
      <c r="AK42" s="901">
        <f t="shared" si="13"/>
        <v>29.526675078829363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1.82829580765</v>
      </c>
      <c r="P43" s="612">
        <f t="shared" si="9"/>
        <v>5.1478517640304823E-3</v>
      </c>
      <c r="Q43" s="328"/>
      <c r="R43" s="13"/>
      <c r="S43" s="356" t="s">
        <v>190</v>
      </c>
      <c r="T43" s="359"/>
      <c r="U43" s="346"/>
      <c r="V43" s="360"/>
      <c r="W43" s="347" t="s">
        <v>190</v>
      </c>
      <c r="X43" s="899">
        <f>VLOOKUP(年度マスタ!$K$4&amp;"_"&amp;X$33,データシート1!$A:$BT,MATCH("aa_"&amp;$S43,データシート1!$A$1:$BT$1,0),0)</f>
        <v>18.37893394916199</v>
      </c>
      <c r="Y43" s="900">
        <f>VLOOKUP(年度マスタ!$K$4&amp;"_"&amp;Y$33,データシート1!$A:$BT,MATCH("aa_"&amp;$S43,データシート1!$A$1:$BT$1,0),0)</f>
        <v>18.583367900950162</v>
      </c>
      <c r="Z43" s="900">
        <f>VLOOKUP(年度マスタ!$K$4&amp;"_"&amp;Z$33,データシート1!$A:$BT,MATCH("aa_"&amp;$S43,データシート1!$A$1:$BT$1,0),0)</f>
        <v>18.59099829360477</v>
      </c>
      <c r="AA43" s="900">
        <f>VLOOKUP(年度マスタ!$K$4&amp;"_"&amp;AA$33,データシート1!$A:$BT,MATCH("aa_"&amp;$S43,データシート1!$A$1:$BT$1,0),0)</f>
        <v>18.721937452165466</v>
      </c>
      <c r="AB43" s="900">
        <f>VLOOKUP(年度マスタ!$K$4&amp;"_"&amp;AB$33,データシート1!$A:$BT,MATCH("aa_"&amp;$S43,データシート1!$A$1:$BT$1,0),0)</f>
        <v>18.265849881914871</v>
      </c>
      <c r="AC43" s="900">
        <f>VLOOKUP(年度マスタ!$K$4&amp;"_"&amp;AC$33,データシート1!$A:$BT,MATCH("aa_"&amp;$S43,データシート1!$A$1:$BT$1,0),0)</f>
        <v>17.659092659632019</v>
      </c>
      <c r="AD43" s="900">
        <f>VLOOKUP(年度マスタ!$K$4&amp;"_"&amp;AD$33,データシート1!$A:$BT,MATCH("aa_"&amp;$S43,データシート1!$A$1:$BT$1,0),0)</f>
        <v>17.838443998750279</v>
      </c>
      <c r="AE43" s="900">
        <f>VLOOKUP(年度マスタ!$K$4&amp;"_"&amp;AE$33,データシート1!$A:$BT,MATCH("aa_"&amp;$S43,データシート1!$A$1:$BT$1,0),0)</f>
        <v>17.883668112360038</v>
      </c>
      <c r="AF43" s="900">
        <f>VLOOKUP(年度マスタ!$K$4&amp;"_"&amp;AF$33,データシート1!$A:$BT,MATCH("aa_"&amp;$S43,データシート1!$A$1:$BT$1,0),0)</f>
        <v>17.737360849262682</v>
      </c>
      <c r="AG43" s="900">
        <f>VLOOKUP(年度マスタ!$K$4&amp;"_"&amp;AG$33,データシート1!$A:$BT,MATCH("aa_"&amp;$S43,データシート1!$A$1:$BT$1,0),0)</f>
        <v>17.797984185894684</v>
      </c>
      <c r="AH43" s="900">
        <f>VLOOKUP(年度マスタ!$K$4&amp;"_"&amp;AH$33,データシート1!$A:$BT,MATCH("aa_"&amp;$S43,データシート1!$A$1:$BT$1,0),0)</f>
        <v>17.253744010067798</v>
      </c>
      <c r="AI43" s="900">
        <f>VLOOKUP(年度マスタ!$K$4&amp;"_"&amp;AI$33,データシート1!$A:$BT,MATCH("aa_"&amp;$S43,データシート1!$A$1:$BT$1,0),0)</f>
        <v>15.087330960379346</v>
      </c>
      <c r="AJ43" s="900">
        <f>VLOOKUP(年度マスタ!$K$4&amp;"_"&amp;AJ$33,データシート1!$A:$BT,MATCH("aa_"&amp;$S43,データシート1!$A$1:$BT$1,0),0)</f>
        <v>14.598476201906985</v>
      </c>
      <c r="AK43" s="901">
        <f>VLOOKUP(年度マスタ!$K$4&amp;"_"&amp;AK$33,データシート1!$A:$BT,MATCH("aa_"&amp;$S43,データシート1!$A$1:$BT$1,0),0)</f>
        <v>15.39797418051981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13.23596912400158</v>
      </c>
      <c r="Y44" s="900">
        <f>VLOOKUP(年度マスタ!$K$4&amp;"_"&amp;Y$33,データシート1!$A:$BT,MATCH("aa_"&amp;$S44,データシート1!$A$1:$BT$1,0),0)</f>
        <v>13.35587084991665</v>
      </c>
      <c r="Z44" s="900">
        <f>VLOOKUP(年度マスタ!$K$4&amp;"_"&amp;Z$33,データシート1!$A:$BT,MATCH("aa_"&amp;$S44,データシート1!$A$1:$BT$1,0),0)</f>
        <v>13.11341300621195</v>
      </c>
      <c r="AA44" s="900">
        <f>VLOOKUP(年度マスタ!$K$4&amp;"_"&amp;AA$33,データシート1!$A:$BT,MATCH("aa_"&amp;$S44,データシート1!$A$1:$BT$1,0),0)</f>
        <v>13.551314502533661</v>
      </c>
      <c r="AB44" s="900">
        <f>VLOOKUP(年度マスタ!$K$4&amp;"_"&amp;AB$33,データシート1!$A:$BT,MATCH("aa_"&amp;$S44,データシート1!$A$1:$BT$1,0),0)</f>
        <v>14.451587820234048</v>
      </c>
      <c r="AC44" s="900">
        <f>VLOOKUP(年度マスタ!$K$4&amp;"_"&amp;AC$33,データシート1!$A:$BT,MATCH("aa_"&amp;$S44,データシート1!$A$1:$BT$1,0),0)</f>
        <v>14.481513005018872</v>
      </c>
      <c r="AD44" s="900">
        <f>VLOOKUP(年度マスタ!$K$4&amp;"_"&amp;AD$33,データシート1!$A:$BT,MATCH("aa_"&amp;$S44,データシート1!$A$1:$BT$1,0),0)</f>
        <v>14.814573203464434</v>
      </c>
      <c r="AE44" s="900">
        <f>VLOOKUP(年度マスタ!$K$4&amp;"_"&amp;AE$33,データシート1!$A:$BT,MATCH("aa_"&amp;$S44,データシート1!$A$1:$BT$1,0),0)</f>
        <v>14.255490154534149</v>
      </c>
      <c r="AF44" s="900">
        <f>VLOOKUP(年度マスタ!$K$4&amp;"_"&amp;AF$33,データシート1!$A:$BT,MATCH("aa_"&amp;$S44,データシート1!$A$1:$BT$1,0),0)</f>
        <v>14.121735221866388</v>
      </c>
      <c r="AG44" s="900">
        <f>VLOOKUP(年度マスタ!$K$4&amp;"_"&amp;AG$33,データシート1!$A:$BT,MATCH("aa_"&amp;$S44,データシート1!$A$1:$BT$1,0),0)</f>
        <v>14.468712404753704</v>
      </c>
      <c r="AH44" s="900">
        <f>VLOOKUP(年度マスタ!$K$4&amp;"_"&amp;AH$33,データシート1!$A:$BT,MATCH("aa_"&amp;$S44,データシート1!$A$1:$BT$1,0),0)</f>
        <v>14.500773548332608</v>
      </c>
      <c r="AI44" s="900">
        <f>VLOOKUP(年度マスタ!$K$4&amp;"_"&amp;AI$33,データシート1!$A:$BT,MATCH("aa_"&amp;$S44,データシート1!$A$1:$BT$1,0),0)</f>
        <v>13.583816762178227</v>
      </c>
      <c r="AJ44" s="900">
        <f>VLOOKUP(年度マスタ!$K$4&amp;"_"&amp;AJ$33,データシート1!$A:$BT,MATCH("aa_"&amp;$S44,データシート1!$A$1:$BT$1,0),0)</f>
        <v>13.967709364293606</v>
      </c>
      <c r="AK44" s="901">
        <f>VLOOKUP(年度マスタ!$K$4&amp;"_"&amp;AK$33,データシート1!$A:$BT,MATCH("aa_"&amp;$S44,データシート1!$A$1:$BT$1,0),0)</f>
        <v>14.128700898309551</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0.88326327646076297</v>
      </c>
      <c r="Y45" s="900">
        <f>VLOOKUP(年度マスタ!$K$4&amp;"_"&amp;Y$33,データシート1!$A:$BT,MATCH("aa_"&amp;$S45,データシート1!$A$1:$BT$1,0),0)</f>
        <v>0.93260051289572399</v>
      </c>
      <c r="Z45" s="900">
        <f>VLOOKUP(年度マスタ!$K$4&amp;"_"&amp;Z$33,データシート1!$A:$BT,MATCH("aa_"&amp;$S45,データシート1!$A$1:$BT$1,0),0)</f>
        <v>1.07342803142855</v>
      </c>
      <c r="AA45" s="900">
        <f>VLOOKUP(年度マスタ!$K$4&amp;"_"&amp;AA$33,データシート1!$A:$BT,MATCH("aa_"&amp;$S45,データシート1!$A$1:$BT$1,0),0)</f>
        <v>1.17937222858235</v>
      </c>
      <c r="AB45" s="900">
        <f>VLOOKUP(年度マスタ!$K$4&amp;"_"&amp;AB$33,データシート1!$A:$BT,MATCH("aa_"&amp;$S45,データシート1!$A$1:$BT$1,0),0)</f>
        <v>1.20410627685969</v>
      </c>
      <c r="AC45" s="900">
        <f>VLOOKUP(年度マスタ!$K$4&amp;"_"&amp;AC$33,データシート1!$A:$BT,MATCH("aa_"&amp;$S45,データシート1!$A$1:$BT$1,0),0)</f>
        <v>1.1511120769652301</v>
      </c>
      <c r="AD45" s="900">
        <f>VLOOKUP(年度マスタ!$K$4&amp;"_"&amp;AD$33,データシート1!$A:$BT,MATCH("aa_"&amp;$S45,データシート1!$A$1:$BT$1,0),0)</f>
        <v>1.1207615941361</v>
      </c>
      <c r="AE45" s="900">
        <f>VLOOKUP(年度マスタ!$K$4&amp;"_"&amp;AE$33,データシート1!$A:$BT,MATCH("aa_"&amp;$S45,データシート1!$A$1:$BT$1,0),0)</f>
        <v>1.0841309954896969</v>
      </c>
      <c r="AF45" s="900">
        <f>VLOOKUP(年度マスタ!$K$4&amp;"_"&amp;AF$33,データシート1!$A:$BT,MATCH("aa_"&amp;$S45,データシート1!$A$1:$BT$1,0),0)</f>
        <v>1.0371088516893101</v>
      </c>
      <c r="AG45" s="900">
        <f>VLOOKUP(年度マスタ!$K$4&amp;"_"&amp;AG$33,データシート1!$A:$BT,MATCH("aa_"&amp;$S45,データシート1!$A$1:$BT$1,0),0)</f>
        <v>0.96129709987748102</v>
      </c>
      <c r="AH45" s="900">
        <f>VLOOKUP(年度マスタ!$K$4&amp;"_"&amp;AH$33,データシート1!$A:$BT,MATCH("aa_"&amp;$S45,データシート1!$A$1:$BT$1,0),0)</f>
        <v>0.92910906545407801</v>
      </c>
      <c r="AI45" s="900">
        <f>VLOOKUP(年度マスタ!$K$4&amp;"_"&amp;AI$33,データシート1!$A:$BT,MATCH("aa_"&amp;$S45,データシート1!$A$1:$BT$1,0),0)</f>
        <v>0.88146281481385202</v>
      </c>
      <c r="AJ45" s="900">
        <f>VLOOKUP(年度マスタ!$K$4&amp;"_"&amp;AJ$33,データシート1!$A:$BT,MATCH("aa_"&amp;$S45,データシート1!$A$1:$BT$1,0),0)</f>
        <v>0.86348693130068199</v>
      </c>
      <c r="AK45" s="901">
        <f>VLOOKUP(年度マスタ!$K$4&amp;"_"&amp;AK$33,データシート1!$A:$BT,MATCH("aa_"&amp;$S45,データシート1!$A$1:$BT$1,0),0)</f>
        <v>0.86674069123180164</v>
      </c>
      <c r="AL45" s="330"/>
      <c r="AW45" s="17" t="str">
        <f>AW48</f>
        <v>松茂町</v>
      </c>
      <c r="AX45" s="1010">
        <f t="shared" ref="AX45:BB45" si="15">AX48/$BC48</f>
        <v>0.59541876040012054</v>
      </c>
      <c r="AY45" s="1010">
        <f t="shared" si="15"/>
        <v>0.12654131101188842</v>
      </c>
      <c r="AZ45" s="1010">
        <f t="shared" si="15"/>
        <v>0.10372691382679569</v>
      </c>
      <c r="BA45" s="1010">
        <f t="shared" si="15"/>
        <v>0.16492445658185584</v>
      </c>
      <c r="BB45" s="1010">
        <f t="shared" si="15"/>
        <v>9.3885581793395276E-3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1.4349310054708699</v>
      </c>
      <c r="Y46" s="900">
        <f>VLOOKUP(年度マスタ!$K$4&amp;"_"&amp;Y$33,データシート1!$A:$BT,MATCH("aa_"&amp;$S46,データシート1!$A$1:$BT$1,0),0)</f>
        <v>1.263447356809057</v>
      </c>
      <c r="Z46" s="900">
        <f>VLOOKUP(年度マスタ!$K$4&amp;"_"&amp;Z$33,データシート1!$A:$BT,MATCH("aa_"&amp;$S46,データシート1!$A$1:$BT$1,0),0)</f>
        <v>1.1488745267708</v>
      </c>
      <c r="AA46" s="900">
        <f>VLOOKUP(年度マスタ!$K$4&amp;"_"&amp;AA$33,データシート1!$A:$BT,MATCH("aa_"&amp;$S46,データシート1!$A$1:$BT$1,0),0)</f>
        <v>0.36924652562607319</v>
      </c>
      <c r="AB46" s="900">
        <f>VLOOKUP(年度マスタ!$K$4&amp;"_"&amp;AB$33,データシート1!$A:$BT,MATCH("aa_"&amp;$S46,データシート1!$A$1:$BT$1,0),0)</f>
        <v>0.75028136692487002</v>
      </c>
      <c r="AC46" s="900">
        <f>VLOOKUP(年度マスタ!$K$4&amp;"_"&amp;AC$33,データシート1!$A:$BT,MATCH("aa_"&amp;$S46,データシート1!$A$1:$BT$1,0),0)</f>
        <v>0.7460293361818896</v>
      </c>
      <c r="AD46" s="900">
        <f>VLOOKUP(年度マスタ!$K$4&amp;"_"&amp;AD$33,データシート1!$A:$BT,MATCH("aa_"&amp;$S46,データシート1!$A$1:$BT$1,0),0)</f>
        <v>0.51878598979558144</v>
      </c>
      <c r="AE46" s="900">
        <f>VLOOKUP(年度マスタ!$K$4&amp;"_"&amp;AE$33,データシート1!$A:$BT,MATCH("aa_"&amp;$S46,データシート1!$A$1:$BT$1,0),0)</f>
        <v>0.47222768683018107</v>
      </c>
      <c r="AF46" s="900">
        <f>VLOOKUP(年度マスタ!$K$4&amp;"_"&amp;AF$33,データシート1!$A:$BT,MATCH("aa_"&amp;$S46,データシート1!$A$1:$BT$1,0),0)</f>
        <v>0.45818672236350516</v>
      </c>
      <c r="AG46" s="900">
        <f>VLOOKUP(年度マスタ!$K$4&amp;"_"&amp;AG$33,データシート1!$A:$BT,MATCH("aa_"&amp;$S46,データシート1!$A$1:$BT$1,0),0)</f>
        <v>0.39579505357881473</v>
      </c>
      <c r="AH46" s="900">
        <f>VLOOKUP(年度マスタ!$K$4&amp;"_"&amp;AH$33,データシート1!$A:$BT,MATCH("aa_"&amp;$S46,データシート1!$A$1:$BT$1,0),0)</f>
        <v>0.24958599326016917</v>
      </c>
      <c r="AI46" s="900">
        <f>VLOOKUP(年度マスタ!$K$4&amp;"_"&amp;AI$33,データシート1!$A:$BT,MATCH("aa_"&amp;$S46,データシート1!$A$1:$BT$1,0),0)</f>
        <v>0.43538445092426126</v>
      </c>
      <c r="AJ46" s="900">
        <f>VLOOKUP(年度マスタ!$K$4&amp;"_"&amp;AJ$33,データシート1!$A:$BT,MATCH("aa_"&amp;$S46,データシート1!$A$1:$BT$1,0),0)</f>
        <v>0.52626157372822013</v>
      </c>
      <c r="AK46" s="901">
        <f>VLOOKUP(年度マスタ!$K$4&amp;"_"&amp;AK$33,データシート1!$A:$BT,MATCH("aa_"&amp;$S46,データシート1!$A$1:$BT$1,0),0)</f>
        <v>0.42333031590585102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1.4801707795000001</v>
      </c>
      <c r="Y47" s="903">
        <f>VLOOKUP(年度マスタ!$K$4&amp;"_"&amp;Y$33,データシート1!$A:$BT,MATCH("aa_"&amp;$S47,データシート1!$A$1:$BT$1,0),0)</f>
        <v>2.3635902306799998</v>
      </c>
      <c r="Z47" s="903">
        <f>VLOOKUP(年度マスタ!$K$4&amp;"_"&amp;Z$33,データシート1!$A:$BT,MATCH("aa_"&amp;$S47,データシート1!$A$1:$BT$1,0),0)</f>
        <v>1.793341004</v>
      </c>
      <c r="AA47" s="903">
        <f>VLOOKUP(年度マスタ!$K$4&amp;"_"&amp;AA$33,データシート1!$A:$BT,MATCH("aa_"&amp;$S47,データシート1!$A$1:$BT$1,0),0)</f>
        <v>1.5849275193600001</v>
      </c>
      <c r="AB47" s="903">
        <f>VLOOKUP(年度マスタ!$K$4&amp;"_"&amp;AB$33,データシート1!$A:$BT,MATCH("aa_"&amp;$S47,データシート1!$A$1:$BT$1,0),0)</f>
        <v>1.82829580765</v>
      </c>
      <c r="AC47" s="903">
        <f>VLOOKUP(年度マスタ!$K$4&amp;"_"&amp;AC$33,データシート1!$A:$BT,MATCH("aa_"&amp;$S47,データシート1!$A$1:$BT$1,0),0)</f>
        <v>1.8544500150400001</v>
      </c>
      <c r="AD47" s="903">
        <f>VLOOKUP(年度マスタ!$K$4&amp;"_"&amp;AD$33,データシート1!$A:$BT,MATCH("aa_"&amp;$S47,データシート1!$A$1:$BT$1,0),0)</f>
        <v>1.9957069148</v>
      </c>
      <c r="AE47" s="903">
        <f>VLOOKUP(年度マスタ!$K$4&amp;"_"&amp;AE$33,データシート1!$A:$BT,MATCH("aa_"&amp;$S47,データシート1!$A$1:$BT$1,0),0)</f>
        <v>2.1719094133799999</v>
      </c>
      <c r="AF47" s="903">
        <f>VLOOKUP(年度マスタ!$K$4&amp;"_"&amp;AF$33,データシート1!$A:$BT,MATCH("aa_"&amp;$S47,データシート1!$A$1:$BT$1,0),0)</f>
        <v>2.0766139739999998</v>
      </c>
      <c r="AG47" s="903">
        <f>VLOOKUP(年度マスタ!$K$4&amp;"_"&amp;AG$33,データシート1!$A:$BT,MATCH("aa_"&amp;$S47,データシート1!$A$1:$BT$1,0),0)</f>
        <v>1.80498619125</v>
      </c>
      <c r="AH47" s="903">
        <f>VLOOKUP(年度マスタ!$K$4&amp;"_"&amp;AH$33,データシート1!$A:$BT,MATCH("aa_"&amp;$S47,データシート1!$A$1:$BT$1,0),0)</f>
        <v>1.6455905802399999</v>
      </c>
      <c r="AI47" s="903">
        <f>VLOOKUP(年度マスタ!$K$4&amp;"_"&amp;AI$33,データシート1!$A:$BT,MATCH("aa_"&amp;$S47,データシート1!$A$1:$BT$1,0),0)</f>
        <v>1.7251621688000001</v>
      </c>
      <c r="AJ47" s="903">
        <f>VLOOKUP(年度マスタ!$K$4&amp;"_"&amp;AJ$33,データシート1!$A:$BT,MATCH("aa_"&amp;$S47,データシート1!$A$1:$BT$1,0),0)</f>
        <v>1.5599599551200001</v>
      </c>
      <c r="AK47" s="904">
        <f>VLOOKUP(年度マスタ!$K$4&amp;"_"&amp;AK$33,データシート1!$A:$BT,MATCH("aa_"&amp;$S47,データシート1!$A$1:$BT$1,0),0)</f>
        <v>1.75428689912</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松茂町</v>
      </c>
      <c r="AX48" s="1011">
        <f>SUM(AY39:BA39)</f>
        <v>111.25620259336598</v>
      </c>
      <c r="AY48" s="1011">
        <f>BB39</f>
        <v>23.64471305020362</v>
      </c>
      <c r="AZ48" s="1011">
        <f>BC39</f>
        <v>19.381758363380349</v>
      </c>
      <c r="BA48" s="1011">
        <f>SUM(BD39:BG39)</f>
        <v>30.816746085967015</v>
      </c>
      <c r="BB48" s="1011">
        <f>BH39</f>
        <v>1.75428689912</v>
      </c>
      <c r="BC48" s="1011">
        <f>SUM(AX48:BB48)</f>
        <v>186.85370699203696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186.85370699203696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111.25620259336598</v>
      </c>
      <c r="P52" s="453">
        <f t="shared" ref="P52:P64" si="18">O52/$O$51</f>
        <v>0.59541876040012054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109.16154419524679</v>
      </c>
      <c r="P53" s="454">
        <f t="shared" si="18"/>
        <v>0.58420860871600944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0.82966500233660267</v>
      </c>
      <c r="P54" s="454">
        <f t="shared" si="18"/>
        <v>4.4401848681116076E-3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1.264993395782593</v>
      </c>
      <c r="P55" s="454">
        <f t="shared" si="18"/>
        <v>6.769966815999548E-3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23.64471305020362</v>
      </c>
      <c r="P56" s="453">
        <f t="shared" si="18"/>
        <v>0.12654131101188842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19.381758363380349</v>
      </c>
      <c r="P57" s="453">
        <f t="shared" si="18"/>
        <v>0.10372691382679569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30.816746085967015</v>
      </c>
      <c r="P58" s="453">
        <f t="shared" si="18"/>
        <v>0.16492445658185584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29.526675078829363</v>
      </c>
      <c r="P59" s="454">
        <f t="shared" si="18"/>
        <v>0.15802027989783304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15.39797418051981</v>
      </c>
      <c r="P60" s="454">
        <f t="shared" si="18"/>
        <v>8.2406575862987927E-2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14.128700898309551</v>
      </c>
      <c r="P61" s="454">
        <f t="shared" si="18"/>
        <v>7.5613704034845117E-2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0.86674069123180164</v>
      </c>
      <c r="P62" s="454">
        <f t="shared" si="18"/>
        <v>4.6386058119186205E-3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0.42333031590585102</v>
      </c>
      <c r="P63" s="454">
        <f t="shared" si="18"/>
        <v>2.2655708721041955E-3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1.75428689912</v>
      </c>
      <c r="P64" s="612">
        <f t="shared" si="18"/>
        <v>9.3885581793395276E-3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2385.0142000000001</v>
      </c>
      <c r="AI7" s="78">
        <f>VLOOKUP(年度マスタ!$K$4&amp;"_"&amp;$AG7,データシート1!$A:$BT,MATCH("ab_"&amp;AI$2,データシート1!$A$1:$BT$1,0),0)</f>
        <v>468</v>
      </c>
      <c r="AJ7" s="78">
        <f>VLOOKUP(年度マスタ!$K$4&amp;"_"&amp;$AG7,データシート1!$A:$BT,MATCH("ab_"&amp;AJ$2,データシート1!$A$1:$BT$1,0),0)</f>
        <v>18</v>
      </c>
      <c r="AK7" s="78">
        <f>VLOOKUP(年度マスタ!$K$4&amp;"_"&amp;$AG7,データシート1!$A:$BT,MATCH("ab_"&amp;AK$2,データシート1!$A$1:$BT$1,0),0)</f>
        <v>5794</v>
      </c>
      <c r="AL7" s="78">
        <f>VLOOKUP(年度マスタ!$K$4&amp;"_"&amp;$AG7,データシート1!$A:$BT,MATCH("ab_"&amp;AL$2,データシート1!$A$1:$BT$1,0),0)</f>
        <v>6130</v>
      </c>
      <c r="AM7" s="78">
        <f>VLOOKUP(年度マスタ!$K$4&amp;"_"&amp;$AG7,データシート1!$A:$BT,MATCH("ab_"&amp;AM$2,データシート1!$A$1:$BT$1,0),0)</f>
        <v>9291</v>
      </c>
      <c r="AN7" s="78">
        <f>VLOOKUP(年度マスタ!$K$4&amp;"_"&amp;$AG7,データシート1!$A:$BT,MATCH("ab_"&amp;AN$2,データシート1!$A$1:$BT$1,0),0)</f>
        <v>2664</v>
      </c>
      <c r="AO7" s="78">
        <f>VLOOKUP(年度マスタ!$K$4&amp;"_"&amp;$AG7,データシート1!$A:$BT,MATCH("ab_"&amp;AO$2,データシート1!$A$1:$BT$1,0),0)</f>
        <v>15151</v>
      </c>
      <c r="AP7" s="78">
        <f>VLOOKUP(年度マスタ!$K$4&amp;"_"&amp;$AG7,データシート1!$A:$BT,MATCH("ab_"&amp;AP$2,データシート1!$A$1:$BT$1,0),0)</f>
        <v>264420</v>
      </c>
      <c r="AQ7" s="954">
        <f>VLOOKUP(年度マスタ!$K$4&amp;"_"&amp;$AG7,データシート1!$A:$BT,MATCH("ab_"&amp;AQ$2,データシート1!$A$1:$BT$1,0),0)</f>
        <v>1.4801707795000001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2218.2197999999999</v>
      </c>
      <c r="AI8" s="78">
        <f>VLOOKUP(年度マスタ!$K$4&amp;"_"&amp;$AG8,データシート1!$A:$BT,MATCH("ab_"&amp;AI$2,データシート1!$A$1:$BT$1,0),0)</f>
        <v>468</v>
      </c>
      <c r="AJ8" s="78">
        <f>VLOOKUP(年度マスタ!$K$4&amp;"_"&amp;$AG8,データシート1!$A:$BT,MATCH("ab_"&amp;AJ$2,データシート1!$A$1:$BT$1,0),0)</f>
        <v>18</v>
      </c>
      <c r="AK8" s="78">
        <f>VLOOKUP(年度マスタ!$K$4&amp;"_"&amp;$AG8,データシート1!$A:$BT,MATCH("ab_"&amp;AK$2,データシート1!$A$1:$BT$1,0),0)</f>
        <v>5794</v>
      </c>
      <c r="AL8" s="78">
        <f>VLOOKUP(年度マスタ!$K$4&amp;"_"&amp;$AG8,データシート1!$A:$BT,MATCH("ab_"&amp;AL$2,データシート1!$A$1:$BT$1,0),0)</f>
        <v>6237</v>
      </c>
      <c r="AM8" s="78">
        <f>VLOOKUP(年度マスタ!$K$4&amp;"_"&amp;$AG8,データシート1!$A:$BT,MATCH("ab_"&amp;AM$2,データシート1!$A$1:$BT$1,0),0)</f>
        <v>9438</v>
      </c>
      <c r="AN8" s="78">
        <f>VLOOKUP(年度マスタ!$K$4&amp;"_"&amp;$AG8,データシート1!$A:$BT,MATCH("ab_"&amp;AN$2,データシート1!$A$1:$BT$1,0),0)</f>
        <v>2621</v>
      </c>
      <c r="AO8" s="78">
        <f>VLOOKUP(年度マスタ!$K$4&amp;"_"&amp;$AG8,データシート1!$A:$BT,MATCH("ab_"&amp;AO$2,データシート1!$A$1:$BT$1,0),0)</f>
        <v>15329</v>
      </c>
      <c r="AP8" s="78">
        <f>VLOOKUP(年度マスタ!$K$4&amp;"_"&amp;$AG8,データシート1!$A:$BT,MATCH("ab_"&amp;AP$2,データシート1!$A$1:$BT$1,0),0)</f>
        <v>220634</v>
      </c>
      <c r="AQ8" s="954">
        <f>VLOOKUP(年度マスタ!$K$4&amp;"_"&amp;$AG8,データシート1!$A:$BT,MATCH("ab_"&amp;AQ$2,データシート1!$A$1:$BT$1,0),0)</f>
        <v>2.3635902306799998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1960.1605999999999</v>
      </c>
      <c r="AI9" s="78">
        <f>VLOOKUP(年度マスタ!$K$4&amp;"_"&amp;$AG9,データシート1!$A:$BT,MATCH("ab_"&amp;AI$2,データシート1!$A$1:$BT$1,0),0)</f>
        <v>468</v>
      </c>
      <c r="AJ9" s="78">
        <f>VLOOKUP(年度マスタ!$K$4&amp;"_"&amp;$AG9,データシート1!$A:$BT,MATCH("ab_"&amp;AJ$2,データシート1!$A$1:$BT$1,0),0)</f>
        <v>18</v>
      </c>
      <c r="AK9" s="78">
        <f>VLOOKUP(年度マスタ!$K$4&amp;"_"&amp;$AG9,データシート1!$A:$BT,MATCH("ab_"&amp;AK$2,データシート1!$A$1:$BT$1,0),0)</f>
        <v>5794</v>
      </c>
      <c r="AL9" s="78">
        <f>VLOOKUP(年度マスタ!$K$4&amp;"_"&amp;$AG9,データシート1!$A:$BT,MATCH("ab_"&amp;AL$2,データシート1!$A$1:$BT$1,0),0)</f>
        <v>6286</v>
      </c>
      <c r="AM9" s="78">
        <f>VLOOKUP(年度マスタ!$K$4&amp;"_"&amp;$AG9,データシート1!$A:$BT,MATCH("ab_"&amp;AM$2,データシート1!$A$1:$BT$1,0),0)</f>
        <v>9647</v>
      </c>
      <c r="AN9" s="78">
        <f>VLOOKUP(年度マスタ!$K$4&amp;"_"&amp;$AG9,データシート1!$A:$BT,MATCH("ab_"&amp;AN$2,データシート1!$A$1:$BT$1,0),0)</f>
        <v>2650</v>
      </c>
      <c r="AO9" s="78">
        <f>VLOOKUP(年度マスタ!$K$4&amp;"_"&amp;$AG9,データシート1!$A:$BT,MATCH("ab_"&amp;AO$2,データシート1!$A$1:$BT$1,0),0)</f>
        <v>15296</v>
      </c>
      <c r="AP9" s="78">
        <f>VLOOKUP(年度マスタ!$K$4&amp;"_"&amp;$AG9,データシート1!$A:$BT,MATCH("ab_"&amp;AP$2,データシート1!$A$1:$BT$1,0),0)</f>
        <v>200294.5</v>
      </c>
      <c r="AQ9" s="954">
        <f>VLOOKUP(年度マスタ!$K$4&amp;"_"&amp;$AG9,データシート1!$A:$BT,MATCH("ab_"&amp;AQ$2,データシート1!$A$1:$BT$1,0),0)</f>
        <v>1.793341004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2140.1408999999999</v>
      </c>
      <c r="AI10" s="78">
        <f>VLOOKUP(年度マスタ!$K$4&amp;"_"&amp;$AG10,データシート1!$A:$BT,MATCH("ab_"&amp;AI$2,データシート1!$A$1:$BT$1,0),0)</f>
        <v>468</v>
      </c>
      <c r="AJ10" s="78">
        <f>VLOOKUP(年度マスタ!$K$4&amp;"_"&amp;$AG10,データシート1!$A:$BT,MATCH("ab_"&amp;AJ$2,データシート1!$A$1:$BT$1,0),0)</f>
        <v>18</v>
      </c>
      <c r="AK10" s="78">
        <f>VLOOKUP(年度マスタ!$K$4&amp;"_"&amp;$AG10,データシート1!$A:$BT,MATCH("ab_"&amp;AK$2,データシート1!$A$1:$BT$1,0),0)</f>
        <v>5794</v>
      </c>
      <c r="AL10" s="78">
        <f>VLOOKUP(年度マスタ!$K$4&amp;"_"&amp;$AG10,データシート1!$A:$BT,MATCH("ab_"&amp;AL$2,データシート1!$A$1:$BT$1,0),0)</f>
        <v>6448</v>
      </c>
      <c r="AM10" s="78">
        <f>VLOOKUP(年度マスタ!$K$4&amp;"_"&amp;$AG10,データシート1!$A:$BT,MATCH("ab_"&amp;AM$2,データシート1!$A$1:$BT$1,0),0)</f>
        <v>9792</v>
      </c>
      <c r="AN10" s="78">
        <f>VLOOKUP(年度マスタ!$K$4&amp;"_"&amp;$AG10,データシート1!$A:$BT,MATCH("ab_"&amp;AN$2,データシート1!$A$1:$BT$1,0),0)</f>
        <v>2723</v>
      </c>
      <c r="AO10" s="78">
        <f>VLOOKUP(年度マスタ!$K$4&amp;"_"&amp;$AG10,データシート1!$A:$BT,MATCH("ab_"&amp;AO$2,データシート1!$A$1:$BT$1,0),0)</f>
        <v>15468</v>
      </c>
      <c r="AP10" s="78">
        <f>VLOOKUP(年度マスタ!$K$4&amp;"_"&amp;$AG10,データシート1!$A:$BT,MATCH("ab_"&amp;AP$2,データシート1!$A$1:$BT$1,0),0)</f>
        <v>62707</v>
      </c>
      <c r="AQ10" s="954">
        <f>VLOOKUP(年度マスタ!$K$4&amp;"_"&amp;$AG10,データシート1!$A:$BT,MATCH("ab_"&amp;AQ$2,データシート1!$A$1:$BT$1,0),0)</f>
        <v>1.5849275193600001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1779.5626</v>
      </c>
      <c r="AI11" s="78">
        <f>VLOOKUP(年度マスタ!$K$4&amp;"_"&amp;$AG11,データシート1!$A:$BT,MATCH("ab_"&amp;AI$2,データシート1!$A$1:$BT$1,0),0)</f>
        <v>468</v>
      </c>
      <c r="AJ11" s="78">
        <f>VLOOKUP(年度マスタ!$K$4&amp;"_"&amp;$AG11,データシート1!$A:$BT,MATCH("ab_"&amp;AJ$2,データシート1!$A$1:$BT$1,0),0)</f>
        <v>18</v>
      </c>
      <c r="AK11" s="78">
        <f>VLOOKUP(年度マスタ!$K$4&amp;"_"&amp;$AG11,データシート1!$A:$BT,MATCH("ab_"&amp;AK$2,データシート1!$A$1:$BT$1,0),0)</f>
        <v>5794</v>
      </c>
      <c r="AL11" s="78">
        <f>VLOOKUP(年度マスタ!$K$4&amp;"_"&amp;$AG11,データシート1!$A:$BT,MATCH("ab_"&amp;AL$2,データシート1!$A$1:$BT$1,0),0)</f>
        <v>6527</v>
      </c>
      <c r="AM11" s="78">
        <f>VLOOKUP(年度マスタ!$K$4&amp;"_"&amp;$AG11,データシート1!$A:$BT,MATCH("ab_"&amp;AM$2,データシート1!$A$1:$BT$1,0),0)</f>
        <v>9980</v>
      </c>
      <c r="AN11" s="78">
        <f>VLOOKUP(年度マスタ!$K$4&amp;"_"&amp;$AG11,データシート1!$A:$BT,MATCH("ab_"&amp;AN$2,データシート1!$A$1:$BT$1,0),0)</f>
        <v>2893</v>
      </c>
      <c r="AO11" s="78">
        <f>VLOOKUP(年度マスタ!$K$4&amp;"_"&amp;$AG11,データシート1!$A:$BT,MATCH("ab_"&amp;AO$2,データシート1!$A$1:$BT$1,0),0)</f>
        <v>15566</v>
      </c>
      <c r="AP11" s="78">
        <f>VLOOKUP(年度マスタ!$K$4&amp;"_"&amp;$AG11,データシート1!$A:$BT,MATCH("ab_"&amp;AP$2,データシート1!$A$1:$BT$1,0),0)</f>
        <v>124375.5</v>
      </c>
      <c r="AQ11" s="954">
        <f>VLOOKUP(年度マスタ!$K$4&amp;"_"&amp;$AG11,データシート1!$A:$BT,MATCH("ab_"&amp;AQ$2,データシート1!$A$1:$BT$1,0),0)</f>
        <v>1.82829580765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1531.9046000000001</v>
      </c>
      <c r="AI12" s="78">
        <f>VLOOKUP(年度マスタ!$K$4&amp;"_"&amp;$AG12,データシート1!$A:$BT,MATCH("ab_"&amp;AI$2,データシート1!$A$1:$BT$1,0),0)</f>
        <v>322</v>
      </c>
      <c r="AJ12" s="78">
        <f>VLOOKUP(年度マスタ!$K$4&amp;"_"&amp;$AG12,データシート1!$A:$BT,MATCH("ab_"&amp;AJ$2,データシート1!$A$1:$BT$1,0),0)</f>
        <v>39</v>
      </c>
      <c r="AK12" s="78">
        <f>VLOOKUP(年度マスタ!$K$4&amp;"_"&amp;$AG12,データシート1!$A:$BT,MATCH("ab_"&amp;AK$2,データシート1!$A$1:$BT$1,0),0)</f>
        <v>6236</v>
      </c>
      <c r="AL12" s="78">
        <f>VLOOKUP(年度マスタ!$K$4&amp;"_"&amp;$AG12,データシート1!$A:$BT,MATCH("ab_"&amp;AL$2,データシート1!$A$1:$BT$1,0),0)</f>
        <v>6535</v>
      </c>
      <c r="AM12" s="78">
        <f>VLOOKUP(年度マスタ!$K$4&amp;"_"&amp;$AG12,データシート1!$A:$BT,MATCH("ab_"&amp;AM$2,データシート1!$A$1:$BT$1,0),0)</f>
        <v>10162</v>
      </c>
      <c r="AN12" s="78">
        <f>VLOOKUP(年度マスタ!$K$4&amp;"_"&amp;$AG12,データシート1!$A:$BT,MATCH("ab_"&amp;AN$2,データシート1!$A$1:$BT$1,0),0)</f>
        <v>2884</v>
      </c>
      <c r="AO12" s="78">
        <f>VLOOKUP(年度マスタ!$K$4&amp;"_"&amp;$AG12,データシート1!$A:$BT,MATCH("ab_"&amp;AO$2,データシート1!$A$1:$BT$1,0),0)</f>
        <v>15510</v>
      </c>
      <c r="AP12" s="78">
        <f>VLOOKUP(年度マスタ!$K$4&amp;"_"&amp;$AG12,データシート1!$A:$BT,MATCH("ab_"&amp;AP$2,データシート1!$A$1:$BT$1,0),0)</f>
        <v>124059.5</v>
      </c>
      <c r="AQ12" s="954">
        <f>VLOOKUP(年度マスタ!$K$4&amp;"_"&amp;$AG12,データシート1!$A:$BT,MATCH("ab_"&amp;AQ$2,データシート1!$A$1:$BT$1,0),0)</f>
        <v>1.8544500150400001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691.40030000000002</v>
      </c>
      <c r="AI13" s="78">
        <f>VLOOKUP(年度マスタ!$K$4&amp;"_"&amp;$AG13,データシート1!$A:$BT,MATCH("ab_"&amp;AI$2,データシート1!$A$1:$BT$1,0),0)</f>
        <v>322</v>
      </c>
      <c r="AJ13" s="78">
        <f>VLOOKUP(年度マスタ!$K$4&amp;"_"&amp;$AG13,データシート1!$A:$BT,MATCH("ab_"&amp;AJ$2,データシート1!$A$1:$BT$1,0),0)</f>
        <v>39</v>
      </c>
      <c r="AK13" s="78">
        <f>VLOOKUP(年度マスタ!$K$4&amp;"_"&amp;$AG13,データシート1!$A:$BT,MATCH("ab_"&amp;AK$2,データシート1!$A$1:$BT$1,0),0)</f>
        <v>6236</v>
      </c>
      <c r="AL13" s="78">
        <f>VLOOKUP(年度マスタ!$K$4&amp;"_"&amp;$AG13,データシート1!$A:$BT,MATCH("ab_"&amp;AL$2,データシート1!$A$1:$BT$1,0),0)</f>
        <v>6603</v>
      </c>
      <c r="AM13" s="78">
        <f>VLOOKUP(年度マスタ!$K$4&amp;"_"&amp;$AG13,データシート1!$A:$BT,MATCH("ab_"&amp;AM$2,データシート1!$A$1:$BT$1,0),0)</f>
        <v>10364</v>
      </c>
      <c r="AN13" s="78">
        <f>VLOOKUP(年度マスタ!$K$4&amp;"_"&amp;$AG13,データシート1!$A:$BT,MATCH("ab_"&amp;AN$2,データシート1!$A$1:$BT$1,0),0)</f>
        <v>2948</v>
      </c>
      <c r="AO13" s="78">
        <f>VLOOKUP(年度マスタ!$K$4&amp;"_"&amp;$AG13,データシート1!$A:$BT,MATCH("ab_"&amp;AO$2,データシート1!$A$1:$BT$1,0),0)</f>
        <v>15426</v>
      </c>
      <c r="AP13" s="78">
        <f>VLOOKUP(年度マスタ!$K$4&amp;"_"&amp;$AG13,データシート1!$A:$BT,MATCH("ab_"&amp;AP$2,データシート1!$A$1:$BT$1,0),0)</f>
        <v>88678</v>
      </c>
      <c r="AQ13" s="954">
        <f>VLOOKUP(年度マスタ!$K$4&amp;"_"&amp;$AG13,データシート1!$A:$BT,MATCH("ab_"&amp;AQ$2,データシート1!$A$1:$BT$1,0),0)</f>
        <v>1.9957069148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1325.4117000000001</v>
      </c>
      <c r="AI14" s="78">
        <f>VLOOKUP(年度マスタ!$K$4&amp;"_"&amp;$AG14,データシート1!$A:$BT,MATCH("ab_"&amp;AI$2,データシート1!$A$1:$BT$1,0),0)</f>
        <v>322</v>
      </c>
      <c r="AJ14" s="78">
        <f>VLOOKUP(年度マスタ!$K$4&amp;"_"&amp;$AG14,データシート1!$A:$BT,MATCH("ab_"&amp;AJ$2,データシート1!$A$1:$BT$1,0),0)</f>
        <v>39</v>
      </c>
      <c r="AK14" s="78">
        <f>VLOOKUP(年度マスタ!$K$4&amp;"_"&amp;$AG14,データシート1!$A:$BT,MATCH("ab_"&amp;AK$2,データシート1!$A$1:$BT$1,0),0)</f>
        <v>6236</v>
      </c>
      <c r="AL14" s="78">
        <f>VLOOKUP(年度マスタ!$K$4&amp;"_"&amp;$AG14,データシート1!$A:$BT,MATCH("ab_"&amp;AL$2,データシート1!$A$1:$BT$1,0),0)</f>
        <v>6643</v>
      </c>
      <c r="AM14" s="78">
        <f>VLOOKUP(年度マスタ!$K$4&amp;"_"&amp;$AG14,データシート1!$A:$BT,MATCH("ab_"&amp;AM$2,データシート1!$A$1:$BT$1,0),0)</f>
        <v>10518</v>
      </c>
      <c r="AN14" s="78">
        <f>VLOOKUP(年度マスタ!$K$4&amp;"_"&amp;$AG14,データシート1!$A:$BT,MATCH("ab_"&amp;AN$2,データシート1!$A$1:$BT$1,0),0)</f>
        <v>2934</v>
      </c>
      <c r="AO14" s="78">
        <f>VLOOKUP(年度マスタ!$K$4&amp;"_"&amp;$AG14,データシート1!$A:$BT,MATCH("ab_"&amp;AO$2,データシート1!$A$1:$BT$1,0),0)</f>
        <v>15349</v>
      </c>
      <c r="AP14" s="78">
        <f>VLOOKUP(年度マスタ!$K$4&amp;"_"&amp;$AG14,データシート1!$A:$BT,MATCH("ab_"&amp;AP$2,データシート1!$A$1:$BT$1,0),0)</f>
        <v>80651.840546781765</v>
      </c>
      <c r="AQ14" s="954">
        <f>VLOOKUP(年度マスタ!$K$4&amp;"_"&amp;$AG14,データシート1!$A:$BT,MATCH("ab_"&amp;AQ$2,データシート1!$A$1:$BT$1,0),0)</f>
        <v>2.1719094133799999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1199.0229999999999</v>
      </c>
      <c r="AI15" s="78">
        <f>VLOOKUP(年度マスタ!$K$4&amp;"_"&amp;$AG15,データシート1!$A:$BT,MATCH("ab_"&amp;AI$2,データシート1!$A$1:$BT$1,0),0)</f>
        <v>322</v>
      </c>
      <c r="AJ15" s="78">
        <f>VLOOKUP(年度マスタ!$K$4&amp;"_"&amp;$AG15,データシート1!$A:$BT,MATCH("ab_"&amp;AJ$2,データシート1!$A$1:$BT$1,0),0)</f>
        <v>39</v>
      </c>
      <c r="AK15" s="78">
        <f>VLOOKUP(年度マスタ!$K$4&amp;"_"&amp;$AG15,データシート1!$A:$BT,MATCH("ab_"&amp;AK$2,データシート1!$A$1:$BT$1,0),0)</f>
        <v>6236</v>
      </c>
      <c r="AL15" s="78">
        <f>VLOOKUP(年度マスタ!$K$4&amp;"_"&amp;$AG15,データシート1!$A:$BT,MATCH("ab_"&amp;AL$2,データシート1!$A$1:$BT$1,0),0)</f>
        <v>6616</v>
      </c>
      <c r="AM15" s="78">
        <f>VLOOKUP(年度マスタ!$K$4&amp;"_"&amp;$AG15,データシート1!$A:$BT,MATCH("ab_"&amp;AM$2,データシート1!$A$1:$BT$1,0),0)</f>
        <v>10605</v>
      </c>
      <c r="AN15" s="78">
        <f>VLOOKUP(年度マスタ!$K$4&amp;"_"&amp;$AG15,データシート1!$A:$BT,MATCH("ab_"&amp;AN$2,データシート1!$A$1:$BT$1,0),0)</f>
        <v>2925</v>
      </c>
      <c r="AO15" s="78">
        <f>VLOOKUP(年度マスタ!$K$4&amp;"_"&amp;$AG15,データシート1!$A:$BT,MATCH("ab_"&amp;AO$2,データシート1!$A$1:$BT$1,0),0)</f>
        <v>15184</v>
      </c>
      <c r="AP15" s="78">
        <f>VLOOKUP(年度マスタ!$K$4&amp;"_"&amp;$AG15,データシート1!$A:$BT,MATCH("ab_"&amp;AP$2,データシート1!$A$1:$BT$1,0),0)</f>
        <v>79806.499999999985</v>
      </c>
      <c r="AQ15" s="954">
        <f>VLOOKUP(年度マスタ!$K$4&amp;"_"&amp;$AG15,データシート1!$A:$BT,MATCH("ab_"&amp;AQ$2,データシート1!$A$1:$BT$1,0),0)</f>
        <v>2.0766139739999998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1013.7849</v>
      </c>
      <c r="AI16" s="78">
        <f>VLOOKUP(年度マスタ!$K$4&amp;"_"&amp;$AG16,データシート1!$A:$BT,MATCH("ab_"&amp;AI$2,データシート1!$A$1:$BT$1,0),0)</f>
        <v>322</v>
      </c>
      <c r="AJ16" s="78">
        <f>VLOOKUP(年度マスタ!$K$4&amp;"_"&amp;$AG16,データシート1!$A:$BT,MATCH("ab_"&amp;AJ$2,データシート1!$A$1:$BT$1,0),0)</f>
        <v>39</v>
      </c>
      <c r="AK16" s="78">
        <f>VLOOKUP(年度マスタ!$K$4&amp;"_"&amp;$AG16,データシート1!$A:$BT,MATCH("ab_"&amp;AK$2,データシート1!$A$1:$BT$1,0),0)</f>
        <v>6236</v>
      </c>
      <c r="AL16" s="78">
        <f>VLOOKUP(年度マスタ!$K$4&amp;"_"&amp;$AG16,データシート1!$A:$BT,MATCH("ab_"&amp;AL$2,データシート1!$A$1:$BT$1,0),0)</f>
        <v>6663</v>
      </c>
      <c r="AM16" s="78">
        <f>VLOOKUP(年度マスタ!$K$4&amp;"_"&amp;$AG16,データシート1!$A:$BT,MATCH("ab_"&amp;AM$2,データシート1!$A$1:$BT$1,0),0)</f>
        <v>10845</v>
      </c>
      <c r="AN16" s="78">
        <f>VLOOKUP(年度マスタ!$K$4&amp;"_"&amp;$AG16,データシート1!$A:$BT,MATCH("ab_"&amp;AN$2,データシート1!$A$1:$BT$1,0),0)</f>
        <v>3027</v>
      </c>
      <c r="AO16" s="78">
        <f>VLOOKUP(年度マスタ!$K$4&amp;"_"&amp;$AG16,データシート1!$A:$BT,MATCH("ab_"&amp;AO$2,データシート1!$A$1:$BT$1,0),0)</f>
        <v>15167</v>
      </c>
      <c r="AP16" s="78">
        <f>VLOOKUP(年度マスタ!$K$4&amp;"_"&amp;$AG16,データシート1!$A:$BT,MATCH("ab_"&amp;AP$2,データシート1!$A$1:$BT$1,0),0)</f>
        <v>68669</v>
      </c>
      <c r="AQ16" s="954">
        <f>VLOOKUP(年度マスタ!$K$4&amp;"_"&amp;$AG16,データシート1!$A:$BT,MATCH("ab_"&amp;AQ$2,データシート1!$A$1:$BT$1,0),0)</f>
        <v>1.80498619125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946.23249999999996</v>
      </c>
      <c r="AI17" s="151">
        <f>VLOOKUP(年度マスタ!$K$4&amp;"_"&amp;$AG17,データシート1!$A:$BT,MATCH("ab_"&amp;AI$2,データシート1!$A$1:$BT$1,0),0)</f>
        <v>322</v>
      </c>
      <c r="AJ17" s="151">
        <f>VLOOKUP(年度マスタ!$K$4&amp;"_"&amp;$AG17,データシート1!$A:$BT,MATCH("ab_"&amp;AJ$2,データシート1!$A$1:$BT$1,0),0)</f>
        <v>39</v>
      </c>
      <c r="AK17" s="151">
        <f>VLOOKUP(年度マスタ!$K$4&amp;"_"&amp;$AG17,データシート1!$A:$BT,MATCH("ab_"&amp;AK$2,データシート1!$A$1:$BT$1,0),0)</f>
        <v>6236</v>
      </c>
      <c r="AL17" s="151">
        <f>VLOOKUP(年度マスタ!$K$4&amp;"_"&amp;$AG17,データシート1!$A:$BT,MATCH("ab_"&amp;AL$2,データシート1!$A$1:$BT$1,0),0)</f>
        <v>6706</v>
      </c>
      <c r="AM17" s="151">
        <f>VLOOKUP(年度マスタ!$K$4&amp;"_"&amp;$AG17,データシート1!$A:$BT,MATCH("ab_"&amp;AM$2,データシート1!$A$1:$BT$1,0),0)</f>
        <v>10802</v>
      </c>
      <c r="AN17" s="151">
        <f>VLOOKUP(年度マスタ!$K$4&amp;"_"&amp;$AG17,データシート1!$A:$BT,MATCH("ab_"&amp;AN$2,データシート1!$A$1:$BT$1,0),0)</f>
        <v>3011</v>
      </c>
      <c r="AO17" s="151">
        <f>VLOOKUP(年度マスタ!$K$4&amp;"_"&amp;$AG17,データシート1!$A:$BT,MATCH("ab_"&amp;AO$2,データシート1!$A$1:$BT$1,0),0)</f>
        <v>15056</v>
      </c>
      <c r="AP17" s="151">
        <f>VLOOKUP(年度マスタ!$K$4&amp;"_"&amp;$AG17,データシート1!$A:$BT,MATCH("ab_"&amp;AP$2,データシート1!$A$1:$BT$1,0),0)</f>
        <v>44011.5</v>
      </c>
      <c r="AQ17" s="955">
        <f>VLOOKUP(年度マスタ!$K$4&amp;"_"&amp;$AG17,データシート1!$A:$BT,MATCH("ab_"&amp;AQ$2,データシート1!$A$1:$BT$1,0),0)</f>
        <v>1.6455905802399999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1074.8079</v>
      </c>
      <c r="AI18" s="78">
        <f>VLOOKUP(年度マスタ!$K$4&amp;"_"&amp;$AG18,データシート1!$A:$BT,MATCH("ab_"&amp;AI$2,データシート1!$A$1:$BT$1,0),0)</f>
        <v>401</v>
      </c>
      <c r="AJ18" s="78">
        <f>VLOOKUP(年度マスタ!$K$4&amp;"_"&amp;$AG18,データシート1!$A:$BT,MATCH("ab_"&amp;AJ$2,データシート1!$A$1:$BT$1,0),0)</f>
        <v>40</v>
      </c>
      <c r="AK18" s="78">
        <f>VLOOKUP(年度マスタ!$K$4&amp;"_"&amp;$AG18,データシート1!$A:$BT,MATCH("ab_"&amp;AK$2,データシート1!$A$1:$BT$1,0),0)</f>
        <v>6637</v>
      </c>
      <c r="AL18" s="78">
        <f>VLOOKUP(年度マスタ!$K$4&amp;"_"&amp;$AG18,データシート1!$A:$BT,MATCH("ab_"&amp;AL$2,データシート1!$A$1:$BT$1,0),0)</f>
        <v>6774</v>
      </c>
      <c r="AM18" s="78">
        <f>VLOOKUP(年度マスタ!$K$4&amp;"_"&amp;$AG18,データシート1!$A:$BT,MATCH("ab_"&amp;AM$2,データシート1!$A$1:$BT$1,0),0)</f>
        <v>10781</v>
      </c>
      <c r="AN18" s="78">
        <f>VLOOKUP(年度マスタ!$K$4&amp;"_"&amp;$AG18,データシート1!$A:$BT,MATCH("ab_"&amp;AN$2,データシート1!$A$1:$BT$1,0),0)</f>
        <v>2998</v>
      </c>
      <c r="AO18" s="78">
        <f>VLOOKUP(年度マスタ!$K$4&amp;"_"&amp;$AG18,データシート1!$A:$BT,MATCH("ab_"&amp;AO$2,データシート1!$A$1:$BT$1,0),0)</f>
        <v>14950</v>
      </c>
      <c r="AP18" s="78">
        <f>VLOOKUP(年度マスタ!$K$4&amp;"_"&amp;$AG18,データシート1!$A:$BT,MATCH("ab_"&amp;AP$2,データシート1!$A$1:$BT$1,0),0)</f>
        <v>77180.499999999985</v>
      </c>
      <c r="AQ18" s="954">
        <f>VLOOKUP(年度マスタ!$K$4&amp;"_"&amp;$AG18,データシート1!$A:$BT,MATCH("ab_"&amp;AQ$2,データシート1!$A$1:$BT$1,0),0)</f>
        <v>1.7251621688000001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1610.5822000000001</v>
      </c>
      <c r="AI19" s="78">
        <f>VLOOKUP(年度マスタ!$K$4&amp;"_"&amp;$AG19,データシート1!$A:$BT,MATCH("ab_"&amp;AI$2,データシート1!$A$1:$BT$1,0),0)</f>
        <v>401</v>
      </c>
      <c r="AJ19" s="78">
        <f>VLOOKUP(年度マスタ!$K$4&amp;"_"&amp;$AG19,データシート1!$A:$BT,MATCH("ab_"&amp;AJ$2,データシート1!$A$1:$BT$1,0),0)</f>
        <v>40</v>
      </c>
      <c r="AK19" s="78">
        <f>VLOOKUP(年度マスタ!$K$4&amp;"_"&amp;$AG19,データシート1!$A:$BT,MATCH("ab_"&amp;AK$2,データシート1!$A$1:$BT$1,0),0)</f>
        <v>6637</v>
      </c>
      <c r="AL19" s="78">
        <f>VLOOKUP(年度マスタ!$K$4&amp;"_"&amp;$AG19,データシート1!$A:$BT,MATCH("ab_"&amp;AL$2,データシート1!$A$1:$BT$1,0),0)</f>
        <v>6792</v>
      </c>
      <c r="AM19" s="78">
        <f>VLOOKUP(年度マスタ!$K$4&amp;"_"&amp;$AG19,データシート1!$A:$BT,MATCH("ab_"&amp;AM$2,データシート1!$A$1:$BT$1,0),0)</f>
        <v>10741</v>
      </c>
      <c r="AN19" s="78">
        <f>VLOOKUP(年度マスタ!$K$4&amp;"_"&amp;$AG19,データシート1!$A:$BT,MATCH("ab_"&amp;AN$2,データシート1!$A$1:$BT$1,0),0)</f>
        <v>3006</v>
      </c>
      <c r="AO19" s="78">
        <f>VLOOKUP(年度マスタ!$K$4&amp;"_"&amp;$AG19,データシート1!$A:$BT,MATCH("ab_"&amp;AO$2,データシート1!$A$1:$BT$1,0),0)</f>
        <v>14789</v>
      </c>
      <c r="AP19" s="78">
        <f>VLOOKUP(年度マスタ!$K$4&amp;"_"&amp;$AG19,データシート1!$A:$BT,MATCH("ab_"&amp;AP$2,データシート1!$A$1:$BT$1,0),0)</f>
        <v>90502.5</v>
      </c>
      <c r="AQ19" s="954">
        <f>VLOOKUP(年度マスタ!$K$4&amp;"_"&amp;$AG19,データシート1!$A:$BT,MATCH("ab_"&amp;AQ$2,データシート1!$A$1:$BT$1,0),0)</f>
        <v>1.5599599551200001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1530.6996999999999</v>
      </c>
      <c r="AI20" s="78">
        <f>VLOOKUP(年度マスタ!$K$4&amp;"_"&amp;$AG20,データシート1!$A:$BT,MATCH("ab_"&amp;AI$2,データシート1!$A$1:$BT$1,0),0)</f>
        <v>401</v>
      </c>
      <c r="AJ20" s="78">
        <f>VLOOKUP(年度マスタ!$K$4&amp;"_"&amp;$AG20,データシート1!$A:$BT,MATCH("ab_"&amp;AJ$2,データシート1!$A$1:$BT$1,0),0)</f>
        <v>40</v>
      </c>
      <c r="AK20" s="78">
        <f>VLOOKUP(年度マスタ!$K$4&amp;"_"&amp;$AG20,データシート1!$A:$BT,MATCH("ab_"&amp;AK$2,データシート1!$A$1:$BT$1,0),0)</f>
        <v>6637</v>
      </c>
      <c r="AL20" s="78">
        <f>VLOOKUP(年度マスタ!$K$4&amp;"_"&amp;$AG20,データシート1!$A:$BT,MATCH("ab_"&amp;AL$2,データシート1!$A$1:$BT$1,0),0)</f>
        <v>6903</v>
      </c>
      <c r="AM20" s="78">
        <f>VLOOKUP(年度マスタ!$K$4&amp;"_"&amp;$AG20,データシート1!$A:$BT,MATCH("ab_"&amp;AM$2,データシート1!$A$1:$BT$1,0),0)</f>
        <v>10764</v>
      </c>
      <c r="AN20" s="78">
        <f>VLOOKUP(年度マスタ!$K$4&amp;"_"&amp;$AG20,データシート1!$A:$BT,MATCH("ab_"&amp;AN$2,データシート1!$A$1:$BT$1,0),0)</f>
        <v>3087</v>
      </c>
      <c r="AO20" s="78">
        <f>VLOOKUP(年度マスタ!$K$4&amp;"_"&amp;$AG20,データシート1!$A:$BT,MATCH("ab_"&amp;AO$2,データシート1!$A$1:$BT$1,0),0)</f>
        <v>14723</v>
      </c>
      <c r="AP20" s="78">
        <f>VLOOKUP(年度マスタ!$K$4&amp;"_"&amp;$AG20,データシート1!$A:$BT,MATCH("ab_"&amp;AP$2,データシート1!$A$1:$BT$1,0),0)</f>
        <v>73715.499999999985</v>
      </c>
      <c r="AQ20" s="954">
        <f>VLOOKUP(年度マスタ!$K$4&amp;"_"&amp;$AG20,データシート1!$A:$BT,MATCH("ab_"&amp;AQ$2,データシート1!$A$1:$BT$1,0),0)</f>
        <v>1.75428689912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87.046999999999997</v>
      </c>
      <c r="BE13" s="70" t="str">
        <f>年度マスタ!K4</f>
        <v>36401</v>
      </c>
      <c r="BF13" s="70" t="str">
        <f>年度マスタ!K4</f>
        <v>36401</v>
      </c>
      <c r="BG13" s="70" t="str">
        <f>年度マスタ!K4</f>
        <v>36401</v>
      </c>
      <c r="BH13" s="278" t="s">
        <v>195</v>
      </c>
      <c r="BI13" s="278" t="s">
        <v>195</v>
      </c>
      <c r="BJ13" s="278" t="s">
        <v>195</v>
      </c>
      <c r="BK13" s="278" t="str">
        <f>年度マスタ!K4</f>
        <v>36401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87.046999999999997</v>
      </c>
      <c r="AY14" s="70"/>
      <c r="BE14" s="70" t="str">
        <f>AP2</f>
        <v>松茂町</v>
      </c>
      <c r="BF14" s="70" t="str">
        <f>AP2</f>
        <v>松茂町</v>
      </c>
      <c r="BG14" s="70" t="str">
        <f>AP2</f>
        <v>松茂町</v>
      </c>
      <c r="BH14" s="70" t="s">
        <v>205</v>
      </c>
      <c r="BI14" s="70" t="s">
        <v>205</v>
      </c>
      <c r="BJ14" s="70" t="s">
        <v>205</v>
      </c>
      <c r="BK14" s="70" t="str">
        <f>AP2</f>
        <v>松茂町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1.6619999999999999</v>
      </c>
      <c r="AY17" s="165">
        <f>AX17</f>
        <v>1.6619999999999999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33.15</v>
      </c>
      <c r="BG17" s="952">
        <f t="shared" ref="BG17:BG39" si="2">BF17/BE17</f>
        <v>16.574999999999999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0.28650695708220969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6.1020000000000003</v>
      </c>
      <c r="BG20" s="952">
        <f t="shared" si="2"/>
        <v>6.1020000000000003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1.6854965494816101E-2</v>
      </c>
    </row>
    <row r="21" spans="2:63" ht="15.95" customHeight="1" thickTop="1" thickBot="1">
      <c r="B21" s="283"/>
      <c r="C21" s="407" t="s">
        <v>204</v>
      </c>
      <c r="D21" s="522"/>
      <c r="E21" s="522"/>
      <c r="F21" s="877">
        <f>SUM(F22,F26,F27,F28)</f>
        <v>100.313</v>
      </c>
      <c r="G21" s="877">
        <f t="shared" ref="G21:O21" si="5">SUM(G22,G26,G27,G28)</f>
        <v>127.19999999999999</v>
      </c>
      <c r="H21" s="877">
        <f t="shared" si="5"/>
        <v>143.74700000000001</v>
      </c>
      <c r="I21" s="877">
        <f t="shared" si="5"/>
        <v>147.38</v>
      </c>
      <c r="J21" s="877">
        <f t="shared" si="5"/>
        <v>140.65600000000001</v>
      </c>
      <c r="K21" s="877">
        <f t="shared" si="5"/>
        <v>136.518</v>
      </c>
      <c r="L21" s="877">
        <f t="shared" si="5"/>
        <v>107.051</v>
      </c>
      <c r="M21" s="877">
        <f t="shared" si="5"/>
        <v>95.156999999999996</v>
      </c>
      <c r="N21" s="877">
        <f t="shared" si="5"/>
        <v>87.491</v>
      </c>
      <c r="O21" s="877">
        <f t="shared" si="5"/>
        <v>74.421999999999997</v>
      </c>
      <c r="P21" s="878">
        <f>SUM(P22,P26,P27,P28)</f>
        <v>88.709000000000003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96.555000000000007</v>
      </c>
      <c r="G22" s="879">
        <f t="shared" ref="G22:P22" si="6">SUM(G23:G25)</f>
        <v>122.22199999999999</v>
      </c>
      <c r="H22" s="879">
        <f t="shared" si="6"/>
        <v>137.99</v>
      </c>
      <c r="I22" s="879">
        <f t="shared" si="6"/>
        <v>141.917</v>
      </c>
      <c r="J22" s="879">
        <f t="shared" si="6"/>
        <v>136.44800000000001</v>
      </c>
      <c r="K22" s="879">
        <f t="shared" si="6"/>
        <v>131.33500000000001</v>
      </c>
      <c r="L22" s="879">
        <f t="shared" si="6"/>
        <v>102.584</v>
      </c>
      <c r="M22" s="879">
        <f t="shared" si="6"/>
        <v>91.278999999999996</v>
      </c>
      <c r="N22" s="879">
        <f t="shared" si="6"/>
        <v>83.364000000000004</v>
      </c>
      <c r="O22" s="879">
        <f t="shared" si="6"/>
        <v>69.989000000000004</v>
      </c>
      <c r="P22" s="880">
        <f t="shared" si="6"/>
        <v>87.046999999999997</v>
      </c>
      <c r="Z22" s="273"/>
      <c r="AB22" s="272"/>
      <c r="AC22" s="521" t="s">
        <v>286</v>
      </c>
      <c r="AP22" s="16" t="s">
        <v>287</v>
      </c>
      <c r="AQ22" s="273"/>
      <c r="AV22" s="70" t="str">
        <f>AW22</f>
        <v>エネルギー起源CO2</v>
      </c>
      <c r="AW22" s="70" t="str">
        <f>D56</f>
        <v>エネルギー起源CO2</v>
      </c>
      <c r="AX22" s="165">
        <f>P56</f>
        <v>88.709000000000003</v>
      </c>
      <c r="AY22" s="165">
        <f>AX22</f>
        <v>88.709000000000003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96.555000000000007</v>
      </c>
      <c r="G23" s="881">
        <f>IFERROR(VLOOKUP(年度マスタ!$K$4&amp;"_"&amp;G$20,データシート1!$A:$BU,MATCH("ba_"&amp;$E23,データシート1!$A$1:$BU$1,0),0),0)</f>
        <v>122.22199999999999</v>
      </c>
      <c r="H23" s="881">
        <f>IFERROR(VLOOKUP(年度マスタ!$K$4&amp;"_"&amp;H$20,データシート1!$A:$BU,MATCH("ba_"&amp;$E23,データシート1!$A$1:$BU$1,0),0),0)</f>
        <v>137.99</v>
      </c>
      <c r="I23" s="881">
        <f>IFERROR(VLOOKUP(年度マスタ!$K$4&amp;"_"&amp;I$20,データシート1!$A:$BU,MATCH("ba_"&amp;$E23,データシート1!$A$1:$BU$1,0),0),0)</f>
        <v>141.917</v>
      </c>
      <c r="J23" s="881">
        <f>IFERROR(VLOOKUP(年度マスタ!$K$4&amp;"_"&amp;J$20,データシート1!$A:$BU,MATCH("ba_"&amp;$E23,データシート1!$A$1:$BU$1,0),0),0)</f>
        <v>136.44800000000001</v>
      </c>
      <c r="K23" s="881">
        <f>IFERROR(VLOOKUP(年度マスタ!$K$4&amp;"_"&amp;K$20,データシート1!$A:$BU,MATCH("ba_"&amp;$E23,データシート1!$A$1:$BU$1,0),0),0)</f>
        <v>131.33500000000001</v>
      </c>
      <c r="L23" s="881">
        <f>IFERROR(VLOOKUP(年度マスタ!$K$4&amp;"_"&amp;L$20,データシート1!$A:$BU,MATCH("ba_"&amp;$E23,データシート1!$A$1:$BU$1,0),0),0)</f>
        <v>102.584</v>
      </c>
      <c r="M23" s="881">
        <f>IFERROR(VLOOKUP(年度マスタ!$K$4&amp;"_"&amp;M$20,データシート1!$A:$BU,MATCH("ba_"&amp;$E23,データシート1!$A$1:$BU$1,0),0),0)</f>
        <v>91.278999999999996</v>
      </c>
      <c r="N23" s="881">
        <f>IFERROR(VLOOKUP(年度マスタ!$K$4&amp;"_"&amp;N$20,データシート1!$A:$BU,MATCH("ba_"&amp;$E23,データシート1!$A$1:$BU$1,0),0),0)</f>
        <v>83.364000000000004</v>
      </c>
      <c r="O23" s="881">
        <f>IFERROR(VLOOKUP(年度マスタ!$K$4&amp;"_"&amp;O$20,データシート1!$A:$BU,MATCH("ba_"&amp;$E23,データシート1!$A$1:$BU$1,0),0),0)</f>
        <v>69.989000000000004</v>
      </c>
      <c r="P23" s="882">
        <f>IFERROR(VLOOKUP(年度マスタ!$K$4&amp;"_"&amp;P$20,データシート1!$A:$BU,MATCH("ba_"&amp;$E23,データシート1!$A$1:$BU$1,0),0),0)</f>
        <v>87.046999999999997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283.05063656562777</v>
      </c>
      <c r="AG24" s="877">
        <f t="shared" ref="AG24:AP24" si="11">AG25+AG29</f>
        <v>336.77746179062768</v>
      </c>
      <c r="AH24" s="877">
        <f t="shared" si="11"/>
        <v>284.77944990086024</v>
      </c>
      <c r="AI24" s="877">
        <f t="shared" si="11"/>
        <v>248.61306116333972</v>
      </c>
      <c r="AJ24" s="877">
        <f t="shared" si="11"/>
        <v>128.89191777096929</v>
      </c>
      <c r="AK24" s="877">
        <f t="shared" si="11"/>
        <v>175.54621243242863</v>
      </c>
      <c r="AL24" s="877">
        <f t="shared" si="11"/>
        <v>161.19527368044217</v>
      </c>
      <c r="AM24" s="877">
        <f t="shared" si="11"/>
        <v>132.31534016019435</v>
      </c>
      <c r="AN24" s="877">
        <f t="shared" si="11"/>
        <v>103.58844687704664</v>
      </c>
      <c r="AO24" s="877">
        <f t="shared" si="11"/>
        <v>142.83513870104116</v>
      </c>
      <c r="AP24" s="878">
        <f t="shared" si="11"/>
        <v>176.0059535339833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252.05097674629303</v>
      </c>
      <c r="AG25" s="879">
        <f>①CO2排出量の現状把握!AA35</f>
        <v>300.73161451171512</v>
      </c>
      <c r="AH25" s="879">
        <f>①CO2排出量の現状把握!AB35</f>
        <v>251.02772423019661</v>
      </c>
      <c r="AI25" s="879">
        <f>①CO2排出量の現状把握!AC35</f>
        <v>209.66563802789761</v>
      </c>
      <c r="AJ25" s="879">
        <f>①CO2排出量の現状把握!AD35</f>
        <v>93.430846942186349</v>
      </c>
      <c r="AK25" s="879">
        <f>①CO2排出量の現状把握!AE35</f>
        <v>150.30059566065927</v>
      </c>
      <c r="AL25" s="879">
        <f>①CO2排出量の現状把握!AF35</f>
        <v>135.65718711409613</v>
      </c>
      <c r="AM25" s="879">
        <f>①CO2排出量の現状把握!AG35</f>
        <v>107.05172369476168</v>
      </c>
      <c r="AN25" s="879">
        <f>①CO2排出量の現状把握!AH35</f>
        <v>82.253052664085786</v>
      </c>
      <c r="AO25" s="879">
        <f>①CO2排出量の現状把握!AI35</f>
        <v>116.45484498475942</v>
      </c>
      <c r="AP25" s="880">
        <f>①CO2排出量の現状把握!AJ35</f>
        <v>147.85552656803432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3.758</v>
      </c>
      <c r="G26" s="879">
        <f>IFERROR(VLOOKUP(年度マスタ!$K$4&amp;"_"&amp;G$20,データシート1!$A:$BU,MATCH("ba_"&amp;$D26,データシート1!$A$1:$BU$1,0),0),0)</f>
        <v>4.9779999999999998</v>
      </c>
      <c r="H26" s="879">
        <f>IFERROR(VLOOKUP(年度マスタ!$K$4&amp;"_"&amp;H$20,データシート1!$A:$BU,MATCH("ba_"&amp;$D26,データシート1!$A$1:$BU$1,0),0),0)</f>
        <v>5.7569999999999997</v>
      </c>
      <c r="I26" s="879">
        <f>IFERROR(VLOOKUP(年度マスタ!$K$4&amp;"_"&amp;I$20,データシート1!$A:$BU,MATCH("ba_"&amp;$D26,データシート1!$A$1:$BU$1,0),0),0)</f>
        <v>5.4630000000000001</v>
      </c>
      <c r="J26" s="879">
        <f>IFERROR(VLOOKUP(年度マスタ!$K$4&amp;"_"&amp;J$20,データシート1!$A:$BU,MATCH("ba_"&amp;$D26,データシート1!$A$1:$BU$1,0),0),0)</f>
        <v>4.2080000000000002</v>
      </c>
      <c r="K26" s="879">
        <f>IFERROR(VLOOKUP(年度マスタ!$K$4&amp;"_"&amp;K$20,データシート1!$A:$BU,MATCH("ba_"&amp;$D26,データシート1!$A$1:$BU$1,0),0),0)</f>
        <v>5.1829999999999998</v>
      </c>
      <c r="L26" s="879">
        <f>IFERROR(VLOOKUP(年度マスタ!$K$4&amp;"_"&amp;L$20,データシート1!$A:$BU,MATCH("ba_"&amp;$D26,データシート1!$A$1:$BU$1,0),0),0)</f>
        <v>4.4669999999999996</v>
      </c>
      <c r="M26" s="879">
        <f>IFERROR(VLOOKUP(年度マスタ!$K$4&amp;"_"&amp;M$20,データシート1!$A:$BU,MATCH("ba_"&amp;$D26,データシート1!$A$1:$BU$1,0),0),0)</f>
        <v>3.8780000000000001</v>
      </c>
      <c r="N26" s="879">
        <f>IFERROR(VLOOKUP(年度マスタ!$K$4&amp;"_"&amp;N$20,データシート1!$A:$BU,MATCH("ba_"&amp;$D26,データシート1!$A$1:$BU$1,0),0),0)</f>
        <v>4.1269999999999998</v>
      </c>
      <c r="O26" s="879">
        <f>IFERROR(VLOOKUP(年度マスタ!$K$4&amp;"_"&amp;O$20,データシート1!$A:$BU,MATCH("ba_"&amp;$D26,データシート1!$A$1:$BU$1,0),0),0)</f>
        <v>4.4329999999999998</v>
      </c>
      <c r="P26" s="880">
        <f>IFERROR(VLOOKUP(年度マスタ!$K$4&amp;"_"&amp;P$20,データシート1!$A:$BU,MATCH("ba_"&amp;$D26,データシート1!$A$1:$BU$1,0),0),0)</f>
        <v>1.6619999999999999</v>
      </c>
      <c r="Z26" s="273"/>
      <c r="AB26" s="272"/>
      <c r="AC26" s="522"/>
      <c r="AD26" s="410"/>
      <c r="AE26" s="409" t="s">
        <v>184</v>
      </c>
      <c r="AF26" s="881">
        <f>①CO2排出量の現状把握!Z36</f>
        <v>249.95347977391489</v>
      </c>
      <c r="AG26" s="881">
        <f>①CO2排出量の現状把握!AA36</f>
        <v>298.60300586076937</v>
      </c>
      <c r="AH26" s="881">
        <f>①CO2排出量の現状把握!AB36</f>
        <v>249.18314592843399</v>
      </c>
      <c r="AI26" s="881">
        <f>①CO2排出量の現状把握!AC36</f>
        <v>207.02214662656399</v>
      </c>
      <c r="AJ26" s="881">
        <f>①CO2排出量の現状把握!AD36</f>
        <v>90.944836119337964</v>
      </c>
      <c r="AK26" s="881">
        <f>①CO2排出量の現状把握!AE36</f>
        <v>147.72480820160411</v>
      </c>
      <c r="AL26" s="881">
        <f>①CO2排出量の現状把握!AF36</f>
        <v>133.1695827451334</v>
      </c>
      <c r="AM26" s="881">
        <f>①CO2排出量の現状把握!AG36</f>
        <v>104.7527335200248</v>
      </c>
      <c r="AN26" s="881">
        <f>①CO2排出量の現状把握!AH36</f>
        <v>80.086122124567325</v>
      </c>
      <c r="AO26" s="881">
        <f>①CO2排出量の現状把握!AI36</f>
        <v>113.82991354468589</v>
      </c>
      <c r="AP26" s="882">
        <f>①CO2排出量の現状把握!AJ36</f>
        <v>145.19268196946319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1.291099947994135</v>
      </c>
      <c r="AG27" s="881">
        <f>①CO2排出量の現状把握!AA37</f>
        <v>1.322646719233828</v>
      </c>
      <c r="AH27" s="881">
        <f>①CO2排出量の現状把握!AB37</f>
        <v>1.1212414765868459</v>
      </c>
      <c r="AI27" s="881">
        <f>①CO2排出量の現状把握!AC37</f>
        <v>0.91442438067828591</v>
      </c>
      <c r="AJ27" s="881">
        <f>①CO2排出量の現状把握!AD37</f>
        <v>0.81619528926499474</v>
      </c>
      <c r="AK27" s="881">
        <f>①CO2排出量の現状把握!AE37</f>
        <v>0.77425452556646912</v>
      </c>
      <c r="AL27" s="881">
        <f>①CO2排出量の現状把握!AF37</f>
        <v>0.78461362380099042</v>
      </c>
      <c r="AM27" s="881">
        <f>①CO2排出量の現状把握!AG37</f>
        <v>0.74332639479681273</v>
      </c>
      <c r="AN27" s="881">
        <f>①CO2排出量の現状把握!AH37</f>
        <v>0.63545615868233885</v>
      </c>
      <c r="AO27" s="881">
        <f>①CO2排出量の現状把握!AI37</f>
        <v>0.99897834817813591</v>
      </c>
      <c r="AP27" s="882">
        <f>①CO2排出量の現状把握!AJ37</f>
        <v>0.9900139639261003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7.1980000000000004</v>
      </c>
      <c r="BG27" s="952">
        <f t="shared" si="2"/>
        <v>7.1980000000000004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0.82992289168825817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0.80639702438401772</v>
      </c>
      <c r="AG28" s="881">
        <f>①CO2排出量の現状把握!AA38</f>
        <v>0.80596193171192521</v>
      </c>
      <c r="AH28" s="881">
        <f>①CO2排出量の現状把握!AB38</f>
        <v>0.72333682517578202</v>
      </c>
      <c r="AI28" s="881">
        <f>①CO2排出量の現状把握!AC38</f>
        <v>1.7290670206553269</v>
      </c>
      <c r="AJ28" s="881">
        <f>①CO2排出量の現状把握!AD38</f>
        <v>1.669815533583384</v>
      </c>
      <c r="AK28" s="881">
        <f>①CO2排出量の現状把握!AE38</f>
        <v>1.8015329334886738</v>
      </c>
      <c r="AL28" s="881">
        <f>①CO2排出量の現状把握!AF38</f>
        <v>1.7029907451617379</v>
      </c>
      <c r="AM28" s="881">
        <f>①CO2排出量の現状把握!AG38</f>
        <v>1.555663779940063</v>
      </c>
      <c r="AN28" s="881">
        <f>①CO2排出量の現状把握!AH38</f>
        <v>1.5314743808361126</v>
      </c>
      <c r="AO28" s="881">
        <f>①CO2排出量の現状把握!AI38</f>
        <v>1.6259530918953853</v>
      </c>
      <c r="AP28" s="882">
        <f>①CO2排出量の現状把握!AJ38</f>
        <v>1.6728306346450452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30.99965981933472</v>
      </c>
      <c r="AG29" s="883">
        <f>①CO2排出量の現状把握!AA39</f>
        <v>36.045847278912568</v>
      </c>
      <c r="AH29" s="883">
        <f>①CO2排出量の現状把握!AB39</f>
        <v>33.751725670663618</v>
      </c>
      <c r="AI29" s="883">
        <f>①CO2排出量の現状把握!AC39</f>
        <v>38.947423135442108</v>
      </c>
      <c r="AJ29" s="883">
        <f>①CO2排出量の現状把握!AD39</f>
        <v>35.461070828782937</v>
      </c>
      <c r="AK29" s="883">
        <f>①CO2排出量の現状把握!AE39</f>
        <v>25.245616771769367</v>
      </c>
      <c r="AL29" s="883">
        <f>①CO2排出量の現状把握!AF39</f>
        <v>25.538086566346049</v>
      </c>
      <c r="AM29" s="883">
        <f>①CO2排出量の現状把握!AG39</f>
        <v>25.26361646543268</v>
      </c>
      <c r="AN29" s="883">
        <f>①CO2排出量の現状把握!AH39</f>
        <v>21.335394212960853</v>
      </c>
      <c r="AO29" s="883">
        <f>①CO2排出量の現状把握!AI39</f>
        <v>26.380293716281731</v>
      </c>
      <c r="AP29" s="884">
        <f>①CO2排出量の現状把握!AJ39</f>
        <v>28.15042696594897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0.35439948560844009</v>
      </c>
      <c r="AG32" s="461">
        <f t="shared" si="16"/>
        <v>0.37769748404089876</v>
      </c>
      <c r="AH32" s="461">
        <f t="shared" si="16"/>
        <v>0.50476605685572606</v>
      </c>
      <c r="AI32" s="461">
        <f t="shared" si="16"/>
        <v>0.5928087579564888</v>
      </c>
      <c r="AJ32" s="461">
        <f t="shared" si="16"/>
        <v>1</v>
      </c>
      <c r="AK32" s="461">
        <f t="shared" si="16"/>
        <v>0.77767556535888582</v>
      </c>
      <c r="AL32" s="461">
        <f t="shared" si="16"/>
        <v>0.6641075606982173</v>
      </c>
      <c r="AM32" s="461">
        <f t="shared" si="16"/>
        <v>0.71916831324919162</v>
      </c>
      <c r="AN32" s="461">
        <f t="shared" si="16"/>
        <v>0.84460190916701983</v>
      </c>
      <c r="AO32" s="461">
        <f t="shared" si="16"/>
        <v>0.52103425443348217</v>
      </c>
      <c r="AP32" s="461">
        <f t="shared" si="16"/>
        <v>0.5040113599502305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0.38307726971115602</v>
      </c>
      <c r="AG33" s="458">
        <f t="shared" ref="AG33:AP33" si="17">IFERROR(IF(G22/AG25&gt;1,1,G22/AG25),0)</f>
        <v>0.40641553498938432</v>
      </c>
      <c r="AH33" s="458">
        <f t="shared" si="17"/>
        <v>0.54970023898022069</v>
      </c>
      <c r="AI33" s="458">
        <f t="shared" si="17"/>
        <v>0.67687295512446755</v>
      </c>
      <c r="AJ33" s="458">
        <f t="shared" si="17"/>
        <v>1</v>
      </c>
      <c r="AK33" s="458">
        <f t="shared" si="17"/>
        <v>0.87381556555185724</v>
      </c>
      <c r="AL33" s="458">
        <f t="shared" si="17"/>
        <v>0.75620025877228658</v>
      </c>
      <c r="AM33" s="458">
        <f t="shared" si="17"/>
        <v>0.85266259009771106</v>
      </c>
      <c r="AN33" s="458">
        <f>IFERROR(IF(N22/AN25&gt;1,1,N22/AN25),0)</f>
        <v>1</v>
      </c>
      <c r="AO33" s="458">
        <f t="shared" si="17"/>
        <v>0.60099689290865954</v>
      </c>
      <c r="AP33" s="458">
        <f t="shared" si="17"/>
        <v>0.58873010715596175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0.38629188154265687</v>
      </c>
      <c r="AG34" s="459">
        <f t="shared" ref="AG34:AP36" si="18">IFERROR(IF(G23/AG26&gt;1,1,G23/AG26),0)</f>
        <v>0.40931269143683324</v>
      </c>
      <c r="AH34" s="459">
        <f t="shared" si="18"/>
        <v>0.55376939514051671</v>
      </c>
      <c r="AI34" s="459">
        <f t="shared" si="18"/>
        <v>0.68551602962554714</v>
      </c>
      <c r="AJ34" s="459">
        <f t="shared" si="18"/>
        <v>1</v>
      </c>
      <c r="AK34" s="459">
        <f t="shared" si="18"/>
        <v>0.88905175507666612</v>
      </c>
      <c r="AL34" s="459">
        <f t="shared" si="18"/>
        <v>0.77032606009084215</v>
      </c>
      <c r="AM34" s="459">
        <f t="shared" si="18"/>
        <v>0.87137582889472631</v>
      </c>
      <c r="AN34" s="459">
        <f t="shared" si="18"/>
        <v>1</v>
      </c>
      <c r="AO34" s="459">
        <f t="shared" si="18"/>
        <v>0.6148559532422434</v>
      </c>
      <c r="AP34" s="459">
        <f t="shared" si="18"/>
        <v>0.59952746115887334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40.597000000000001</v>
      </c>
      <c r="BG36" s="952">
        <f t="shared" si="2"/>
        <v>40.597000000000001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3.3538784110932758</v>
      </c>
    </row>
    <row r="37" spans="2:63" ht="15.95" customHeight="1">
      <c r="B37" s="290"/>
      <c r="C37" s="29"/>
      <c r="Z37" s="273"/>
      <c r="AB37" s="272"/>
      <c r="AC37" s="522"/>
      <c r="AD37" s="408" t="s">
        <v>199</v>
      </c>
      <c r="AE37" s="413"/>
      <c r="AF37" s="460">
        <f>IFERROR(IF(F26/AF29&gt;1,1,F26/AF29),0)</f>
        <v>0.12122713674606543</v>
      </c>
      <c r="AG37" s="460">
        <f t="shared" ref="AG37:AP37" si="21">IFERROR(IF(G26/AG29&gt;1,1,G26/AG29),0)</f>
        <v>0.13810190010187981</v>
      </c>
      <c r="AH37" s="460">
        <f t="shared" si="21"/>
        <v>0.17056905641431777</v>
      </c>
      <c r="AI37" s="460">
        <f t="shared" si="21"/>
        <v>0.14026601916645615</v>
      </c>
      <c r="AJ37" s="460">
        <f t="shared" si="21"/>
        <v>0.11866533924814428</v>
      </c>
      <c r="AK37" s="460">
        <f t="shared" si="21"/>
        <v>0.20530296593093469</v>
      </c>
      <c r="AL37" s="460">
        <f t="shared" si="21"/>
        <v>0.17491521882013619</v>
      </c>
      <c r="AM37" s="460">
        <f t="shared" si="21"/>
        <v>0.15350138034695593</v>
      </c>
      <c r="AN37" s="460">
        <f t="shared" si="21"/>
        <v>0.19343443851123804</v>
      </c>
      <c r="AO37" s="460">
        <f t="shared" si="21"/>
        <v>0.16804210171716108</v>
      </c>
      <c r="AP37" s="460">
        <f t="shared" si="21"/>
        <v>5.9039957085211224E-2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1.6619999999999999</v>
      </c>
      <c r="BG53" s="952">
        <f t="shared" ref="BG53:BG63" si="29">BF53/BE53</f>
        <v>1.6619999999999999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0.3588813512128734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100.313</v>
      </c>
      <c r="G55" s="885">
        <f t="shared" ref="G55:P55" si="32">SUM(G56,G57,G60,G61,G62,G63,G64,G65,)</f>
        <v>127.2</v>
      </c>
      <c r="H55" s="885">
        <f t="shared" si="32"/>
        <v>143.74700000000001</v>
      </c>
      <c r="I55" s="885">
        <f t="shared" si="32"/>
        <v>147.38</v>
      </c>
      <c r="J55" s="885">
        <f t="shared" si="32"/>
        <v>140.65600000000001</v>
      </c>
      <c r="K55" s="885">
        <f t="shared" si="32"/>
        <v>136.518</v>
      </c>
      <c r="L55" s="885">
        <f t="shared" si="32"/>
        <v>107.051</v>
      </c>
      <c r="M55" s="885">
        <f t="shared" si="32"/>
        <v>95.156999999999996</v>
      </c>
      <c r="N55" s="885">
        <f t="shared" si="32"/>
        <v>87.491</v>
      </c>
      <c r="O55" s="885">
        <f t="shared" si="32"/>
        <v>74.421999999999997</v>
      </c>
      <c r="P55" s="886">
        <f t="shared" si="32"/>
        <v>88.709000000000003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100.313</v>
      </c>
      <c r="G56" s="887">
        <f>IFERROR(VLOOKUP(年度マスタ!$K$4&amp;"_"&amp;G$54,データシート1!$A:$CE,MATCH("bc_"&amp;$C56,データシート1!$A$1:$CE$1,0),0),0)</f>
        <v>127.2</v>
      </c>
      <c r="H56" s="887">
        <f>IFERROR(VLOOKUP(年度マスタ!$K$4&amp;"_"&amp;H$54,データシート1!$A:$CE,MATCH("bc_"&amp;$C56,データシート1!$A$1:$CE$1,0),0),0)</f>
        <v>143.74700000000001</v>
      </c>
      <c r="I56" s="887">
        <f>IFERROR(VLOOKUP(年度マスタ!$K$4&amp;"_"&amp;I$54,データシート1!$A:$CE,MATCH("bc_"&amp;$C56,データシート1!$A$1:$CE$1,0),0),0)</f>
        <v>147.38</v>
      </c>
      <c r="J56" s="887">
        <f>IFERROR(VLOOKUP(年度マスタ!$K$4&amp;"_"&amp;J$54,データシート1!$A:$CE,MATCH("bc_"&amp;$C56,データシート1!$A$1:$CE$1,0),0),0)</f>
        <v>140.65600000000001</v>
      </c>
      <c r="K56" s="887">
        <f>IFERROR(VLOOKUP(年度マスタ!$K$4&amp;"_"&amp;K$54,データシート1!$A:$CE,MATCH("bc_"&amp;$C56,データシート1!$A$1:$CE$1,0),0),0)</f>
        <v>136.518</v>
      </c>
      <c r="L56" s="887">
        <f>IFERROR(VLOOKUP(年度マスタ!$K$4&amp;"_"&amp;L$54,データシート1!$A:$CE,MATCH("bc_"&amp;$C56,データシート1!$A$1:$CE$1,0),0),0)</f>
        <v>107.051</v>
      </c>
      <c r="M56" s="887">
        <f>IFERROR(VLOOKUP(年度マスタ!$K$4&amp;"_"&amp;M$54,データシート1!$A:$CE,MATCH("bc_"&amp;$C56,データシート1!$A$1:$CE$1,0),0),0)</f>
        <v>95.156999999999996</v>
      </c>
      <c r="N56" s="887">
        <f>IFERROR(VLOOKUP(年度マスタ!$K$4&amp;"_"&amp;N$54,データシート1!$A:$CE,MATCH("bc_"&amp;$C56,データシート1!$A$1:$CE$1,0),0),0)</f>
        <v>87.491</v>
      </c>
      <c r="O56" s="887">
        <f>IFERROR(VLOOKUP(年度マスタ!$K$4&amp;"_"&amp;O$54,データシート1!$A:$CE,MATCH("bc_"&amp;$C56,データシート1!$A$1:$CE$1,0),0),0)</f>
        <v>74.421999999999997</v>
      </c>
      <c r="P56" s="888">
        <f>IFERROR(VLOOKUP(年度マスタ!$K$4&amp;"_"&amp;P$54,データシート1!$A:$CE,MATCH("bc_"&amp;$C56,データシート1!$A$1:$CE$1,0),0),0)</f>
        <v>88.709000000000003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1963.4490000000001</v>
      </c>
      <c r="K6" s="619">
        <f>VLOOKUP(年度マスタ!$K$4&amp;"_"&amp;K$5,データシート1!$A:$BT,MATCH("cb_"&amp;$G6,データシート1!$A$1:$BT$1,0),0)</f>
        <v>2049.549</v>
      </c>
      <c r="L6" s="619">
        <f>VLOOKUP(年度マスタ!$K$4&amp;"_"&amp;L$5,データシート1!$A:$BT,MATCH("cb_"&amp;$G6,データシート1!$A$1:$BT$1,0),0)</f>
        <v>2158.3989999999999</v>
      </c>
      <c r="M6" s="619">
        <f>VLOOKUP(年度マスタ!$K$4&amp;"_"&amp;M$5,データシート1!$A:$BT,MATCH("cb_"&amp;$G6,データシート1!$A$1:$BT$1,0),0)</f>
        <v>2329.799</v>
      </c>
      <c r="N6" s="619">
        <f>VLOOKUP(年度マスタ!$K$4&amp;"_"&amp;N$5,データシート1!$A:$BT,MATCH("cb_"&amp;$G6,データシート1!$A$1:$BT$1,0),0)</f>
        <v>2476.8989999999999</v>
      </c>
      <c r="O6" s="619">
        <f>VLOOKUP(年度マスタ!$K$4&amp;"_"&amp;O$5,データシート1!$A:$BT,MATCH("cb_"&amp;$G6,データシート1!$A$1:$BT$1,0),0)</f>
        <v>2621.8510000000001</v>
      </c>
      <c r="P6" s="619">
        <f>VLOOKUP(年度マスタ!$K$4&amp;"_"&amp;P$5,データシート1!$A:$BT,MATCH("cb_"&amp;$G6,データシート1!$A$1:$BT$1,0),0)</f>
        <v>2808.6909999999998</v>
      </c>
      <c r="Q6" s="619">
        <f>VLOOKUP(年度マスタ!$K$4&amp;"_"&amp;Q$5,データシート1!$A:$BT,MATCH("cb_"&amp;$G6,データシート1!$A$1:$BT$1,0),0)</f>
        <v>3143.5410000000015</v>
      </c>
      <c r="R6" s="633">
        <f>VLOOKUP(年度マスタ!$K$4&amp;"_"&amp;R$5,データシート1!$A:$BT,MATCH("cb_"&amp;$G6,データシート1!$A$1:$BT$1,0),0)</f>
        <v>3290.7810000000018</v>
      </c>
      <c r="S6" s="568"/>
      <c r="T6" s="190"/>
      <c r="U6" s="581"/>
      <c r="V6" s="195"/>
      <c r="W6" s="195"/>
      <c r="X6" s="195"/>
      <c r="Y6" s="196" t="s">
        <v>372</v>
      </c>
      <c r="Z6" s="663" t="s">
        <v>373</v>
      </c>
      <c r="AA6" s="663"/>
      <c r="AB6" s="663"/>
      <c r="AC6" s="664">
        <f>SUM(AC7:AC8)</f>
        <v>92885</v>
      </c>
      <c r="AD6" s="664">
        <f>SUM(AD7:AD8)</f>
        <v>130352.81099999999</v>
      </c>
      <c r="AE6" s="665">
        <f>$AD6*3600/100000000</f>
        <v>4.6927011959999998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8393.3959999999988</v>
      </c>
      <c r="K7" s="617">
        <f>VLOOKUP(年度マスタ!$K$4&amp;"_"&amp;K$5,データシート1!$A:$BT,MATCH("cb_"&amp;$G7,データシート1!$A$1:$BT$1,0),0)</f>
        <v>8515.2960000000003</v>
      </c>
      <c r="L7" s="617">
        <f>VLOOKUP(年度マスタ!$K$4&amp;"_"&amp;L$5,データシート1!$A:$BT,MATCH("cb_"&amp;$G7,データシート1!$A$1:$BT$1,0),0)</f>
        <v>8747.3959999999988</v>
      </c>
      <c r="M7" s="617">
        <f>VLOOKUP(年度マスタ!$K$4&amp;"_"&amp;M$5,データシート1!$A:$BT,MATCH("cb_"&amp;$G7,データシート1!$A$1:$BT$1,0),0)</f>
        <v>8841.0959999999995</v>
      </c>
      <c r="N7" s="617">
        <f>VLOOKUP(年度マスタ!$K$4&amp;"_"&amp;N$5,データシート1!$A:$BT,MATCH("cb_"&amp;$G7,データシート1!$A$1:$BT$1,0),0)</f>
        <v>9224.1959999999981</v>
      </c>
      <c r="O7" s="617">
        <f>VLOOKUP(年度マスタ!$K$4&amp;"_"&amp;O$5,データシート1!$A:$BT,MATCH("cb_"&amp;$G7,データシート1!$A$1:$BT$1,0),0)</f>
        <v>9318.6959999999999</v>
      </c>
      <c r="P7" s="617">
        <f>VLOOKUP(年度マスタ!$K$4&amp;"_"&amp;P$5,データシート1!$A:$BT,MATCH("cb_"&amp;$G7,データシート1!$A$1:$BT$1,0),0)</f>
        <v>9395.6959999999999</v>
      </c>
      <c r="Q7" s="617">
        <f>VLOOKUP(年度マスタ!$K$4&amp;"_"&amp;Q$5,データシート1!$A:$BT,MATCH("cb_"&amp;$G7,データシート1!$A$1:$BT$1,0),0)</f>
        <v>9395.6959999999999</v>
      </c>
      <c r="R7" s="634">
        <f>VLOOKUP(年度マスタ!$K$4&amp;"_"&amp;R$5,データシート1!$A:$BT,MATCH("cb_"&amp;$G7,データシート1!$A$1:$BT$1,0),0)</f>
        <v>9395.6959999999999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68424</v>
      </c>
      <c r="AD7" s="1022">
        <f>VLOOKUP(年度マスタ!$K$4&amp;"_"&amp;年度マスタ!$K$9,データシート3!A:AB,MATCH("ea_"&amp;$Y7&amp;"_年間発電",データシート3!$A$1:$AB$1,0),0)/10^3</f>
        <v>96094.889999999985</v>
      </c>
      <c r="AE7" s="554">
        <f t="shared" ref="AE7:AE16" si="0">$AD7*3600/100000000</f>
        <v>3.4594160399999994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24461</v>
      </c>
      <c r="AD8" s="1022">
        <f>VLOOKUP(年度マスタ!$K$4&amp;"_"&amp;年度マスタ!$K$9,データシート3!A:AB,MATCH("ea_"&amp;$Y8&amp;"_年間発電",データシート3!$A$1:$AB$1,0),0)/10^3</f>
        <v>34257.921000000002</v>
      </c>
      <c r="AE8" s="554">
        <f t="shared" si="0"/>
        <v>1.233285156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10356.844999999999</v>
      </c>
      <c r="K12" s="651">
        <f t="shared" ref="K12:Q12" si="1">SUM(K6:K11)</f>
        <v>10564.845000000001</v>
      </c>
      <c r="L12" s="651">
        <f t="shared" si="1"/>
        <v>10905.794999999998</v>
      </c>
      <c r="M12" s="651">
        <f t="shared" si="1"/>
        <v>11170.895</v>
      </c>
      <c r="N12" s="651">
        <f t="shared" si="1"/>
        <v>11701.094999999998</v>
      </c>
      <c r="O12" s="651">
        <f t="shared" si="1"/>
        <v>11940.547</v>
      </c>
      <c r="P12" s="651">
        <f t="shared" si="1"/>
        <v>12204.386999999999</v>
      </c>
      <c r="Q12" s="651">
        <f t="shared" si="1"/>
        <v>12539.237000000001</v>
      </c>
      <c r="R12" s="652">
        <f t="shared" ref="R12" si="2">SUM(R6:R11)</f>
        <v>12686.477000000003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1.61227034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8.7135810199999995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2356.3744138799998</v>
      </c>
      <c r="K19" s="615">
        <f>K6*別紙!$C5/100*別紙!$E5/10^3</f>
        <v>2459.7047458799998</v>
      </c>
      <c r="L19" s="615">
        <f>L6*別紙!$C5/100*別紙!$E5/10^3</f>
        <v>2590.3378078799997</v>
      </c>
      <c r="M19" s="615">
        <f>M6*別紙!$C5/100*別紙!$E5/10^3</f>
        <v>2796.0383758799999</v>
      </c>
      <c r="N19" s="615">
        <f>N6*別紙!$C5/100*別紙!$E5/10^3</f>
        <v>2972.5760278799994</v>
      </c>
      <c r="O19" s="615">
        <f>O6*別紙!$C5/100*別紙!$E5/10^3</f>
        <v>3146.5358221199995</v>
      </c>
      <c r="P19" s="615">
        <f>P6*別紙!$C5/100*別紙!$E5/10^3</f>
        <v>3370.7662429199995</v>
      </c>
      <c r="Q19" s="615">
        <f>Q6*別紙!$C5/100*別紙!$E5/10^3</f>
        <v>3772.6264249200017</v>
      </c>
      <c r="R19" s="639">
        <f>R6*別紙!$C5/100*別紙!$E5/10^3</f>
        <v>3949.3320937200015</v>
      </c>
      <c r="S19" s="572"/>
      <c r="T19" s="191"/>
      <c r="U19" s="588"/>
      <c r="W19" s="201"/>
      <c r="X19" s="201"/>
      <c r="Y19" s="173"/>
      <c r="Z19" s="628" t="s">
        <v>389</v>
      </c>
      <c r="AA19" s="671"/>
      <c r="AB19" s="672"/>
      <c r="AC19" s="673">
        <f>SUM($AC$6,$AC$9,$AC$10,$AC$13)</f>
        <v>92885</v>
      </c>
      <c r="AD19" s="673">
        <f>SUM($AD$6,$AD$9,$AD$10,$AD$13)</f>
        <v>130352.81099999999</v>
      </c>
      <c r="AE19" s="674">
        <f>SUM($AE$6,$AE$9,$AE$10,$AE$13,$AE$17,$AE$18)</f>
        <v>15.018552555999999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11102.448492959998</v>
      </c>
      <c r="K20" s="617">
        <f>K7*別紙!$C6/100*別紙!$E6/10^3</f>
        <v>11263.69293696</v>
      </c>
      <c r="L20" s="617">
        <f>L7*別紙!$C6/100*別紙!$E6/10^3</f>
        <v>11570.705532959997</v>
      </c>
      <c r="M20" s="617">
        <f>M7*別紙!$C6/100*別紙!$E6/10^3</f>
        <v>11694.64814496</v>
      </c>
      <c r="N20" s="617">
        <f>N7*別紙!$C6/100*別紙!$E6/10^3</f>
        <v>12201.397500959998</v>
      </c>
      <c r="O20" s="617">
        <f>O7*別紙!$C6/100*別紙!$E6/10^3</f>
        <v>12326.398320960001</v>
      </c>
      <c r="P20" s="617">
        <f>P7*別紙!$C6/100*別紙!$E6/10^3</f>
        <v>12428.25084096</v>
      </c>
      <c r="Q20" s="617">
        <f>Q7*別紙!$C6/100*別紙!$E6/10^3</f>
        <v>12428.25084096</v>
      </c>
      <c r="R20" s="634">
        <f>R7*別紙!$C6/100*別紙!$E6/10^3</f>
        <v>12428.25084096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13458.822906839998</v>
      </c>
      <c r="K25" s="657">
        <f t="shared" si="3"/>
        <v>13723.397682840001</v>
      </c>
      <c r="L25" s="657">
        <f t="shared" si="3"/>
        <v>14161.043340839997</v>
      </c>
      <c r="M25" s="657">
        <f t="shared" si="3"/>
        <v>14490.68652084</v>
      </c>
      <c r="N25" s="657">
        <f t="shared" si="3"/>
        <v>15173.973528839997</v>
      </c>
      <c r="O25" s="657">
        <f t="shared" si="3"/>
        <v>15472.934143080001</v>
      </c>
      <c r="P25" s="657">
        <f t="shared" si="3"/>
        <v>15799.017083879999</v>
      </c>
      <c r="Q25" s="657">
        <f t="shared" si="3"/>
        <v>16200.877265880001</v>
      </c>
      <c r="R25" s="658">
        <f t="shared" ref="R25" si="4">SUM(R19:R24)</f>
        <v>16377.582934680002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158688.69221554857</v>
      </c>
      <c r="K26" s="654">
        <f>(VLOOKUP(年度マスタ!$K$4&amp;"_"&amp;K$18,データシート1!$A:$BT,MATCH("da_合計",データシート1!$A$1:$BT$1,0),0))/10^3</f>
        <v>225311.93157705764</v>
      </c>
      <c r="L26" s="654">
        <f>(VLOOKUP(年度マスタ!$K$4&amp;"_"&amp;L$18,データシート1!$A:$BT,MATCH("da_合計",データシート1!$A$1:$BT$1,0),0))/10^3</f>
        <v>214458.53481072368</v>
      </c>
      <c r="M26" s="654">
        <f>(VLOOKUP(年度マスタ!$K$4&amp;"_"&amp;M$18,データシート1!$A:$BT,MATCH("da_合計",データシート1!$A$1:$BT$1,0),0))/10^3</f>
        <v>187807.46418558832</v>
      </c>
      <c r="N26" s="654">
        <f>(VLOOKUP(年度マスタ!$K$4&amp;"_"&amp;N$18,データシート1!$A:$BT,MATCH("da_合計",データシート1!$A$1:$BT$1,0),0))/10^3</f>
        <v>178027.17327676661</v>
      </c>
      <c r="O26" s="654">
        <f>(VLOOKUP(年度マスタ!$K$4&amp;"_"&amp;O$18,データシート1!$A:$BT,MATCH("da_合計",データシート1!$A$1:$BT$1,0),0))/10^3</f>
        <v>195287.57545404407</v>
      </c>
      <c r="P26" s="654">
        <f>(VLOOKUP(年度マスタ!$K$4&amp;"_"&amp;P$18,データシート1!$A:$BT,MATCH("da_合計",データシート1!$A$1:$BT$1,0),0))/10^3</f>
        <v>240695.6427317817</v>
      </c>
      <c r="Q26" s="654">
        <f>(VLOOKUP(年度マスタ!$K$4&amp;"_"&amp;Q$18,データシート1!$A:$BT,MATCH("da_合計",データシート1!$A$1:$BT$1,0),0))/10^3</f>
        <v>219412.20288180179</v>
      </c>
      <c r="R26" s="655">
        <f>Q26</f>
        <v>219412.20288180179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8.4812740712228774E-2</v>
      </c>
      <c r="K27" s="839">
        <f t="shared" ref="K27:P27" si="5">K25/K26</f>
        <v>6.0908437412896352E-2</v>
      </c>
      <c r="L27" s="839">
        <f t="shared" si="5"/>
        <v>6.6031614705090738E-2</v>
      </c>
      <c r="M27" s="839">
        <f t="shared" si="5"/>
        <v>7.7157138475180811E-2</v>
      </c>
      <c r="N27" s="839">
        <f t="shared" si="5"/>
        <v>8.5234030567064412E-2</v>
      </c>
      <c r="O27" s="839">
        <f t="shared" si="5"/>
        <v>7.923153383980211E-2</v>
      </c>
      <c r="P27" s="839">
        <f t="shared" si="5"/>
        <v>6.5638982511559529E-2</v>
      </c>
      <c r="Q27" s="839">
        <f>Q25/Q26</f>
        <v>7.3837630966257048E-2</v>
      </c>
      <c r="R27" s="840">
        <f>R25/R26</f>
        <v>7.4642990314912755E-2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7.4642990314912755E-2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0.59410009693135235</v>
      </c>
      <c r="AA52" s="173"/>
      <c r="AB52" s="678" t="s">
        <v>413</v>
      </c>
      <c r="AC52" s="679">
        <f>$AD6</f>
        <v>130352.81099999999</v>
      </c>
      <c r="AD52" s="680">
        <f>R19+R20</f>
        <v>16377.582934680002</v>
      </c>
      <c r="AE52" s="681">
        <f t="shared" ref="AE52:AE54" si="6">IFERROR(AD52/AC52,"-")</f>
        <v>0.12564042776706982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89059.391881801799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436</v>
      </c>
      <c r="AK54" s="443">
        <f>VLOOKUP(年度マスタ!$K$4&amp;"_"&amp;AK$53,データシート1!$A$1:$BT$2000,MATCH("ca_太陽光発電（10kW未満）",データシート1!$A$1:$BT$1,0),0)</f>
        <v>454</v>
      </c>
      <c r="AL54" s="443">
        <f>VLOOKUP(年度マスタ!$K$4&amp;"_"&amp;AL$53,データシート1!$A$1:$BT$2000,MATCH("ca_太陽光発電（10kW未満）",データシート1!$A$1:$BT$1,0),0)</f>
        <v>476</v>
      </c>
      <c r="AM54" s="443">
        <f>VLOOKUP(年度マスタ!$K$4&amp;"_"&amp;AM$53,データシート1!$A$1:$BT$2000,MATCH("ca_太陽光発電（10kW未満）",データシート1!$A$1:$BT$1,0),0)</f>
        <v>504</v>
      </c>
      <c r="AN54" s="443">
        <f>VLOOKUP(年度マスタ!$K$4&amp;"_"&amp;AN$53,データシート1!$A$1:$BT$2000,MATCH("ca_太陽光発電（10kW未満）",データシート1!$A$1:$BT$1,0),0)</f>
        <v>529</v>
      </c>
      <c r="AO54" s="443">
        <f>VLOOKUP(年度マスタ!$K$4&amp;"_"&amp;AO$53,データシート1!$A$1:$BT$2000,MATCH("ca_太陽光発電（10kW未満）",データシート1!$A$1:$BT$1,0),0)</f>
        <v>552</v>
      </c>
      <c r="AP54" s="443">
        <f>VLOOKUP(年度マスタ!$K$4&amp;"_"&amp;AP$53,データシート1!$A$1:$BT$2000,MATCH("ca_太陽光発電（10kW未満）",データシート1!$A$1:$BT$1,0),0)</f>
        <v>578</v>
      </c>
      <c r="AQ54" s="443">
        <f>VLOOKUP(年度マスタ!$K$4&amp;"_"&amp;AQ$53,データシート1!$A$1:$BT$2000,MATCH("ca_太陽光発電（10kW未満）",データシート1!$A$1:$BT$1,0),0)</f>
        <v>625</v>
      </c>
      <c r="AR54" s="443">
        <f>VLOOKUP(年度マスタ!$K$4&amp;"_"&amp;AR$53,データシート1!$A$1:$BT$2000,MATCH("ca_太陽光発電（10kW未満）",データシート1!$A$1:$BT$1,0),0)</f>
        <v>651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松茂町</v>
      </c>
      <c r="AZ12" s="1023" t="str">
        <f>年度マスタ!$K4</f>
        <v>36401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松茂町</v>
      </c>
      <c r="AZ4" s="1038" t="str">
        <f>年度マスタ!$K4</f>
        <v>36401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6</v>
      </c>
      <c r="O7" s="702">
        <f>SUM(O8:O13)</f>
        <v>6</v>
      </c>
      <c r="P7" s="702">
        <f t="shared" si="0"/>
        <v>6</v>
      </c>
      <c r="Q7" s="703">
        <f>SUM(Q8:Q13)</f>
        <v>6</v>
      </c>
      <c r="R7" s="909">
        <f t="shared" si="0"/>
        <v>100.313</v>
      </c>
      <c r="S7" s="910">
        <f t="shared" si="0"/>
        <v>127.19999999999999</v>
      </c>
      <c r="T7" s="910">
        <f t="shared" si="0"/>
        <v>143.74700000000001</v>
      </c>
      <c r="U7" s="910">
        <f t="shared" si="0"/>
        <v>147.38</v>
      </c>
      <c r="V7" s="910">
        <f t="shared" si="0"/>
        <v>140.65600000000001</v>
      </c>
      <c r="W7" s="910">
        <f t="shared" si="0"/>
        <v>136.518</v>
      </c>
      <c r="X7" s="910">
        <f t="shared" si="0"/>
        <v>107.051</v>
      </c>
      <c r="Y7" s="910">
        <f t="shared" si="0"/>
        <v>95.156999999999996</v>
      </c>
      <c r="Z7" s="910">
        <f>SUM(Z8:Z13)</f>
        <v>87.491</v>
      </c>
      <c r="AA7" s="910">
        <f>SUM(AA8:AA13)</f>
        <v>74.421999999999997</v>
      </c>
      <c r="AB7" s="911">
        <f t="shared" si="0"/>
        <v>88.709000000000003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96.555000000000007</v>
      </c>
      <c r="S10" s="916">
        <f>VLOOKUP($D$3&amp;"_"&amp;S$3,データシート1!$A:$BU,MATCH($R$2&amp;"_"&amp;$C10,データシート1!$A$1:$BU$1,0),0)</f>
        <v>122.22199999999999</v>
      </c>
      <c r="T10" s="916">
        <f>VLOOKUP($D$3&amp;"_"&amp;T$3,データシート1!$A:$BU,MATCH($R$2&amp;"_"&amp;$C10,データシート1!$A$1:$BU$1,0),0)</f>
        <v>137.99</v>
      </c>
      <c r="U10" s="916">
        <f>VLOOKUP($D$3&amp;"_"&amp;U$3,データシート1!$A:$BU,MATCH($R$2&amp;"_"&amp;$C10,データシート1!$A$1:$BU$1,0),0)</f>
        <v>141.917</v>
      </c>
      <c r="V10" s="916">
        <f>VLOOKUP($D$3&amp;"_"&amp;V$3,データシート1!$A:$BU,MATCH($R$2&amp;"_"&amp;$C10,データシート1!$A$1:$BU$1,0),0)</f>
        <v>136.44800000000001</v>
      </c>
      <c r="W10" s="916">
        <f>VLOOKUP($D$3&amp;"_"&amp;W$3,データシート1!$A:$BU,MATCH($R$2&amp;"_"&amp;$C10,データシート1!$A$1:$BU$1,0),0)</f>
        <v>131.33500000000001</v>
      </c>
      <c r="X10" s="916">
        <f>VLOOKUP($D$3&amp;"_"&amp;X$3,データシート1!$A:$BU,MATCH($R$2&amp;"_"&amp;$C10,データシート1!$A$1:$BU$1,0),0)</f>
        <v>102.584</v>
      </c>
      <c r="Y10" s="916">
        <f>VLOOKUP($D$3&amp;"_"&amp;Y$3,データシート1!$A:$BU,MATCH($R$2&amp;"_"&amp;$C10,データシート1!$A$1:$BU$1,0),0)</f>
        <v>91.278999999999996</v>
      </c>
      <c r="Z10" s="916">
        <f>VLOOKUP($D$3&amp;"_"&amp;Z$3,データシート1!$A:$BU,MATCH($R$2&amp;"_"&amp;$C10,データシート1!$A$1:$BU$1,0),0)</f>
        <v>83.364000000000004</v>
      </c>
      <c r="AA10" s="916">
        <f>VLOOKUP($D$3&amp;"_"&amp;AA$3,データシート1!$A:$BU,MATCH($R$2&amp;"_"&amp;$C10,データシート1!$A$1:$BU$1,0),0)</f>
        <v>69.989000000000004</v>
      </c>
      <c r="AB10" s="917">
        <f>VLOOKUP($D$3&amp;"_"&amp;AB$3,データシート1!$A:$BU,MATCH($R$2&amp;"_"&amp;$C10,データシート1!$A$1:$BU$1,0),0)</f>
        <v>87.046999999999997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3.758</v>
      </c>
      <c r="S11" s="916">
        <f>VLOOKUP($D$3&amp;"_"&amp;S$3,データシート1!$A:$BU,MATCH($R$2&amp;"_"&amp;$C11,データシート1!$A$1:$BU$1,0),0)</f>
        <v>4.9779999999999998</v>
      </c>
      <c r="T11" s="916">
        <f>VLOOKUP($D$3&amp;"_"&amp;T$3,データシート1!$A:$BU,MATCH($R$2&amp;"_"&amp;$C11,データシート1!$A$1:$BU$1,0),0)</f>
        <v>5.7569999999999997</v>
      </c>
      <c r="U11" s="916">
        <f>VLOOKUP($D$3&amp;"_"&amp;U$3,データシート1!$A:$BU,MATCH($R$2&amp;"_"&amp;$C11,データシート1!$A$1:$BU$1,0),0)</f>
        <v>5.4630000000000001</v>
      </c>
      <c r="V11" s="916">
        <f>VLOOKUP($D$3&amp;"_"&amp;V$3,データシート1!$A:$BU,MATCH($R$2&amp;"_"&amp;$C11,データシート1!$A$1:$BU$1,0),0)</f>
        <v>4.2080000000000002</v>
      </c>
      <c r="W11" s="916">
        <f>VLOOKUP($D$3&amp;"_"&amp;W$3,データシート1!$A:$BU,MATCH($R$2&amp;"_"&amp;$C11,データシート1!$A$1:$BU$1,0),0)</f>
        <v>5.1829999999999998</v>
      </c>
      <c r="X11" s="916">
        <f>VLOOKUP($D$3&amp;"_"&amp;X$3,データシート1!$A:$BU,MATCH($R$2&amp;"_"&amp;$C11,データシート1!$A$1:$BU$1,0),0)</f>
        <v>4.4669999999999996</v>
      </c>
      <c r="Y11" s="916">
        <f>VLOOKUP($D$3&amp;"_"&amp;Y$3,データシート1!$A:$BU,MATCH($R$2&amp;"_"&amp;$C11,データシート1!$A$1:$BU$1,0),0)</f>
        <v>3.8780000000000001</v>
      </c>
      <c r="Z11" s="916">
        <f>VLOOKUP($D$3&amp;"_"&amp;Z$3,データシート1!$A:$BU,MATCH($R$2&amp;"_"&amp;$C11,データシート1!$A$1:$BU$1,0),0)</f>
        <v>4.1269999999999998</v>
      </c>
      <c r="AA11" s="916">
        <f>VLOOKUP($D$3&amp;"_"&amp;AA$3,データシート1!$A:$BU,MATCH($R$2&amp;"_"&amp;$C11,データシート1!$A$1:$BU$1,0),0)</f>
        <v>4.4329999999999998</v>
      </c>
      <c r="AB11" s="917">
        <f>VLOOKUP($D$3&amp;"_"&amp;AB$3,データシート1!$A:$BU,MATCH($R$2&amp;"_"&amp;$C11,データシート1!$A$1:$BU$1,0),0)</f>
        <v>1.6619999999999999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96.555000000000007</v>
      </c>
      <c r="S26" s="925">
        <f>VLOOKUP($D$3&amp;"_"&amp;S$3,データシート2!$A:$SI,MATCH($R$2&amp;"_"&amp;$B26,データシート2!$A$1:$SI$1,0),0)</f>
        <v>122.22199999999999</v>
      </c>
      <c r="T26" s="925">
        <f>VLOOKUP($D$3&amp;"_"&amp;T$3,データシート2!$A:$SI,MATCH($R$2&amp;"_"&amp;$B26,データシート2!$A$1:$SI$1,0),0)</f>
        <v>137.99</v>
      </c>
      <c r="U26" s="925">
        <f>VLOOKUP($D$3&amp;"_"&amp;U$3,データシート2!$A:$SI,MATCH($R$2&amp;"_"&amp;$B26,データシート2!$A$1:$SI$1,0),0)</f>
        <v>141.917</v>
      </c>
      <c r="V26" s="925">
        <f>VLOOKUP($D$3&amp;"_"&amp;V$3,データシート2!$A:$SI,MATCH($R$2&amp;"_"&amp;$B26,データシート2!$A$1:$SI$1,0),0)</f>
        <v>136.44800000000001</v>
      </c>
      <c r="W26" s="925">
        <f>VLOOKUP($D$3&amp;"_"&amp;W$3,データシート2!$A:$SI,MATCH($R$2&amp;"_"&amp;$B26,データシート2!$A$1:$SI$1,0),0)</f>
        <v>131.33500000000001</v>
      </c>
      <c r="X26" s="925">
        <f>VLOOKUP($D$3&amp;"_"&amp;X$3,データシート2!$A:$SI,MATCH($R$2&amp;"_"&amp;$B26,データシート2!$A$1:$SI$1,0),0)</f>
        <v>102.584</v>
      </c>
      <c r="Y26" s="925">
        <f>VLOOKUP($D$3&amp;"_"&amp;Y$3,データシート2!$A:$SI,MATCH($R$2&amp;"_"&amp;$B26,データシート2!$A$1:$SI$1,0),0)</f>
        <v>91.278999999999996</v>
      </c>
      <c r="Z26" s="925">
        <f>VLOOKUP($D$3&amp;"_"&amp;Z$3,データシート2!$A:$SI,MATCH($R$2&amp;"_"&amp;$B26,データシート2!$A$1:$SI$1,0),0)</f>
        <v>83.364000000000004</v>
      </c>
      <c r="AA26" s="925">
        <f>VLOOKUP($D$3&amp;"_"&amp;AA$3,データシート2!$A:$SI,MATCH($R$2&amp;"_"&amp;$B26,データシート2!$A$1:$SI$1,0),0)</f>
        <v>69.989000000000004</v>
      </c>
      <c r="AB26" s="926">
        <f>VLOOKUP($D$3&amp;"_"&amp;AB$3,データシート2!$A:$SI,MATCH($R$2&amp;"_"&amp;$B26,データシート2!$A$1:$SI$1,0),0)</f>
        <v>87.046999999999997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4.9539999999999997</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32.317999999999998</v>
      </c>
      <c r="S34" s="938">
        <f>VLOOKUP($D$3&amp;"_"&amp;S$3,データシート2!$A:$SI,MATCH($R$2&amp;"_"&amp;$C34,データシート2!$A$1:$SI$1,0),0)</f>
        <v>36.97</v>
      </c>
      <c r="T34" s="938">
        <f>VLOOKUP($D$3&amp;"_"&amp;T$3,データシート2!$A:$SI,MATCH($R$2&amp;"_"&amp;$C34,データシート2!$A$1:$SI$1,0),0)</f>
        <v>40.781999999999996</v>
      </c>
      <c r="U34" s="938">
        <f>VLOOKUP($D$3&amp;"_"&amp;U$3,データシート2!$A:$SI,MATCH($R$2&amp;"_"&amp;$C34,データシート2!$A$1:$SI$1,0),0)</f>
        <v>41.481000000000002</v>
      </c>
      <c r="V34" s="938">
        <f>VLOOKUP($D$3&amp;"_"&amp;V$3,データシート2!$A:$SI,MATCH($R$2&amp;"_"&amp;$C34,データシート2!$A$1:$SI$1,0),0)</f>
        <v>39.363</v>
      </c>
      <c r="W34" s="938">
        <f>VLOOKUP($D$3&amp;"_"&amp;W$3,データシート2!$A:$SI,MATCH($R$2&amp;"_"&amp;$C34,データシート2!$A$1:$SI$1,0),0)</f>
        <v>38.79</v>
      </c>
      <c r="X34" s="938">
        <f>VLOOKUP($D$3&amp;"_"&amp;X$3,データシート2!$A:$SI,MATCH($R$2&amp;"_"&amp;$C34,データシート2!$A$1:$SI$1,0),0)</f>
        <v>33.720999999999997</v>
      </c>
      <c r="Y34" s="938">
        <f>VLOOKUP($D$3&amp;"_"&amp;Y$3,データシート2!$A:$SI,MATCH($R$2&amp;"_"&amp;$C34,データシート2!$A$1:$SI$1,0),0)</f>
        <v>33.551000000000002</v>
      </c>
      <c r="Z34" s="938">
        <f>VLOOKUP($D$3&amp;"_"&amp;Z$3,データシート2!$A:$SI,MATCH($R$2&amp;"_"&amp;$C34,データシート2!$A$1:$SI$1,0),0)</f>
        <v>35.366</v>
      </c>
      <c r="AA34" s="938">
        <f>VLOOKUP($D$3&amp;"_"&amp;AA$3,データシート2!$A:$SI,MATCH($R$2&amp;"_"&amp;$C34,データシート2!$A$1:$SI$1,0),0)</f>
        <v>31.678999999999998</v>
      </c>
      <c r="AB34" s="939">
        <f>VLOOKUP($D$3&amp;"_"&amp;AB$3,データシート2!$A:$SI,MATCH($R$2&amp;"_"&amp;$C34,データシート2!$A$1:$SI$1,0),0)</f>
        <v>33.15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4.2460000000000004</v>
      </c>
      <c r="S38" s="938">
        <f>VLOOKUP($D$3&amp;"_"&amp;S$3,データシート2!$A:$SI,MATCH($R$2&amp;"_"&amp;$C38,データシート2!$A$1:$SI$1,0),0)</f>
        <v>7.3470000000000004</v>
      </c>
      <c r="T38" s="938">
        <f>VLOOKUP($D$3&amp;"_"&amp;T$3,データシート2!$A:$SI,MATCH($R$2&amp;"_"&amp;$C38,データシート2!$A$1:$SI$1,0),0)</f>
        <v>9.0540000000000003</v>
      </c>
      <c r="U38" s="938">
        <f>VLOOKUP($D$3&amp;"_"&amp;U$3,データシート2!$A:$SI,MATCH($R$2&amp;"_"&amp;$C38,データシート2!$A$1:$SI$1,0),0)</f>
        <v>9.44</v>
      </c>
      <c r="V38" s="938">
        <f>VLOOKUP($D$3&amp;"_"&amp;V$3,データシート2!$A:$SI,MATCH($R$2&amp;"_"&amp;$C38,データシート2!$A$1:$SI$1,0),0)</f>
        <v>9.1189999999999998</v>
      </c>
      <c r="W38" s="938">
        <f>VLOOKUP($D$3&amp;"_"&amp;W$3,データシート2!$A:$SI,MATCH($R$2&amp;"_"&amp;$C38,データシート2!$A$1:$SI$1,0),0)</f>
        <v>8.7669999999999995</v>
      </c>
      <c r="X38" s="938">
        <f>VLOOKUP($D$3&amp;"_"&amp;X$3,データシート2!$A:$SI,MATCH($R$2&amp;"_"&amp;$C38,データシート2!$A$1:$SI$1,0),0)</f>
        <v>7.03</v>
      </c>
      <c r="Y38" s="938">
        <f>VLOOKUP($D$3&amp;"_"&amp;Y$3,データシート2!$A:$SI,MATCH($R$2&amp;"_"&amp;$C38,データシート2!$A$1:$SI$1,0),0)</f>
        <v>6.0119999999999996</v>
      </c>
      <c r="Z38" s="938">
        <f>VLOOKUP($D$3&amp;"_"&amp;Z$3,データシート2!$A:$SI,MATCH($R$2&amp;"_"&amp;$C38,データシート2!$A$1:$SI$1,0),0)</f>
        <v>6.23</v>
      </c>
      <c r="AA38" s="938">
        <f>VLOOKUP($D$3&amp;"_"&amp;AA$3,データシート2!$A:$SI,MATCH($R$2&amp;"_"&amp;$C38,データシート2!$A$1:$SI$1,0),0)</f>
        <v>5.0110000000000001</v>
      </c>
      <c r="AB38" s="939">
        <f>VLOOKUP($D$3&amp;"_"&amp;AB$3,データシート2!$A:$SI,MATCH($R$2&amp;"_"&amp;$C38,データシート2!$A$1:$SI$1,0),0)</f>
        <v>7.1980000000000004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6.1689999999999996</v>
      </c>
      <c r="T42" s="938">
        <f>VLOOKUP($D$3&amp;"_"&amp;T$3,データシート2!$A:$SI,MATCH($R$2&amp;"_"&amp;$C42,データシート2!$A$1:$SI$1,0),0)</f>
        <v>7.242</v>
      </c>
      <c r="U42" s="938">
        <f>VLOOKUP($D$3&amp;"_"&amp;U$3,データシート2!$A:$SI,MATCH($R$2&amp;"_"&amp;$C42,データシート2!$A$1:$SI$1,0),0)</f>
        <v>7.4050000000000002</v>
      </c>
      <c r="V42" s="938">
        <f>VLOOKUP($D$3&amp;"_"&amp;V$3,データシート2!$A:$SI,MATCH($R$2&amp;"_"&amp;$C42,データシート2!$A$1:$SI$1,0),0)</f>
        <v>7.2460000000000004</v>
      </c>
      <c r="W42" s="938">
        <f>VLOOKUP($D$3&amp;"_"&amp;W$3,データシート2!$A:$SI,MATCH($R$2&amp;"_"&amp;$C42,データシート2!$A$1:$SI$1,0),0)</f>
        <v>7.399</v>
      </c>
      <c r="X42" s="938">
        <f>VLOOKUP($D$3&amp;"_"&amp;X$3,データシート2!$A:$SI,MATCH($R$2&amp;"_"&amp;$C42,データシート2!$A$1:$SI$1,0),0)</f>
        <v>6.8230000000000004</v>
      </c>
      <c r="Y42" s="938">
        <f>VLOOKUP($D$3&amp;"_"&amp;Y$3,データシート2!$A:$SI,MATCH($R$2&amp;"_"&amp;$C42,データシート2!$A$1:$SI$1,0),0)</f>
        <v>6.9850000000000003</v>
      </c>
      <c r="Z42" s="938">
        <f>VLOOKUP($D$3&amp;"_"&amp;Z$3,データシート2!$A:$SI,MATCH($R$2&amp;"_"&amp;$C42,データシート2!$A$1:$SI$1,0),0)</f>
        <v>6.1470000000000002</v>
      </c>
      <c r="AA42" s="938">
        <f>VLOOKUP($D$3&amp;"_"&amp;AA$3,データシート2!$A:$SI,MATCH($R$2&amp;"_"&amp;$C42,データシート2!$A$1:$SI$1,0),0)</f>
        <v>4.8680000000000003</v>
      </c>
      <c r="AB42" s="939">
        <f>VLOOKUP($D$3&amp;"_"&amp;AB$3,データシート2!$A:$SI,MATCH($R$2&amp;"_"&amp;$C42,データシート2!$A$1:$SI$1,0),0)</f>
        <v>6.1020000000000003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55.036999999999999</v>
      </c>
      <c r="S49" s="938">
        <f>VLOOKUP($D$3&amp;"_"&amp;S$3,データシート2!$A:$SI,MATCH($R$2&amp;"_"&amp;$C49,データシート2!$A$1:$SI$1,0),0)</f>
        <v>71.736000000000004</v>
      </c>
      <c r="T49" s="938">
        <f>VLOOKUP($D$3&amp;"_"&amp;T$3,データシート2!$A:$SI,MATCH($R$2&amp;"_"&amp;$C49,データシート2!$A$1:$SI$1,0),0)</f>
        <v>80.912000000000006</v>
      </c>
      <c r="U49" s="938">
        <f>VLOOKUP($D$3&amp;"_"&amp;U$3,データシート2!$A:$SI,MATCH($R$2&amp;"_"&amp;$C49,データシート2!$A$1:$SI$1,0),0)</f>
        <v>83.590999999999994</v>
      </c>
      <c r="V49" s="938">
        <f>VLOOKUP($D$3&amp;"_"&amp;V$3,データシート2!$A:$SI,MATCH($R$2&amp;"_"&amp;$C49,データシート2!$A$1:$SI$1,0),0)</f>
        <v>80.72</v>
      </c>
      <c r="W49" s="938">
        <f>VLOOKUP($D$3&amp;"_"&amp;W$3,データシート2!$A:$SI,MATCH($R$2&amp;"_"&amp;$C49,データシート2!$A$1:$SI$1,0),0)</f>
        <v>76.379000000000005</v>
      </c>
      <c r="X49" s="938">
        <f>VLOOKUP($D$3&amp;"_"&amp;X$3,データシート2!$A:$SI,MATCH($R$2&amp;"_"&amp;$C49,データシート2!$A$1:$SI$1,0),0)</f>
        <v>55.01</v>
      </c>
      <c r="Y49" s="938">
        <f>VLOOKUP($D$3&amp;"_"&amp;Y$3,データシート2!$A:$SI,MATCH($R$2&amp;"_"&amp;$C49,データシート2!$A$1:$SI$1,0),0)</f>
        <v>44.731000000000002</v>
      </c>
      <c r="Z49" s="938">
        <f>VLOOKUP($D$3&amp;"_"&amp;Z$3,データシート2!$A:$SI,MATCH($R$2&amp;"_"&amp;$C49,データシート2!$A$1:$SI$1,0),0)</f>
        <v>35.621000000000002</v>
      </c>
      <c r="AA49" s="938">
        <f>VLOOKUP($D$3&amp;"_"&amp;AA$3,データシート2!$A:$SI,MATCH($R$2&amp;"_"&amp;$C49,データシート2!$A$1:$SI$1,0),0)</f>
        <v>28.431000000000001</v>
      </c>
      <c r="AB49" s="939">
        <f>VLOOKUP($D$3&amp;"_"&amp;AB$3,データシート2!$A:$SI,MATCH($R$2&amp;"_"&amp;$C49,データシート2!$A$1:$SI$1,0),0)</f>
        <v>40.597000000000001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3.758</v>
      </c>
      <c r="S133" s="925">
        <f>VLOOKUP($D$3&amp;"_"&amp;S$3,データシート2!$A:$SI,MATCH($R$2&amp;"_"&amp;$B133,データシート2!$A$1:$SI$1,0),0)</f>
        <v>4.9779999999999998</v>
      </c>
      <c r="T133" s="925">
        <f>VLOOKUP($D$3&amp;"_"&amp;T$3,データシート2!$A:$SI,MATCH($R$2&amp;"_"&amp;$B133,データシート2!$A$1:$SI$1,0),0)</f>
        <v>5.7569999999999997</v>
      </c>
      <c r="U133" s="925">
        <f>VLOOKUP($D$3&amp;"_"&amp;U$3,データシート2!$A:$SI,MATCH($R$2&amp;"_"&amp;$B133,データシート2!$A$1:$SI$1,0),0)</f>
        <v>5.4630000000000001</v>
      </c>
      <c r="V133" s="925">
        <f>VLOOKUP($D$3&amp;"_"&amp;V$3,データシート2!$A:$SI,MATCH($R$2&amp;"_"&amp;$B133,データシート2!$A$1:$SI$1,0),0)</f>
        <v>4.2080000000000002</v>
      </c>
      <c r="W133" s="925">
        <f>VLOOKUP($D$3&amp;"_"&amp;W$3,データシート2!$A:$SI,MATCH($R$2&amp;"_"&amp;$B133,データシート2!$A$1:$SI$1,0),0)</f>
        <v>5.1829999999999998</v>
      </c>
      <c r="X133" s="925">
        <f>VLOOKUP($D$3&amp;"_"&amp;X$3,データシート2!$A:$SI,MATCH($R$2&amp;"_"&amp;$B133,データシート2!$A$1:$SI$1,0),0)</f>
        <v>4.4669999999999996</v>
      </c>
      <c r="Y133" s="925">
        <f>VLOOKUP($D$3&amp;"_"&amp;Y$3,データシート2!$A:$SI,MATCH($R$2&amp;"_"&amp;$B133,データシート2!$A$1:$SI$1,0),0)</f>
        <v>3.8780000000000001</v>
      </c>
      <c r="Z133" s="925">
        <f>VLOOKUP($D$3&amp;"_"&amp;Z$3,データシート2!$A:$SI,MATCH($R$2&amp;"_"&amp;$B133,データシート2!$A$1:$SI$1,0),0)</f>
        <v>4.1269999999999998</v>
      </c>
      <c r="AA133" s="925">
        <f>VLOOKUP($D$3&amp;"_"&amp;AA$3,データシート2!$A:$SI,MATCH($R$2&amp;"_"&amp;$B133,データシート2!$A$1:$SI$1,0),0)</f>
        <v>4.4329999999999998</v>
      </c>
      <c r="AB133" s="926">
        <f>VLOOKUP($D$3&amp;"_"&amp;AB$3,データシート2!$A:$SI,MATCH($R$2&amp;"_"&amp;$B133,データシート2!$A$1:$SI$1,0),0)</f>
        <v>1.6619999999999999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3.758</v>
      </c>
      <c r="S135" s="938">
        <f>VLOOKUP($D$3&amp;"_"&amp;S$3,データシート2!$A:$SI,MATCH($R$2&amp;"_"&amp;$C135,データシート2!$A$1:$SI$1,0),0)</f>
        <v>4.9779999999999998</v>
      </c>
      <c r="T135" s="938">
        <f>VLOOKUP($D$3&amp;"_"&amp;T$3,データシート2!$A:$SI,MATCH($R$2&amp;"_"&amp;$C135,データシート2!$A$1:$SI$1,0),0)</f>
        <v>5.7569999999999997</v>
      </c>
      <c r="U135" s="938">
        <f>VLOOKUP($D$3&amp;"_"&amp;U$3,データシート2!$A:$SI,MATCH($R$2&amp;"_"&amp;$C135,データシート2!$A$1:$SI$1,0),0)</f>
        <v>5.4630000000000001</v>
      </c>
      <c r="V135" s="938">
        <f>VLOOKUP($D$3&amp;"_"&amp;V$3,データシート2!$A:$SI,MATCH($R$2&amp;"_"&amp;$C135,データシート2!$A$1:$SI$1,0),0)</f>
        <v>4.2080000000000002</v>
      </c>
      <c r="W135" s="938">
        <f>VLOOKUP($D$3&amp;"_"&amp;W$3,データシート2!$A:$SI,MATCH($R$2&amp;"_"&amp;$C135,データシート2!$A$1:$SI$1,0),0)</f>
        <v>5.1829999999999998</v>
      </c>
      <c r="X135" s="938">
        <f>VLOOKUP($D$3&amp;"_"&amp;X$3,データシート2!$A:$SI,MATCH($R$2&amp;"_"&amp;$C135,データシート2!$A$1:$SI$1,0),0)</f>
        <v>4.4669999999999996</v>
      </c>
      <c r="Y135" s="938">
        <f>VLOOKUP($D$3&amp;"_"&amp;Y$3,データシート2!$A:$SI,MATCH($R$2&amp;"_"&amp;$C135,データシート2!$A$1:$SI$1,0),0)</f>
        <v>3.8780000000000001</v>
      </c>
      <c r="Z135" s="938">
        <f>VLOOKUP($D$3&amp;"_"&amp;Z$3,データシート2!$A:$SI,MATCH($R$2&amp;"_"&amp;$C135,データシート2!$A$1:$SI$1,0),0)</f>
        <v>4.1269999999999998</v>
      </c>
      <c r="AA135" s="938">
        <f>VLOOKUP($D$3&amp;"_"&amp;AA$3,データシート2!$A:$SI,MATCH($R$2&amp;"_"&amp;$C135,データシート2!$A$1:$SI$1,0),0)</f>
        <v>4.4329999999999998</v>
      </c>
      <c r="AB135" s="939">
        <f>VLOOKUP($D$3&amp;"_"&amp;AB$3,データシート2!$A:$SI,MATCH($R$2&amp;"_"&amp;$C135,データシート2!$A$1:$SI$1,0),0)</f>
        <v>1.6619999999999999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2025-03-04T09:59:49Z</dcterms:created>
  <dcterms:modified xsi:type="dcterms:W3CDTF">2025-03-04T09:59:49Z</dcterms:modified>
  <cp:category/>
  <cp:contentStatus/>
</cp:coreProperties>
</file>