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25D8AF-D3C3-4548-9B93-1964DEE12B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<sst xmlns="http://schemas.openxmlformats.org/spreadsheetml/2006/main" count="16710" uniqueCount="2396">
  <si>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</si>
  <si>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</si>
  <si>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</si>
  <si>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</si>
  <si>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</si>
  <si>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</si>
  <si>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</si>
  <si>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</si>
  <si>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</si>
  <si>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</si>
  <si>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</si>
  <si>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</si>
  <si>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</si>
  <si>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</si>
  <si>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</si>
  <si>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</si>
  <si>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</si>
  <si>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</si>
  <si>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</si>
  <si>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</si>
  <si>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</si>
  <si>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</si>
  <si>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</si>
  <si>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</si>
  <si>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</si>
  <si>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</si>
  <si>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</si>
  <si>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</si>
  <si>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</si>
  <si>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</si>
  <si>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</si>
  <si>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</si>
  <si>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</si>
  <si>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</si>
  <si>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</si>
  <si>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</si>
  <si>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</si>
  <si>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</si>
  <si>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</si>
  <si>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</si>
  <si>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</si>
  <si>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</si>
  <si>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</si>
  <si>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</si>
  <si>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</si>
  <si>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</si>
  <si>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</si>
  <si>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</si>
  <si>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</si>
  <si>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</si>
  <si>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</si>
  <si>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</si>
  <si>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</si>
  <si>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</si>
  <si>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</si>
  <si>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</si>
  <si>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</si>
  <si>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</si>
  <si>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</si>
  <si>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</si>
  <si>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</si>
  <si>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</si>
  <si>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</si>
  <si>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</si>
  <si>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</si>
  <si>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</si>
  <si>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</si>
  <si>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</si>
  <si>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</si>
  <si>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</si>
  <si>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</si>
  <si>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</si>
  <si>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</si>
  <si>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</si>
  <si>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</si>
  <si>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</si>
  <si>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</si>
  <si>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</si>
  <si>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</si>
  <si>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</si>
  <si>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</si>
  <si>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</si>
  <si>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</si>
  <si>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</si>
  <si>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</si>
  <si>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</si>
  <si>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</si>
  <si>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</si>
  <si>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</si>
  <si>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</si>
  <si>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</si>
  <si>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</si>
  <si>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</si>
  <si>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</si>
  <si>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</si>
  <si>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</si>
  <si>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</si>
  <si>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</si>
  <si>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</si>
  <si>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</si>
  <si>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</si>
  <si>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</si>
  <si>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</si>
  <si>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</si>
  <si>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</si>
  <si>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</si>
  <si>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</si>
  <si>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</si>
  <si>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</si>
  <si>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</si>
  <si>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</si>
  <si>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</si>
  <si>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</si>
  <si>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</si>
  <si>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</si>
  <si>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</si>
  <si>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</si>
  <si>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</si>
  <si>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</si>
  <si>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</si>
  <si>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</si>
  <si>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</si>
  <si>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</si>
  <si>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</si>
  <si>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</si>
  <si>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</si>
  <si>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</si>
  <si>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</si>
  <si>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</si>
  <si>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</si>
  <si>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</si>
  <si>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</si>
  <si>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</si>
  <si>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</si>
  <si>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</si>
  <si>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</si>
  <si>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</si>
  <si>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</si>
  <si>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</si>
  <si>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</si>
  <si>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</si>
  <si>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</si>
  <si>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</si>
  <si>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</si>
  <si>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</si>
  <si>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</si>
  <si>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</si>
  <si>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</si>
  <si>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</si>
  <si>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</si>
  <si>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</si>
  <si>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</si>
  <si>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</si>
  <si>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</si>
  <si>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</si>
  <si>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</si>
  <si>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</si>
  <si>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</si>
  <si>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</si>
  <si>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</si>
  <si>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</si>
  <si>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</si>
  <si>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</si>
  <si>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</si>
  <si>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</si>
  <si>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</si>
  <si>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</si>
  <si>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</si>
  <si>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</si>
  <si>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</si>
  <si>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</si>
  <si>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</si>
  <si>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</si>
  <si>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</si>
  <si>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</si>
  <si>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</si>
  <si>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</si>
  <si>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</si>
  <si>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</si>
  <si>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</si>
  <si>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</si>
  <si>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</si>
  <si>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</si>
  <si>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</si>
  <si>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</si>
  <si>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</si>
  <si>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</si>
  <si>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</si>
  <si>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</si>
  <si>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</si>
  <si>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</si>
  <si>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</si>
  <si>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</si>
  <si>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</si>
  <si>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</si>
  <si>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</si>
  <si>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</si>
  <si>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</si>
  <si>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</si>
  <si>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</si>
  <si>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</si>
  <si>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</si>
  <si>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</si>
  <si>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</si>
  <si>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</si>
  <si>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</si>
  <si>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</si>
  <si>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</si>
  <si>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</si>
  <si>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</si>
  <si>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</si>
  <si>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</si>
  <si>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</si>
  <si>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</si>
  <si>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</si>
  <si>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</si>
  <si>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</si>
  <si>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</si>
  <si>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</si>
  <si>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</si>
  <si>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</si>
  <si>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</si>
  <si>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</si>
  <si>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</si>
  <si>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</si>
  <si>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</si>
  <si>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</si>
  <si>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</si>
  <si>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</si>
  <si>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</si>
  <si>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</si>
  <si>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</si>
  <si>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</si>
  <si>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</si>
  <si>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</si>
  <si>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</si>
  <si>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</si>
  <si>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</si>
  <si>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</si>
  <si>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</si>
  <si>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</si>
  <si>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</si>
  <si>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</si>
  <si>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</si>
  <si>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</si>
  <si>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</si>
  <si>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</si>
  <si>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</si>
  <si>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</si>
  <si>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</si>
  <si>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</si>
  <si>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</si>
  <si>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</si>
  <si>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</si>
  <si>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</si>
  <si>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</si>
  <si>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</si>
  <si>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</si>
  <si>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</si>
  <si>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</si>
  <si>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</si>
  <si>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</si>
  <si>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</si>
  <si>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</si>
  <si>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</si>
  <si>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</si>
  <si>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</si>
  <si>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</si>
  <si>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</si>
  <si>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</si>
  <si>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</si>
  <si>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</si>
  <si>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</si>
  <si>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</si>
  <si>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</si>
  <si>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</si>
  <si>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</si>
  <si>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</si>
  <si>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</si>
  <si>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</si>
  <si>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</si>
  <si>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</si>
  <si>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</si>
  <si>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</si>
  <si>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</si>
  <si>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</si>
  <si>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</si>
  <si>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</si>
  <si>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</si>
  <si>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</si>
  <si>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</si>
  <si>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</si>
  <si>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</si>
  <si>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</si>
  <si>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</si>
  <si>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</si>
  <si>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</si>
  <si>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</si>
  <si>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</si>
  <si>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</si>
  <si>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</si>
  <si>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</si>
  <si>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</si>
  <si>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</si>
  <si>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</si>
  <si>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</si>
  <si>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</si>
  <si>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</si>
  <si>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</si>
  <si>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</si>
  <si>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</si>
  <si>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</si>
  <si>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</si>
  <si>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</si>
  <si>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</si>
  <si>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</si>
  <si>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</si>
  <si>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</si>
  <si>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</si>
  <si>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</si>
  <si>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</si>
  <si>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</si>
  <si>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</si>
  <si>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</si>
  <si>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</si>
  <si>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</si>
  <si>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</si>
  <si>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</si>
  <si>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</si>
  <si>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</si>
  <si>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</si>
  <si>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</si>
  <si>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</si>
  <si>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</si>
  <si>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</si>
  <si>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</si>
  <si>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</si>
  <si>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</si>
  <si>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</si>
  <si>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</si>
  <si>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</si>
  <si>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</si>
  <si>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</si>
  <si>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</si>
  <si>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</si>
  <si>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</si>
  <si>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</si>
  <si>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</si>
  <si>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</si>
  <si>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</si>
  <si>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</si>
  <si>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</si>
  <si>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</si>
  <si>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</si>
  <si>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</si>
  <si>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</si>
  <si>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</si>
  <si>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</si>
  <si>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</si>
  <si>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</si>
  <si>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</si>
  <si>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</si>
  <si>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</si>
  <si>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</si>
  <si>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</si>
  <si>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</si>
  <si>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</si>
  <si>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</si>
  <si>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</si>
  <si>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</si>
  <si>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</si>
  <si>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</si>
  <si>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</si>
  <si>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</si>
  <si>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</si>
  <si>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</si>
  <si>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</si>
  <si>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</si>
  <si>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</si>
  <si>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</si>
  <si>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</si>
  <si>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</si>
  <si>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</si>
  <si>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</si>
  <si>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</si>
  <si>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</si>
  <si>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</si>
  <si>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</si>
  <si>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</si>
  <si>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</si>
  <si>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</si>
  <si>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</si>
  <si>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</si>
  <si>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</si>
  <si>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</si>
  <si>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</si>
  <si>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</si>
  <si>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</si>
  <si>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</si>
  <si>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</si>
  <si>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</si>
  <si>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</si>
  <si>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</si>
  <si>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</si>
  <si>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</si>
  <si>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</si>
  <si>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</si>
  <si>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</si>
  <si>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</si>
  <si>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</si>
  <si>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</si>
  <si>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</si>
  <si>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</si>
  <si>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</si>
  <si>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</si>
  <si>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</si>
  <si>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</si>
  <si>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</si>
  <si>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</si>
  <si>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</si>
  <si>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</si>
  <si>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</si>
  <si>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</si>
  <si>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</si>
  <si>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</si>
  <si>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</si>
  <si>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</si>
  <si>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</si>
  <si>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</si>
  <si>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</si>
  <si>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</si>
  <si>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</si>
  <si>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</si>
  <si>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</si>
  <si>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</si>
  <si>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</si>
  <si>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</si>
  <si>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</si>
  <si>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</si>
  <si>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</si>
  <si>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</si>
  <si>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</si>
  <si>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</si>
  <si>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</si>
  <si>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</si>
  <si>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</si>
  <si>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</si>
  <si>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</si>
  <si>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</si>
  <si>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</si>
  <si>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</si>
  <si>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</si>
  <si>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</si>
  <si>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</si>
  <si>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</si>
  <si>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</si>
  <si>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</si>
  <si>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</si>
  <si>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</si>
  <si>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</si>
  <si>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</si>
  <si>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</si>
  <si>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</si>
  <si>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</si>
  <si>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</si>
  <si>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</si>
  <si>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</si>
  <si>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</si>
  <si>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</si>
  <si>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</si>
  <si>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</si>
  <si>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</si>
  <si>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</si>
  <si>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</si>
  <si>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</si>
  <si>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</si>
  <si>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</si>
  <si>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</si>
  <si>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</si>
  <si>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</si>
  <si>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</si>
  <si>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</si>
  <si>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</si>
  <si>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</si>
  <si>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</si>
  <si>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</si>
  <si>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</si>
  <si>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</si>
  <si>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</si>
  <si>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</si>
  <si>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</si>
  <si>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</si>
  <si>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</si>
  <si>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</si>
  <si>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</si>
  <si>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</si>
  <si>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</si>
  <si>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</si>
  <si>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</si>
  <si>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</si>
  <si>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</si>
  <si>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</si>
  <si>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</si>
  <si>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</si>
  <si>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</si>
  <si>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</si>
  <si>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</si>
  <si>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</si>
  <si>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</si>
  <si>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</si>
  <si>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</si>
  <si>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</si>
  <si>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</si>
  <si>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</si>
  <si>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</si>
  <si>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</si>
  <si>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</si>
  <si>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</si>
  <si>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</si>
  <si>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</si>
  <si>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</si>
  <si>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</si>
  <si>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</si>
  <si>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</si>
  <si>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</si>
  <si>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</si>
  <si>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</si>
  <si>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</si>
  <si>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</si>
  <si>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</si>
  <si>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</si>
  <si>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</si>
  <si>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</si>
  <si>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</si>
  <si>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</si>
  <si>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</si>
  <si>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</si>
  <si>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</si>
  <si>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</si>
  <si>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</si>
  <si>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</si>
  <si>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</si>
  <si>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</si>
  <si>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</si>
  <si>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</si>
  <si>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</si>
  <si>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</si>
  <si>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</si>
  <si>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</si>
  <si>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</si>
  <si>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</si>
  <si>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</si>
  <si>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</si>
  <si>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</si>
  <si>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</si>
  <si>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</si>
  <si>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</si>
  <si>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</si>
  <si>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</si>
  <si>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</si>
  <si>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</si>
  <si>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</si>
  <si>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</si>
  <si>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</si>
  <si>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</si>
  <si>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</si>
  <si>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</si>
  <si>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</si>
  <si>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</si>
  <si>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</si>
  <si>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</si>
  <si>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</si>
  <si>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</si>
  <si>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</si>
  <si>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</si>
  <si>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</si>
  <si>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</si>
  <si>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</si>
  <si>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</si>
  <si>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</si>
  <si>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</si>
  <si>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</si>
  <si>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</si>
  <si>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</si>
  <si>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</si>
  <si>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</si>
  <si>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</si>
  <si>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</si>
  <si>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</si>
  <si>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</si>
  <si>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</si>
  <si>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</si>
  <si>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</si>
  <si>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</si>
  <si>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</si>
  <si>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</si>
  <si>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</si>
  <si>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</si>
  <si>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</si>
  <si>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</si>
  <si>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</si>
  <si>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</si>
  <si>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</si>
  <si>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</si>
  <si>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</si>
  <si>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</si>
  <si>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</si>
  <si>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</si>
  <si>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</si>
  <si>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</si>
  <si>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</si>
  <si>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</si>
  <si>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</si>
  <si>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</si>
  <si>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</si>
  <si>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</si>
  <si>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</si>
  <si>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</si>
  <si>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</si>
  <si>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</si>
  <si>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</si>
  <si>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</si>
  <si>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</si>
  <si>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</si>
  <si>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</si>
  <si>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</si>
  <si>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</si>
  <si>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</si>
  <si>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</si>
  <si>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</si>
  <si>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</si>
  <si>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</si>
  <si>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</si>
  <si>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</si>
  <si>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</si>
  <si>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</si>
  <si>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</si>
  <si>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</si>
  <si>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</si>
  <si>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</si>
  <si>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</si>
  <si>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</si>
  <si>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</si>
  <si>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</si>
  <si>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</si>
  <si>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</si>
  <si>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</si>
  <si>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</si>
  <si>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</si>
  <si>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</si>
  <si>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</si>
  <si>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</si>
  <si>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</si>
  <si>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</si>
  <si>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</si>
  <si>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</si>
  <si>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</si>
  <si>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</si>
  <si>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</si>
  <si>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</si>
  <si>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</si>
  <si>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</si>
  <si>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</si>
  <si>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</si>
  <si>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</si>
  <si>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</si>
  <si>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</si>
  <si>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</si>
  <si>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</si>
  <si>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</si>
  <si>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</si>
  <si>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</si>
  <si>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</si>
  <si>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</si>
  <si>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</si>
  <si>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</si>
  <si>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</si>
  <si>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</si>
  <si>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</si>
  <si>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</si>
  <si>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</si>
  <si>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</si>
  <si>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</si>
  <si>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</si>
  <si>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</si>
  <si>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</si>
  <si>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</si>
  <si>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</si>
  <si>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</si>
  <si>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</si>
  <si>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</si>
  <si>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</si>
  <si>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</si>
  <si>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</si>
  <si>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</si>
  <si>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</si>
  <si>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</si>
  <si>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</si>
  <si>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</si>
  <si>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</si>
  <si>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</si>
  <si>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</si>
  <si>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</si>
  <si>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</si>
  <si>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</si>
  <si>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</si>
  <si>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</si>
  <si>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</si>
  <si>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</si>
  <si>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</si>
  <si>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</si>
  <si>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</si>
  <si>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</si>
  <si>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</si>
  <si>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</si>
  <si>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</si>
  <si>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</si>
  <si>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</si>
  <si>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</si>
  <si>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</si>
  <si>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</si>
  <si>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</si>
  <si>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</si>
  <si>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</si>
  <si>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</si>
  <si>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</si>
  <si>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</si>
  <si>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</si>
  <si>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</si>
  <si>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</si>
  <si>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</si>
  <si>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</si>
  <si>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</si>
  <si>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</si>
  <si>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</si>
  <si>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</si>
  <si>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</si>
  <si>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</si>
  <si>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</si>
  <si>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</si>
  <si>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</si>
  <si>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</si>
  <si>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</si>
  <si>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</si>
  <si>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</si>
  <si>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</si>
  <si>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</si>
  <si>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</si>
  <si>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</si>
  <si>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</si>
  <si>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</si>
  <si>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</si>
  <si>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</si>
  <si>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</si>
  <si>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</si>
  <si>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</si>
  <si>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</si>
  <si>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</si>
  <si>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</si>
  <si>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</si>
  <si>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</si>
  <si>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</si>
  <si>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</si>
  <si>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</si>
  <si>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</si>
  <si>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</si>
  <si>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</si>
  <si>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</si>
  <si>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</si>
  <si>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</si>
  <si>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</si>
  <si>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</si>
  <si>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</si>
  <si>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</si>
  <si>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</si>
  <si>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</si>
  <si>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</si>
  <si>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</si>
  <si>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</si>
  <si>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</si>
  <si>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</si>
  <si>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</si>
  <si>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</si>
  <si>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</si>
  <si>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</si>
  <si>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</si>
  <si>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</si>
  <si>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</si>
  <si>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</si>
  <si>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</si>
  <si>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</si>
  <si>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</si>
  <si>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</si>
  <si>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</si>
  <si>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</si>
  <si>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</si>
  <si>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</si>
  <si>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</si>
  <si>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</si>
  <si>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</si>
  <si>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</si>
  <si>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</si>
  <si>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</si>
  <si>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</si>
  <si>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</si>
  <si>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</si>
  <si>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</si>
  <si>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</si>
  <si>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</si>
  <si>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</si>
  <si>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</si>
  <si>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</si>
  <si>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</si>
  <si>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</si>
  <si>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</si>
  <si>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</si>
  <si>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</si>
  <si>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</si>
  <si>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</si>
  <si>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</si>
  <si>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</si>
  <si>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</si>
  <si>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</si>
  <si>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</si>
  <si>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</si>
  <si>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</si>
  <si>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</si>
  <si>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</si>
  <si>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</si>
  <si>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</si>
  <si>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</si>
  <si>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</si>
  <si>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</si>
  <si>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</si>
  <si>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</si>
  <si>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</si>
  <si>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</si>
  <si>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</si>
  <si>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</si>
  <si>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</si>
  <si>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</si>
  <si>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</si>
  <si>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</si>
  <si>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</si>
  <si>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</si>
  <si>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</si>
  <si>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</si>
  <si>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</si>
  <si>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</si>
  <si>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</si>
  <si>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</si>
  <si>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</si>
  <si>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</si>
  <si>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</si>
  <si>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</si>
  <si>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</si>
  <si>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</si>
  <si>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</si>
  <si>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</si>
  <si>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</si>
  <si>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</si>
  <si>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</si>
  <si>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</si>
  <si>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</si>
  <si>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</si>
  <si>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</si>
  <si>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</si>
  <si>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</si>
  <si>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</si>
  <si>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</si>
  <si>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</si>
  <si>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</si>
  <si>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</si>
  <si>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</si>
  <si>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</si>
  <si>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</si>
  <si>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</si>
  <si>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</si>
  <si>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</si>
  <si>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</si>
  <si>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</si>
  <si>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</si>
  <si>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</si>
  <si>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</si>
  <si>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</si>
  <si>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</si>
  <si>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</si>
  <si>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</si>
  <si>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</si>
  <si>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</si>
  <si>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</si>
  <si>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</si>
  <si>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</si>
  <si>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</si>
  <si>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</si>
  <si>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</si>
  <si>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</si>
  <si>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</si>
  <si>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</si>
  <si>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</si>
  <si>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</si>
  <si>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</si>
  <si>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</si>
  <si>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</si>
  <si>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</si>
  <si>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</si>
  <si>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</si>
  <si>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</si>
  <si>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</si>
  <si>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</si>
  <si>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</si>
  <si>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</si>
  <si>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</si>
  <si>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</si>
  <si>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</si>
  <si>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</si>
  <si>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</si>
  <si>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</si>
  <si>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</si>
  <si>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</si>
  <si>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</si>
  <si>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</si>
  <si>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</si>
  <si>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</si>
  <si>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</si>
  <si>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</si>
  <si>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</si>
  <si>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</si>
  <si>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</si>
  <si>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</si>
  <si>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</si>
  <si>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</si>
  <si>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</si>
  <si>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</si>
  <si>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</si>
  <si>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</si>
  <si>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</si>
  <si>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</si>
  <si>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</si>
  <si>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</si>
  <si>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</si>
  <si>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</si>
  <si>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</si>
  <si>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</si>
  <si>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</si>
  <si>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</si>
  <si>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</si>
  <si>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</si>
  <si>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</si>
  <si>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</si>
  <si>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</si>
  <si>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</si>
  <si>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</si>
  <si>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</si>
  <si>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</si>
  <si>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</si>
  <si>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</si>
  <si>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</si>
  <si>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</si>
  <si>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</si>
  <si>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</si>
  <si>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</si>
  <si>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</si>
  <si>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</si>
  <si>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</si>
  <si>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</si>
  <si>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</si>
  <si>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</si>
  <si>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</si>
  <si>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</si>
  <si>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</si>
  <si>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</si>
  <si>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</si>
  <si>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</si>
  <si>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</si>
  <si>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</si>
  <si>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</si>
  <si>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</si>
  <si>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</si>
  <si>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</si>
  <si>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</si>
  <si>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</si>
  <si>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</si>
  <si>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</si>
  <si>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</si>
  <si>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</si>
  <si>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</si>
  <si>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</si>
  <si>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</si>
  <si>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</si>
  <si>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</si>
  <si>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</si>
  <si>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</si>
  <si>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</si>
  <si>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</si>
  <si>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</si>
  <si>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</si>
  <si>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</si>
  <si>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</si>
  <si>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</si>
  <si>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</si>
  <si>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</si>
  <si>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</si>
  <si>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</si>
  <si>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</si>
  <si>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</si>
  <si>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</si>
  <si>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</si>
  <si>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</si>
  <si>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</si>
  <si>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</si>
  <si>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</si>
  <si>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</si>
  <si>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</si>
  <si>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</si>
  <si>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</si>
  <si>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</si>
  <si>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</si>
  <si>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</si>
  <si>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</si>
  <si>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</si>
  <si>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</si>
  <si>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</si>
  <si>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</si>
  <si>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</si>
  <si>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</si>
  <si>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</si>
  <si>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</si>
  <si>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</si>
  <si>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</si>
  <si>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</si>
  <si>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</si>
  <si>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</si>
  <si>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</si>
  <si>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</si>
  <si>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</si>
  <si>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</si>
  <si>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</si>
  <si>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</si>
  <si>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</si>
  <si>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</si>
  <si>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</si>
  <si>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</si>
  <si>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</si>
  <si>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</si>
  <si>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</si>
  <si>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</si>
  <si>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</si>
  <si>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</si>
  <si>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</si>
  <si>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</si>
  <si>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</si>
  <si>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</si>
  <si>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</si>
  <si>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</si>
  <si>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</si>
  <si>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</si>
  <si>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</si>
  <si>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</si>
  <si>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</si>
  <si>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</si>
  <si>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</si>
  <si>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</si>
  <si>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</si>
  <si>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</si>
  <si>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</si>
  <si>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</si>
  <si>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</si>
  <si>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</si>
  <si>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</si>
  <si>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</si>
  <si>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</si>
  <si>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</si>
  <si>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</si>
  <si>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</si>
  <si>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</si>
  <si>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</si>
  <si>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</si>
  <si>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</si>
  <si>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</si>
  <si>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</si>
  <si>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</si>
  <si>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</si>
  <si>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</si>
  <si>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</si>
  <si>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</si>
  <si>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</si>
  <si>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</si>
  <si>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</si>
  <si>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</si>
  <si>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</si>
  <si>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</si>
  <si>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</si>
  <si>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</si>
  <si>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</si>
  <si>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</si>
  <si>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</si>
  <si>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</si>
  <si>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</si>
  <si>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</si>
  <si>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</si>
  <si>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</si>
  <si>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</si>
  <si>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</si>
  <si>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</si>
  <si>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</si>
  <si>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</si>
  <si>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</si>
  <si>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</si>
  <si>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</si>
  <si>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</si>
  <si>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</si>
  <si>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</si>
  <si>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</si>
  <si>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</si>
  <si>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</si>
  <si>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</si>
  <si>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</si>
  <si>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</si>
  <si>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</si>
  <si>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</si>
  <si>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</si>
  <si>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</si>
  <si>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</si>
  <si>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</si>
  <si>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</si>
  <si>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</si>
  <si>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</si>
  <si>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</si>
  <si>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</si>
  <si>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</si>
  <si>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</si>
  <si>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</si>
  <si>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</si>
  <si>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</si>
  <si>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</si>
  <si>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</si>
  <si>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</si>
  <si>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</si>
  <si>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</si>
  <si>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</si>
  <si>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</si>
  <si>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</si>
  <si>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</si>
  <si>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</si>
  <si>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</si>
  <si>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</si>
  <si>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</si>
  <si>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</si>
  <si>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</si>
  <si>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</si>
  <si>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</si>
  <si>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</si>
  <si>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</si>
  <si>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</si>
  <si>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</si>
  <si>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</si>
  <si>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</si>
  <si>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</si>
  <si>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</si>
  <si>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</si>
  <si>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</si>
  <si>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</si>
  <si>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</si>
  <si>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</si>
  <si>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</si>
  <si>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</si>
  <si>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</si>
  <si>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</si>
  <si>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</si>
  <si>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</si>
  <si>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</si>
  <si>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</si>
  <si>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</si>
  <si>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</si>
  <si>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</si>
  <si>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</si>
  <si>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</si>
  <si>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</si>
  <si>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</si>
  <si>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</si>
  <si>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</si>
  <si>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</si>
  <si>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</si>
  <si>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</si>
  <si>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</si>
  <si>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</si>
  <si>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</si>
  <si>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</si>
  <si>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</si>
  <si>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</si>
  <si>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</si>
  <si>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</si>
  <si>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</si>
  <si>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</si>
  <si>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</si>
  <si>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</si>
  <si>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</si>
  <si>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</si>
  <si>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</si>
  <si>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</si>
  <si>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</si>
  <si>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</si>
  <si>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</si>
  <si>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</si>
  <si>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</si>
  <si>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</si>
  <si>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</si>
  <si>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</si>
  <si>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</si>
  <si>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</si>
  <si>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</si>
  <si>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</si>
  <si>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</si>
  <si>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</si>
  <si>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</si>
  <si>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</si>
  <si>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</si>
  <si>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</si>
  <si>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</si>
  <si>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</si>
  <si>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</si>
  <si>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</si>
  <si>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</si>
  <si>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</si>
  <si>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</si>
  <si>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</si>
  <si>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</si>
  <si>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</si>
  <si>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</si>
  <si>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</si>
  <si>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</si>
  <si>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</si>
  <si>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</si>
  <si>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</si>
  <si>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</si>
  <si>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</si>
  <si>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</si>
  <si>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</si>
  <si>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</si>
  <si>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</si>
  <si>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</si>
  <si>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</si>
  <si>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</si>
  <si>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</si>
  <si>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</si>
  <si>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</si>
  <si>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</si>
  <si>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</si>
  <si>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</si>
  <si>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</si>
  <si>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</si>
  <si>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</si>
  <si>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</si>
  <si>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</si>
  <si>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</si>
  <si>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</si>
  <si>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</si>
  <si>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</si>
  <si>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</si>
  <si>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</si>
  <si>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</si>
  <si>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</si>
  <si>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</si>
  <si>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</si>
  <si>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</si>
  <si>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</si>
  <si>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</si>
  <si>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</si>
  <si>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</si>
  <si>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</si>
  <si>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</si>
  <si>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</si>
  <si>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</si>
  <si>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</si>
  <si>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</si>
  <si>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</si>
  <si>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</si>
  <si>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</si>
  <si>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</si>
  <si>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</si>
  <si>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</si>
  <si>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</si>
  <si>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</si>
  <si>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</si>
  <si>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</si>
  <si>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</si>
  <si>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</si>
  <si>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</si>
  <si>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</si>
  <si>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</si>
  <si>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</si>
  <si>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</si>
  <si>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</si>
  <si>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</si>
  <si>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</si>
  <si>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</si>
  <si>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</si>
  <si>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</si>
  <si>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</si>
  <si>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</si>
  <si>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</si>
  <si>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</si>
  <si>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</si>
  <si>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</si>
  <si>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</si>
  <si>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</si>
  <si>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</si>
  <si>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</si>
  <si>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</si>
  <si>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</si>
  <si>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</si>
  <si>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</si>
  <si>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</si>
  <si>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</si>
  <si>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</si>
  <si>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</si>
  <si>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</si>
  <si>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</si>
  <si>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</si>
  <si>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</si>
  <si>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</si>
  <si>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</si>
  <si>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</si>
  <si>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</si>
  <si>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</si>
  <si>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</si>
  <si>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</si>
  <si>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</si>
  <si>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</si>
  <si>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</si>
  <si>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</si>
  <si>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</si>
  <si>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</si>
  <si>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</si>
  <si>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</si>
  <si>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</si>
  <si>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</si>
  <si>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</si>
  <si>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</si>
  <si>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</si>
  <si>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</si>
  <si>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</si>
  <si>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</si>
  <si>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</si>
  <si>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</si>
  <si>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</si>
  <si>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</si>
  <si>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</si>
  <si>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</si>
  <si>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</si>
  <si>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</si>
  <si>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</si>
  <si>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</si>
  <si>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</si>
  <si>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</si>
  <si>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</si>
  <si>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</si>
  <si>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</si>
  <si>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</si>
  <si>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</si>
  <si>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</si>
  <si>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</si>
  <si>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</si>
  <si>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</si>
  <si>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</si>
  <si>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</si>
  <si>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</si>
  <si>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</si>
  <si>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</si>
  <si>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</si>
  <si>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</si>
  <si>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</si>
  <si>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</si>
  <si>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</si>
  <si>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</si>
  <si>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</si>
  <si>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</si>
  <si>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</si>
  <si>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</si>
  <si>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</si>
  <si>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</si>
  <si>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</si>
  <si>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</si>
  <si>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</si>
  <si>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</si>
  <si>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</si>
  <si>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</si>
  <si>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</si>
  <si>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</si>
  <si>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</si>
  <si>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</si>
  <si>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</si>
  <si>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</si>
  <si>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</si>
  <si>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</si>
  <si>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</si>
  <si>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</si>
  <si>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</si>
  <si>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</si>
  <si>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</si>
  <si>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</si>
  <si>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</si>
  <si>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</si>
  <si>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</si>
  <si>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</si>
  <si>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</si>
  <si>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</si>
  <si>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</si>
  <si>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</si>
  <si>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</si>
  <si>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</si>
  <si>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</si>
  <si>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</si>
  <si>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</si>
  <si>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</si>
  <si>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</si>
  <si>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</si>
  <si>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</si>
  <si>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</si>
  <si>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</si>
  <si>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</si>
  <si>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</si>
  <si>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</si>
  <si>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</si>
  <si>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</si>
  <si>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</si>
  <si>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</si>
  <si>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</si>
  <si>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</si>
  <si>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</si>
  <si>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</si>
  <si>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</si>
  <si>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</si>
  <si>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</si>
  <si>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</si>
  <si>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</si>
  <si>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</si>
  <si>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</si>
  <si>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</si>
  <si>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</si>
  <si>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</si>
  <si>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</si>
  <si>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</si>
  <si>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</si>
  <si>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</si>
  <si>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</si>
  <si>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</si>
  <si>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</si>
  <si>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</si>
  <si>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</si>
  <si>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</si>
  <si>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</si>
  <si>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</si>
  <si>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</si>
  <si>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</si>
  <si>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</si>
  <si>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</si>
  <si>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</si>
  <si>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</si>
  <si>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</si>
  <si>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</si>
  <si>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</si>
  <si>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</si>
  <si>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</si>
  <si>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</si>
  <si>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</si>
  <si>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</si>
  <si>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</si>
  <si>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</si>
  <si>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</si>
  <si>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</si>
  <si>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</si>
  <si>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</si>
  <si>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</si>
  <si>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</si>
  <si>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</si>
  <si>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</si>
  <si>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</si>
  <si>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</si>
  <si>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</si>
  <si>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</si>
  <si>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</si>
  <si>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</si>
  <si>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</si>
  <si>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</si>
  <si>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</si>
  <si>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</si>
  <si>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</si>
  <si>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</si>
  <si>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</si>
  <si>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</si>
  <si>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</si>
  <si>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</si>
  <si>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</si>
  <si>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</si>
  <si>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</si>
  <si>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</si>
  <si>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</si>
  <si>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</si>
  <si>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</si>
  <si>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</si>
  <si>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</si>
  <si>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</si>
  <si>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</si>
  <si>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</si>
  <si>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</si>
  <si>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</si>
  <si>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</si>
  <si>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</si>
  <si>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</si>
  <si>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</si>
  <si>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</si>
  <si>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</si>
  <si>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</si>
  <si>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</si>
  <si>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</si>
  <si>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</si>
  <si>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</si>
  <si>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</si>
  <si>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</si>
  <si>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</si>
  <si>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</si>
  <si>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</si>
  <si>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</si>
  <si>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</si>
  <si>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</si>
  <si>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</si>
  <si>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</si>
  <si>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</si>
  <si>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</si>
  <si>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</si>
  <si>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</si>
  <si>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</si>
  <si>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</si>
  <si>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</si>
  <si>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</si>
  <si>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</si>
  <si>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</si>
  <si>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</si>
  <si>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</si>
  <si>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</si>
  <si>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</si>
  <si>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</si>
  <si>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</si>
  <si>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</si>
  <si>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</si>
  <si>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</si>
  <si>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</si>
  <si>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</si>
  <si>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</si>
  <si>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</si>
  <si>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</si>
  <si>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</si>
  <si>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</si>
  <si>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</si>
  <si>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</si>
  <si>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</si>
  <si>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</si>
  <si>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</si>
  <si>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</si>
  <si>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</si>
  <si>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</si>
  <si>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</si>
  <si>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</si>
  <si>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</si>
  <si>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</si>
  <si>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</si>
  <si>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</si>
  <si>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</si>
  <si>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</si>
  <si>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</si>
  <si>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</si>
  <si>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</si>
  <si>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</si>
  <si>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</si>
  <si>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</si>
  <si>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</si>
  <si>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</si>
  <si>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</si>
  <si>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</si>
  <si>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</si>
  <si>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</si>
  <si>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</si>
  <si>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</si>
  <si>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</si>
  <si>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</si>
  <si>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</si>
  <si>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</si>
  <si>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</si>
  <si>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</si>
  <si>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</si>
  <si>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</si>
  <si>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</si>
  <si>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</si>
  <si>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</si>
  <si>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</si>
  <si>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</si>
  <si>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</si>
  <si>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</si>
  <si>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</si>
  <si>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</si>
  <si>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</si>
  <si>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</si>
  <si>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</si>
  <si>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</si>
  <si>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</si>
  <si>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</si>
  <si>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</si>
  <si>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</si>
  <si>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</si>
  <si>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</si>
  <si>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</si>
  <si>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</si>
  <si>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</si>
  <si>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</si>
  <si>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</si>
  <si>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</si>
  <si>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</si>
  <si>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</si>
  <si>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</si>
  <si>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</si>
  <si>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</si>
  <si>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</si>
  <si>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</si>
  <si>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</si>
  <si>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</si>
  <si>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</si>
  <si>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</si>
  <si>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</si>
  <si>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</si>
  <si>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</si>
  <si>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</si>
  <si>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</si>
  <si>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</si>
  <si>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</si>
  <si>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</si>
  <si>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</si>
  <si>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</si>
  <si>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</si>
  <si>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</si>
  <si>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</si>
  <si>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</si>
  <si>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</si>
  <si>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</si>
  <si>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</si>
  <si>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</si>
  <si>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</si>
  <si>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</si>
  <si>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</si>
  <si>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</si>
  <si>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</si>
  <si>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</si>
  <si>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</si>
  <si>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</si>
  <si>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</si>
  <si>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</si>
  <si>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</si>
  <si>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</si>
  <si>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</si>
  <si>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</si>
  <si>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</si>
  <si>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</si>
  <si>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</si>
  <si>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</si>
  <si>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</si>
  <si>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</si>
  <si>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</si>
  <si>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</si>
  <si>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</si>
  <si>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</si>
  <si>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</si>
  <si>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</si>
  <si>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</si>
  <si>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</si>
  <si>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</si>
  <si>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35202</t>
  </si>
  <si>
    <t>宇部市</t>
  </si>
  <si>
    <t>35202_令和4年度</t>
  </si>
  <si>
    <t>35202_令和6年度</t>
  </si>
  <si>
    <t>池田町</t>
  </si>
  <si>
    <t>01560_令和6年度</t>
  </si>
  <si>
    <t>01560</t>
  </si>
  <si>
    <t>滝上町</t>
  </si>
  <si>
    <t>01648_令和6年度</t>
  </si>
  <si>
    <t>01648</t>
  </si>
  <si>
    <t>陸別町</t>
  </si>
  <si>
    <t>01560_令和4年度</t>
  </si>
  <si>
    <t>01648_令和4年度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</si>
  <si>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</si>
  <si>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</si>
  <si>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</si>
  <si>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</si>
  <si>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</si>
  <si>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</si>
  <si>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</si>
  <si>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</si>
  <si>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</si>
  <si>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</si>
  <si>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</si>
  <si>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</si>
  <si>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</si>
  <si>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</si>
  <si>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</si>
  <si>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</si>
  <si>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</si>
  <si>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</si>
  <si>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</si>
  <si>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</si>
  <si>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</si>
  <si>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</si>
  <si>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</si>
  <si>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</si>
  <si>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</si>
  <si>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</si>
  <si>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</si>
  <si>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</si>
  <si>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</si>
  <si>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</si>
  <si>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</si>
  <si>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</si>
  <si>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</si>
  <si>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</si>
  <si>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</si>
  <si>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</si>
  <si>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</si>
  <si>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</si>
  <si>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</si>
  <si>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</si>
  <si>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</si>
  <si>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</si>
  <si>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</si>
  <si>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</si>
  <si>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</si>
  <si>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</si>
  <si>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</si>
  <si>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</si>
  <si>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</si>
  <si>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</si>
  <si>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</si>
  <si>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</si>
  <si>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</si>
  <si>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</si>
  <si>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</si>
  <si>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</si>
  <si>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</si>
  <si>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</si>
  <si>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</si>
  <si>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</si>
  <si>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</si>
  <si>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</si>
  <si>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</si>
  <si>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</si>
  <si>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</si>
  <si>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</si>
  <si>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</si>
  <si>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</si>
  <si>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</si>
  <si>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</si>
  <si>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</si>
  <si>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</si>
  <si>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</si>
  <si>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</si>
  <si>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</si>
  <si>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</si>
  <si>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</si>
  <si>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</si>
  <si>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</si>
  <si>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</si>
  <si>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</si>
  <si>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</si>
  <si>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</si>
  <si>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</si>
  <si>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</si>
  <si>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</si>
  <si>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</si>
  <si>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</si>
  <si>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</si>
  <si>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</si>
  <si>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</si>
  <si>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</si>
  <si>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</si>
  <si>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</si>
  <si>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</si>
  <si>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</si>
  <si>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</si>
  <si>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</si>
  <si>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</si>
  <si>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</si>
  <si>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</si>
  <si>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</si>
  <si>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</si>
  <si>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</si>
  <si>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</si>
  <si>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</si>
  <si>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</si>
  <si>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</si>
  <si>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</si>
  <si>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</si>
  <si>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</si>
  <si>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</si>
  <si>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</si>
  <si>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</si>
  <si>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</si>
  <si>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</si>
  <si>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</si>
  <si>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</si>
  <si>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</si>
  <si>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</si>
  <si>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</si>
  <si>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</si>
  <si>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</si>
  <si>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</si>
  <si>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</si>
  <si>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</si>
  <si>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</si>
  <si>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</si>
  <si>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</si>
  <si>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</si>
  <si>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</si>
  <si>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</si>
  <si>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</si>
  <si>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</si>
  <si>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</si>
  <si>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</si>
  <si>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</si>
  <si>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</si>
  <si>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</si>
  <si>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</si>
  <si>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</si>
  <si>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</si>
  <si>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</si>
  <si>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</si>
  <si>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</si>
  <si>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</si>
  <si>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</si>
  <si>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</si>
  <si>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</si>
  <si>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</si>
  <si>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</si>
  <si>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</si>
  <si>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</si>
  <si>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</si>
  <si>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</si>
  <si>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</si>
  <si>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</si>
  <si>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</si>
  <si>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</si>
  <si>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</si>
  <si>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</si>
  <si>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</si>
  <si>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</si>
  <si>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</si>
  <si>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</si>
  <si>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</si>
  <si>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</si>
  <si>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</si>
  <si>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</si>
  <si>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</si>
  <si>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</si>
  <si>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</si>
  <si>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</si>
  <si>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</si>
  <si>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</si>
  <si>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</si>
  <si>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</si>
  <si>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</si>
  <si>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</si>
  <si>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</si>
  <si>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</si>
  <si>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</si>
  <si>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</si>
  <si>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</si>
  <si>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</si>
  <si>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</si>
  <si>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</si>
  <si>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</si>
  <si>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</si>
  <si>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</si>
  <si>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</si>
  <si>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</si>
  <si>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</si>
  <si>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</si>
  <si>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</si>
  <si>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</si>
  <si>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</si>
  <si>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</si>
  <si>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</si>
  <si>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</si>
  <si>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</si>
  <si>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</si>
  <si>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</si>
  <si>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</si>
  <si>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</si>
  <si>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</si>
  <si>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</si>
  <si>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</si>
  <si>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</si>
  <si>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</si>
  <si>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</si>
  <si>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</si>
  <si>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</si>
  <si>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</si>
  <si>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</si>
  <si>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</si>
  <si>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</si>
  <si>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</si>
  <si>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</si>
  <si>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</si>
  <si>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</si>
  <si>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</si>
  <si>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</si>
  <si>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</si>
  <si>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</si>
  <si>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</si>
  <si>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</si>
  <si>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</si>
  <si>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</si>
  <si>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</si>
  <si>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</si>
  <si>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</si>
  <si>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</si>
  <si>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</si>
  <si>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</si>
  <si>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</si>
  <si>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</si>
  <si>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</si>
  <si>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</si>
  <si>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</si>
  <si>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</si>
  <si>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</si>
  <si>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</si>
  <si>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</si>
  <si>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</si>
  <si>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</si>
  <si>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</si>
  <si>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</si>
  <si>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</si>
  <si>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</si>
  <si>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</si>
  <si>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</si>
  <si>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</si>
  <si>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</si>
  <si>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</si>
  <si>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</si>
  <si>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</si>
  <si>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</si>
  <si>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</si>
  <si>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</si>
  <si>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</si>
  <si>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</si>
  <si>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</si>
  <si>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</si>
  <si>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</si>
  <si>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</si>
  <si>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</si>
  <si>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</si>
  <si>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</si>
  <si>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</si>
  <si>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</si>
  <si>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</si>
  <si>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</si>
  <si>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</si>
  <si>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</si>
  <si>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</si>
  <si>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</si>
  <si>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</si>
  <si>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</si>
  <si>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</si>
  <si>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</si>
  <si>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</si>
  <si>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</si>
  <si>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</si>
  <si>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</si>
  <si>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</si>
  <si>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</si>
  <si>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</si>
  <si>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</si>
  <si>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</si>
  <si>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</si>
  <si>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</si>
  <si>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</si>
  <si>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</si>
  <si>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</si>
  <si>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</si>
  <si>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</si>
  <si>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</si>
  <si>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</si>
  <si>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</si>
  <si>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</si>
  <si>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</si>
  <si>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</si>
  <si>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</si>
  <si>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</si>
  <si>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</si>
  <si>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</si>
  <si>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</si>
  <si>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</si>
  <si>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</si>
  <si>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</si>
  <si>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</si>
  <si>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</si>
  <si>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</si>
  <si>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</si>
  <si>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</si>
  <si>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</si>
  <si>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</si>
  <si>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</si>
  <si>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</si>
  <si>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</si>
  <si>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</si>
  <si>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</si>
  <si>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</si>
  <si>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</si>
  <si>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</si>
  <si>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</si>
  <si>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</si>
  <si>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</si>
  <si>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</si>
  <si>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</si>
  <si>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</si>
  <si>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</si>
  <si>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</si>
  <si>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</si>
  <si>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</si>
  <si>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</si>
  <si>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</si>
  <si>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</si>
  <si>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</si>
  <si>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</si>
  <si>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</si>
  <si>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</si>
  <si>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</si>
  <si>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</si>
  <si>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</si>
  <si>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</si>
  <si>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</si>
  <si>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</si>
  <si>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</si>
  <si>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</si>
  <si>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</si>
  <si>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</si>
  <si>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</si>
  <si>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</si>
  <si>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</si>
  <si>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</si>
  <si>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</si>
  <si>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</si>
  <si>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</si>
  <si>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</si>
  <si>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</si>
  <si>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</si>
  <si>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</si>
  <si>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</si>
  <si>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</si>
  <si>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</si>
  <si>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</si>
  <si>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</si>
  <si>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</si>
  <si>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</si>
  <si>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</si>
  <si>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</si>
  <si>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</si>
  <si>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</si>
  <si>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</si>
  <si>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</si>
  <si>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</si>
  <si>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</si>
  <si>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</si>
  <si>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</si>
  <si>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</si>
  <si>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</si>
  <si>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</si>
  <si>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</si>
  <si>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</si>
  <si>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</si>
  <si>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</si>
  <si>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</si>
  <si>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</si>
  <si>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</si>
  <si>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</si>
  <si>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</si>
  <si>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</si>
  <si>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</si>
  <si>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</si>
  <si>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</si>
  <si>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</si>
  <si>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</si>
  <si>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</si>
  <si>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</si>
  <si>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</si>
  <si>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</si>
  <si>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</si>
  <si>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</si>
  <si>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</si>
  <si>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</si>
  <si>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</si>
  <si>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</si>
  <si>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</si>
  <si>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</si>
  <si>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</si>
  <si>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</si>
  <si>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</si>
  <si>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</si>
  <si>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</si>
  <si>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</si>
  <si>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</si>
  <si>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</si>
  <si>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</si>
  <si>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</si>
  <si>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</si>
  <si>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</si>
  <si>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</si>
  <si>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</si>
  <si>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</si>
  <si>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</si>
  <si>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</si>
  <si>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</si>
  <si>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</si>
  <si>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</si>
  <si>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</si>
  <si>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</si>
  <si>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</si>
  <si>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</si>
  <si>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</si>
  <si>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</si>
  <si>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</si>
  <si>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</si>
  <si>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</si>
  <si>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</si>
  <si>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</si>
  <si>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</si>
  <si>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</si>
  <si>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</si>
  <si>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</si>
  <si>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</si>
  <si>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</si>
  <si>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</si>
  <si>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</si>
  <si>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</si>
  <si>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</si>
  <si>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</si>
  <si>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</si>
  <si>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</si>
  <si>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</si>
  <si>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</si>
  <si>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</si>
  <si>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</si>
  <si>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</si>
  <si>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</si>
  <si>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</si>
  <si>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</si>
  <si>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</si>
  <si>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</si>
  <si>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</si>
  <si>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</si>
  <si>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</si>
  <si>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</si>
  <si>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</si>
  <si>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</si>
  <si>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</si>
  <si>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</si>
  <si>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</si>
  <si>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</si>
  <si>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</si>
  <si>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</si>
  <si>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</si>
  <si>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</si>
  <si>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</si>
  <si>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</si>
  <si>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</si>
  <si>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</si>
  <si>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</si>
  <si>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</si>
  <si>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</si>
  <si>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</si>
  <si>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</si>
  <si>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</si>
  <si>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</si>
  <si>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</si>
  <si>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</si>
  <si>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</si>
  <si>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</si>
  <si>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</si>
  <si>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</si>
  <si>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</si>
  <si>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</si>
  <si>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</si>
  <si>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</si>
  <si>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</si>
  <si>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</si>
  <si>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</si>
  <si>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</si>
  <si>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</si>
  <si>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</si>
  <si>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</si>
  <si>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</si>
  <si>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</si>
  <si>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</si>
  <si>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</si>
  <si>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</si>
  <si>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</si>
  <si>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</si>
  <si>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</si>
  <si>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</si>
  <si>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</si>
  <si>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</si>
  <si>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</si>
  <si>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</si>
  <si>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</si>
  <si>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</si>
  <si>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</si>
  <si>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</si>
  <si>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</si>
  <si>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</si>
  <si>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</si>
  <si>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</si>
  <si>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</si>
  <si>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</si>
  <si>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</si>
  <si>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</si>
  <si>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</si>
  <si>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</si>
  <si>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</si>
  <si>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</si>
  <si>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</si>
  <si>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</si>
  <si>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</si>
  <si>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</si>
  <si>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</si>
  <si>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</si>
  <si>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</si>
  <si>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</si>
  <si>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</si>
  <si>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</si>
  <si>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</si>
  <si>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</si>
  <si>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</si>
  <si>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</si>
  <si>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</si>
  <si>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</si>
  <si>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</si>
  <si>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</si>
  <si>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</si>
  <si>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</si>
  <si>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</si>
  <si>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</si>
  <si>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</si>
  <si>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</si>
  <si>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</si>
  <si>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</si>
  <si>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</si>
  <si>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</si>
  <si>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</si>
  <si>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</si>
  <si>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</si>
  <si>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</si>
  <si>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</si>
  <si>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</si>
  <si>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</si>
  <si>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</si>
  <si>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</si>
  <si>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</si>
  <si>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</si>
  <si>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</si>
  <si>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</si>
  <si>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</si>
  <si>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</si>
  <si>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</si>
  <si>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</si>
  <si>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</si>
  <si>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</si>
  <si>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</si>
  <si>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</si>
  <si>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</si>
  <si>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</si>
  <si>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</si>
  <si>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</si>
  <si>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</si>
  <si>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</si>
  <si>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</si>
  <si>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</si>
  <si>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</si>
  <si>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</si>
  <si>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</si>
  <si>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</si>
  <si>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</si>
  <si>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</si>
  <si>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</si>
  <si>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</si>
  <si>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</si>
  <si>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</si>
  <si>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</si>
  <si>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</si>
  <si>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</si>
  <si>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</si>
  <si>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</si>
  <si>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</si>
  <si>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</si>
  <si>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</si>
  <si>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</si>
  <si>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</si>
  <si>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</si>
  <si>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</si>
  <si>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</si>
  <si>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</si>
  <si>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</si>
  <si>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</si>
  <si>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</si>
  <si>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</si>
  <si>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</si>
  <si>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</si>
  <si>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</si>
  <si>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</si>
  <si>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</si>
  <si>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</si>
  <si>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</si>
  <si>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</si>
  <si>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</si>
  <si>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</si>
  <si>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</si>
  <si>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</si>
  <si>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</si>
  <si>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</si>
  <si>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</si>
  <si>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</si>
  <si>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</si>
  <si>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</si>
  <si>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</si>
  <si>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</si>
  <si>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</si>
  <si>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</si>
  <si>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</si>
  <si>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</si>
  <si>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</si>
  <si>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</si>
  <si>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</si>
  <si>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</si>
  <si>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</si>
  <si>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</si>
  <si>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</si>
  <si>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</si>
  <si>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</si>
  <si>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</si>
  <si>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</si>
  <si>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</si>
  <si>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</si>
  <si>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</si>
  <si>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</si>
  <si>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</si>
  <si>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</si>
  <si>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</si>
  <si>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</si>
  <si>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</si>
  <si>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</si>
  <si>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</si>
  <si>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</si>
  <si>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</si>
  <si>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</si>
  <si>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</si>
  <si>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</si>
  <si>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</si>
  <si>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</si>
  <si>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</si>
  <si>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</si>
  <si>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</si>
  <si>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</si>
  <si>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</si>
  <si>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</si>
  <si>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</si>
  <si>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</si>
  <si>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</si>
  <si>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</si>
  <si>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</si>
  <si>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</si>
  <si>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</si>
  <si>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</si>
  <si>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</si>
  <si>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</si>
  <si>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</si>
  <si>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</si>
  <si>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</si>
  <si>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</si>
  <si>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</si>
  <si>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</si>
  <si>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</si>
  <si>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</si>
  <si>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</si>
  <si>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</si>
  <si>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</si>
  <si>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35341_令和7年度</t>
  </si>
  <si>
    <t>35341_令和8年度</t>
  </si>
  <si>
    <t>35341_令和9年度</t>
  </si>
  <si>
    <t>35341_令和10年度</t>
  </si>
  <si>
    <t>35341_令和11年度</t>
  </si>
  <si>
    <t>35341_令和12年度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</si>
</sst>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0.42537015379194859</c:v>
                </c:pt>
                <c:pt idx="1">
                  <c:v>0.36834958987682981</c:v>
                </c:pt>
                <c:pt idx="2">
                  <c:v>0.44969138725213409</c:v>
                </c:pt>
                <c:pt idx="3">
                  <c:v>0.51342905149558127</c:v>
                </c:pt>
                <c:pt idx="4">
                  <c:v>0.42888546041862879</c:v>
                </c:pt>
                <c:pt idx="5">
                  <c:v>0.45516374731190101</c:v>
                </c:pt>
                <c:pt idx="6">
                  <c:v>0.50023941622195933</c:v>
                </c:pt>
                <c:pt idx="7">
                  <c:v>0.23927881104913556</c:v>
                </c:pt>
                <c:pt idx="8">
                  <c:v>0.22238109884392054</c:v>
                </c:pt>
                <c:pt idx="9">
                  <c:v>0.15792975523088815</c:v>
                </c:pt>
                <c:pt idx="10">
                  <c:v>0.35904797390948717</c:v>
                </c:pt>
                <c:pt idx="11">
                  <c:v>0.25151623523706651</c:v>
                </c:pt>
                <c:pt idx="12">
                  <c:v>0.27045738637588612</c:v>
                </c:pt>
                <c:pt idx="13">
                  <c:v>0.1694242975308235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6.8971425646717766</c:v>
                </c:pt>
                <c:pt idx="1">
                  <c:v>7.0290755828454161</c:v>
                </c:pt>
                <c:pt idx="2">
                  <c:v>6.7582062751977663</c:v>
                </c:pt>
                <c:pt idx="3">
                  <c:v>6.6084681034129185</c:v>
                </c:pt>
                <c:pt idx="4">
                  <c:v>6.4987121589688917</c:v>
                </c:pt>
                <c:pt idx="5">
                  <c:v>6.235274769604823</c:v>
                </c:pt>
                <c:pt idx="6">
                  <c:v>6.0469410156639354</c:v>
                </c:pt>
                <c:pt idx="7">
                  <c:v>5.8805365971455954</c:v>
                </c:pt>
                <c:pt idx="8">
                  <c:v>5.7084854134354561</c:v>
                </c:pt>
                <c:pt idx="9">
                  <c:v>5.5064362732573411</c:v>
                </c:pt>
                <c:pt idx="10">
                  <c:v>5.2923590970505368</c:v>
                </c:pt>
                <c:pt idx="11">
                  <c:v>4.7995197902014155</c:v>
                </c:pt>
                <c:pt idx="12">
                  <c:v>4.7322754616854912</c:v>
                </c:pt>
                <c:pt idx="13">
                  <c:v>4.7153650466853776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7.4321350387766456</c:v>
                </c:pt>
                <c:pt idx="1">
                  <c:v>8.9377770681886375</c:v>
                </c:pt>
                <c:pt idx="2">
                  <c:v>8.3922934252038122</c:v>
                </c:pt>
                <c:pt idx="3">
                  <c:v>8.6962045005912696</c:v>
                </c:pt>
                <c:pt idx="4">
                  <c:v>8.7796863990242233</c:v>
                </c:pt>
                <c:pt idx="5">
                  <c:v>8.2916397768434571</c:v>
                </c:pt>
                <c:pt idx="6">
                  <c:v>7.1793644249382069</c:v>
                </c:pt>
                <c:pt idx="7">
                  <c:v>6.5987500104394643</c:v>
                </c:pt>
                <c:pt idx="8">
                  <c:v>6.5557345879569304</c:v>
                </c:pt>
                <c:pt idx="9">
                  <c:v>5.8501339798564178</c:v>
                </c:pt>
                <c:pt idx="10">
                  <c:v>4.5600700746276548</c:v>
                </c:pt>
                <c:pt idx="11">
                  <c:v>4.8141607791547338</c:v>
                </c:pt>
                <c:pt idx="12">
                  <c:v>5.1439783810475257</c:v>
                </c:pt>
                <c:pt idx="13">
                  <c:v>5.4201237692086695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5.2542385175588668</c:v>
                </c:pt>
                <c:pt idx="1">
                  <c:v>6.0092189765617503</c:v>
                </c:pt>
                <c:pt idx="2">
                  <c:v>5.5071925557770154</c:v>
                </c:pt>
                <c:pt idx="3">
                  <c:v>5.5393578596766666</c:v>
                </c:pt>
                <c:pt idx="4">
                  <c:v>5.3560887995507356</c:v>
                </c:pt>
                <c:pt idx="5">
                  <c:v>4.913621770644764</c:v>
                </c:pt>
                <c:pt idx="6">
                  <c:v>4.9638371266593353</c:v>
                </c:pt>
                <c:pt idx="7">
                  <c:v>4.3703197243034007</c:v>
                </c:pt>
                <c:pt idx="8">
                  <c:v>4.2429800112744314</c:v>
                </c:pt>
                <c:pt idx="9">
                  <c:v>3.7702210019579985</c:v>
                </c:pt>
                <c:pt idx="10">
                  <c:v>3.4000869705799173</c:v>
                </c:pt>
                <c:pt idx="11">
                  <c:v>3.2174835349318491</c:v>
                </c:pt>
                <c:pt idx="12">
                  <c:v>3.480333930411069</c:v>
                </c:pt>
                <c:pt idx="13">
                  <c:v>3.473475714055779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2.8656231592915811</c:v>
                </c:pt>
                <c:pt idx="1">
                  <c:v>3.2423898820731409</c:v>
                </c:pt>
                <c:pt idx="2">
                  <c:v>3.2686704974747305</c:v>
                </c:pt>
                <c:pt idx="3">
                  <c:v>2.8035795104606098</c:v>
                </c:pt>
                <c:pt idx="4">
                  <c:v>2.3267210101062017</c:v>
                </c:pt>
                <c:pt idx="5">
                  <c:v>2.2669853416810501</c:v>
                </c:pt>
                <c:pt idx="6">
                  <c:v>1.1844975278575509</c:v>
                </c:pt>
                <c:pt idx="7">
                  <c:v>2.0389668175082813</c:v>
                </c:pt>
                <c:pt idx="8">
                  <c:v>1.9748549300624378</c:v>
                </c:pt>
                <c:pt idx="9">
                  <c:v>1.8074277877076066</c:v>
                </c:pt>
                <c:pt idx="10">
                  <c:v>1.621869651171842</c:v>
                </c:pt>
                <c:pt idx="11">
                  <c:v>0.85594108220392195</c:v>
                </c:pt>
                <c:pt idx="12">
                  <c:v>1.0605229236256351</c:v>
                </c:pt>
                <c:pt idx="13">
                  <c:v>0.82314560968312001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1406</c:v>
                </c:pt>
                <c:pt idx="1">
                  <c:v>1434</c:v>
                </c:pt>
                <c:pt idx="2">
                  <c:v>1443</c:v>
                </c:pt>
                <c:pt idx="3">
                  <c:v>1449</c:v>
                </c:pt>
                <c:pt idx="4">
                  <c:v>1440</c:v>
                </c:pt>
                <c:pt idx="5">
                  <c:v>1408</c:v>
                </c:pt>
                <c:pt idx="6">
                  <c:v>1390</c:v>
                </c:pt>
                <c:pt idx="7">
                  <c:v>1372</c:v>
                </c:pt>
                <c:pt idx="8">
                  <c:v>1378</c:v>
                </c:pt>
                <c:pt idx="9">
                  <c:v>1344</c:v>
                </c:pt>
                <c:pt idx="10">
                  <c:v>1306</c:v>
                </c:pt>
                <c:pt idx="11">
                  <c:v>1284</c:v>
                </c:pt>
                <c:pt idx="12">
                  <c:v>1272</c:v>
                </c:pt>
                <c:pt idx="13">
                  <c:v>1258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647</c:v>
                </c:pt>
                <c:pt idx="1">
                  <c:v>641</c:v>
                </c:pt>
                <c:pt idx="2">
                  <c:v>608</c:v>
                </c:pt>
                <c:pt idx="3">
                  <c:v>571</c:v>
                </c:pt>
                <c:pt idx="4">
                  <c:v>571</c:v>
                </c:pt>
                <c:pt idx="5">
                  <c:v>558</c:v>
                </c:pt>
                <c:pt idx="6">
                  <c:v>537</c:v>
                </c:pt>
                <c:pt idx="7">
                  <c:v>537</c:v>
                </c:pt>
                <c:pt idx="8">
                  <c:v>525</c:v>
                </c:pt>
                <c:pt idx="9">
                  <c:v>516</c:v>
                </c:pt>
                <c:pt idx="10">
                  <c:v>493</c:v>
                </c:pt>
                <c:pt idx="11">
                  <c:v>484</c:v>
                </c:pt>
                <c:pt idx="12">
                  <c:v>471</c:v>
                </c:pt>
                <c:pt idx="13">
                  <c:v>464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1887</c:v>
                </c:pt>
                <c:pt idx="1">
                  <c:v>1867</c:v>
                </c:pt>
                <c:pt idx="2">
                  <c:v>1845</c:v>
                </c:pt>
                <c:pt idx="3">
                  <c:v>1795</c:v>
                </c:pt>
                <c:pt idx="4">
                  <c:v>1761</c:v>
                </c:pt>
                <c:pt idx="5">
                  <c:v>1741</c:v>
                </c:pt>
                <c:pt idx="6">
                  <c:v>1694</c:v>
                </c:pt>
                <c:pt idx="7">
                  <c:v>1636</c:v>
                </c:pt>
                <c:pt idx="8">
                  <c:v>1609</c:v>
                </c:pt>
                <c:pt idx="9">
                  <c:v>1567</c:v>
                </c:pt>
                <c:pt idx="10">
                  <c:v>1525</c:v>
                </c:pt>
                <c:pt idx="11">
                  <c:v>1484</c:v>
                </c:pt>
                <c:pt idx="12">
                  <c:v>1440</c:v>
                </c:pt>
                <c:pt idx="13">
                  <c:v>1403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14</c:v>
                </c:pt>
                <c:pt idx="6">
                  <c:v>14</c:v>
                </c:pt>
                <c:pt idx="7">
                  <c:v>14</c:v>
                </c:pt>
                <c:pt idx="8">
                  <c:v>14</c:v>
                </c:pt>
                <c:pt idx="9">
                  <c:v>14</c:v>
                </c:pt>
                <c:pt idx="10">
                  <c:v>14</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233</c:v>
                </c:pt>
                <c:pt idx="1">
                  <c:v>233</c:v>
                </c:pt>
                <c:pt idx="2">
                  <c:v>233</c:v>
                </c:pt>
                <c:pt idx="3">
                  <c:v>233</c:v>
                </c:pt>
                <c:pt idx="4">
                  <c:v>233</c:v>
                </c:pt>
                <c:pt idx="5">
                  <c:v>198</c:v>
                </c:pt>
                <c:pt idx="6">
                  <c:v>198</c:v>
                </c:pt>
                <c:pt idx="7">
                  <c:v>198</c:v>
                </c:pt>
                <c:pt idx="8">
                  <c:v>198</c:v>
                </c:pt>
                <c:pt idx="9">
                  <c:v>198</c:v>
                </c:pt>
                <c:pt idx="10">
                  <c:v>198</c:v>
                </c:pt>
                <c:pt idx="11">
                  <c:v>162</c:v>
                </c:pt>
                <c:pt idx="12">
                  <c:v>162</c:v>
                </c:pt>
                <c:pt idx="13">
                  <c:v>162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3.2107999999999999</c:v>
                </c:pt>
                <c:pt idx="1">
                  <c:v>4.0804</c:v>
                </c:pt>
                <c:pt idx="2">
                  <c:v>3.6393</c:v>
                </c:pt>
                <c:pt idx="3">
                  <c:v>2.5638000000000001</c:v>
                </c:pt>
                <c:pt idx="4">
                  <c:v>2.6164000000000001</c:v>
                </c:pt>
                <c:pt idx="5">
                  <c:v>3.0461</c:v>
                </c:pt>
                <c:pt idx="6">
                  <c:v>0</c:v>
                </c:pt>
                <c:pt idx="7">
                  <c:v>2.0975000000000001</c:v>
                </c:pt>
                <c:pt idx="8">
                  <c:v>2.0261</c:v>
                </c:pt>
                <c:pt idx="9">
                  <c:v>2.2448000000000001</c:v>
                </c:pt>
                <c:pt idx="10">
                  <c:v>1.8042</c:v>
                </c:pt>
                <c:pt idx="11">
                  <c:v>0</c:v>
                </c:pt>
                <c:pt idx="12">
                  <c:v>0.54569999999999996</c:v>
                </c:pt>
                <c:pt idx="13">
                  <c:v>0.5746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5.5071925557770154</c:v>
                </c:pt>
                <c:pt idx="1">
                  <c:v>5.5393578596766666</c:v>
                </c:pt>
                <c:pt idx="2">
                  <c:v>5.3560887995507356</c:v>
                </c:pt>
                <c:pt idx="3">
                  <c:v>4.913621770644764</c:v>
                </c:pt>
                <c:pt idx="4">
                  <c:v>4.9638371266593353</c:v>
                </c:pt>
                <c:pt idx="5">
                  <c:v>4.3703197243034007</c:v>
                </c:pt>
                <c:pt idx="6">
                  <c:v>4.2429800112744314</c:v>
                </c:pt>
                <c:pt idx="7">
                  <c:v>3.7702210019579985</c:v>
                </c:pt>
                <c:pt idx="8">
                  <c:v>3.4000869705799173</c:v>
                </c:pt>
                <c:pt idx="9">
                  <c:v>3.2174835349318491</c:v>
                </c:pt>
                <c:pt idx="10">
                  <c:v>3.480333930411069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3.2686704974747305</c:v>
                </c:pt>
                <c:pt idx="1">
                  <c:v>2.8035795104606098</c:v>
                </c:pt>
                <c:pt idx="2">
                  <c:v>2.3267210101062017</c:v>
                </c:pt>
                <c:pt idx="3">
                  <c:v>2.2669853416810501</c:v>
                </c:pt>
                <c:pt idx="4">
                  <c:v>1.1844975278575509</c:v>
                </c:pt>
                <c:pt idx="5">
                  <c:v>2.0389668175082813</c:v>
                </c:pt>
                <c:pt idx="6">
                  <c:v>1.9748549300624378</c:v>
                </c:pt>
                <c:pt idx="7">
                  <c:v>1.8074277877076066</c:v>
                </c:pt>
                <c:pt idx="8">
                  <c:v>1.621869651171842</c:v>
                </c:pt>
                <c:pt idx="9">
                  <c:v>0.85594108220392195</c:v>
                </c:pt>
                <c:pt idx="10">
                  <c:v>1.0605229236256351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2.4712743930244998</c:v>
                </c:pt>
                <c:pt idx="2">
                  <c:v>1.146075755009222</c:v>
                </c:pt>
                <c:pt idx="3">
                  <c:v>0.79968435928624093</c:v>
                </c:pt>
                <c:pt idx="4">
                  <c:v>5.513223445454889</c:v>
                </c:pt>
                <c:pt idx="5">
                  <c:v>9.3742617694919357</c:v>
                </c:pt>
                <c:pt idx="7">
                  <c:v>6.5089467788297277</c:v>
                </c:pt>
                <c:pt idx="8">
                  <c:v>0.23383092393675201</c:v>
                </c:pt>
                <c:pt idx="9">
                  <c:v>0.70480403501073863</c:v>
                </c:pt>
                <c:pt idx="10">
                  <c:v>0.3759689011036863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4.4170345073199631</c:v>
                </c:pt>
                <c:pt idx="4" formatCode="#,##0">
                  <c:v>5.513223445454889</c:v>
                </c:pt>
                <c:pt idx="5" formatCode="#,##0">
                  <c:v>9.3742617694919357</c:v>
                </c:pt>
                <c:pt idx="6" formatCode="#,##0">
                  <c:v>7.4475817377772184</c:v>
                </c:pt>
                <c:pt idx="10" formatCode="#,##0">
                  <c:v>0.3759689011036863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99.000000000000014</c:v>
                </c:pt>
                <c:pt idx="1">
                  <c:v>230.1</c:v>
                </c:pt>
                <c:pt idx="2">
                  <c:v>4000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118.81188000000002</c:v>
                </c:pt>
                <c:pt idx="1">
                  <c:v>304.367076</c:v>
                </c:pt>
                <c:pt idx="2">
                  <c:v>8689.92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2.0756900160000002</c:v>
                </c:pt>
                <c:pt idx="1">
                  <c:v>5.7577636439999988</c:v>
                </c:pt>
                <c:pt idx="2">
                  <c:v>0</c:v>
                </c:pt>
                <c:pt idx="3">
                  <c:v>0</c:v>
                </c:pt>
                <c:pt idx="4">
                  <c:v>0.13108565999999999</c:v>
                </c:pt>
                <c:pt idx="5">
                  <c:v>1.6676132699999999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109,620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43120</c:v>
                </c:pt>
                <c:pt idx="1">
                  <c:v>66500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4000</c:v>
                </c:pt>
                <c:pt idx="5">
                  <c:v>4000</c:v>
                </c:pt>
                <c:pt idx="6">
                  <c:v>4000</c:v>
                </c:pt>
                <c:pt idx="7">
                  <c:v>4000</c:v>
                </c:pt>
                <c:pt idx="8">
                  <c:v>4000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183.7</c:v>
                </c:pt>
                <c:pt idx="1">
                  <c:v>230.1</c:v>
                </c:pt>
                <c:pt idx="2">
                  <c:v>230.1</c:v>
                </c:pt>
                <c:pt idx="3">
                  <c:v>230</c:v>
                </c:pt>
                <c:pt idx="4">
                  <c:v>230.1</c:v>
                </c:pt>
                <c:pt idx="5">
                  <c:v>230.1</c:v>
                </c:pt>
                <c:pt idx="6">
                  <c:v>230.1</c:v>
                </c:pt>
                <c:pt idx="7">
                  <c:v>230.1</c:v>
                </c:pt>
                <c:pt idx="8">
                  <c:v>230.1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46.6</c:v>
                </c:pt>
                <c:pt idx="1">
                  <c:v>46.6</c:v>
                </c:pt>
                <c:pt idx="2">
                  <c:v>48.8</c:v>
                </c:pt>
                <c:pt idx="3">
                  <c:v>48.9</c:v>
                </c:pt>
                <c:pt idx="4">
                  <c:v>58.3</c:v>
                </c:pt>
                <c:pt idx="5">
                  <c:v>66.800000000000011</c:v>
                </c:pt>
                <c:pt idx="6">
                  <c:v>66.800000000000011</c:v>
                </c:pt>
                <c:pt idx="7">
                  <c:v>86.2</c:v>
                </c:pt>
                <c:pt idx="8">
                  <c:v>99.000000000000014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1.9629119542065868E-2</c:v>
                </c:pt>
                <c:pt idx="1">
                  <c:v>2.4852895766146882E-2</c:v>
                </c:pt>
                <c:pt idx="2">
                  <c:v>2.4370235063109789E-2</c:v>
                </c:pt>
                <c:pt idx="3">
                  <c:v>2.6055045634466017E-2</c:v>
                </c:pt>
                <c:pt idx="4">
                  <c:v>0.70342507085924111</c:v>
                </c:pt>
                <c:pt idx="5">
                  <c:v>0.68495892572913575</c:v>
                </c:pt>
                <c:pt idx="6">
                  <c:v>0.65607938222191686</c:v>
                </c:pt>
                <c:pt idx="7">
                  <c:v>0.64627284974481647</c:v>
                </c:pt>
                <c:pt idx="8">
                  <c:v>0.64736408190385342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0.87499317960141709</c:v>
                </c:pt>
                <c:pt idx="2">
                  <c:v>0.7491293364928503</c:v>
                </c:pt>
                <c:pt idx="3">
                  <c:v>0.70259849401193442</c:v>
                </c:pt>
                <c:pt idx="4">
                  <c:v>5.3560887995507356</c:v>
                </c:pt>
                <c:pt idx="5">
                  <c:v>8.7796863990242233</c:v>
                </c:pt>
                <c:pt idx="7">
                  <c:v>5.4879062882313594</c:v>
                </c:pt>
                <c:pt idx="8">
                  <c:v>0.253801406551242</c:v>
                </c:pt>
                <c:pt idx="9">
                  <c:v>0.75700446418629019</c:v>
                </c:pt>
                <c:pt idx="10">
                  <c:v>0.42888546041862879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2.3267210101062017</c:v>
                </c:pt>
                <c:pt idx="4" formatCode="#,##0">
                  <c:v>5.3560887995507356</c:v>
                </c:pt>
                <c:pt idx="5" formatCode="#,##0">
                  <c:v>8.7796863990242233</c:v>
                </c:pt>
                <c:pt idx="6" formatCode="#,##0">
                  <c:v>6.4987121589688917</c:v>
                </c:pt>
                <c:pt idx="10" formatCode="#,##0">
                  <c:v>0.42888546041862879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9</c:v>
                </c:pt>
                <c:pt idx="2">
                  <c:v>10</c:v>
                </c:pt>
                <c:pt idx="3">
                  <c:v>10</c:v>
                </c:pt>
                <c:pt idx="4">
                  <c:v>12</c:v>
                </c:pt>
                <c:pt idx="5">
                  <c:v>13</c:v>
                </c:pt>
                <c:pt idx="6">
                  <c:v>13</c:v>
                </c:pt>
                <c:pt idx="7">
                  <c:v>18</c:v>
                </c:pt>
                <c:pt idx="8">
                  <c:v>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14077.239084996807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9113.0989559999998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217595.93499999997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57658.056000000004</c:v>
                </c:pt>
                <c:pt idx="1">
                  <c:v>159937.87899999996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423.17895600000003</c:v>
                </c:pt>
                <c:pt idx="1">
                  <c:v>8689.92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0.14631724692987316</c:v>
                </c:pt>
                <c:pt idx="2">
                  <c:v>0.41124624183824882</c:v>
                </c:pt>
                <c:pt idx="3">
                  <c:v>0.265582120914998</c:v>
                </c:pt>
                <c:pt idx="4">
                  <c:v>3.473475714055779</c:v>
                </c:pt>
                <c:pt idx="5">
                  <c:v>5.4201237692086695</c:v>
                </c:pt>
                <c:pt idx="7">
                  <c:v>3.9232305672728098</c:v>
                </c:pt>
                <c:pt idx="8">
                  <c:v>0.1406989235919314</c:v>
                </c:pt>
                <c:pt idx="9">
                  <c:v>0.65143555582063628</c:v>
                </c:pt>
                <c:pt idx="10">
                  <c:v>0.1694242975308235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0.82314560968312001</c:v>
                </c:pt>
                <c:pt idx="4">
                  <c:v>3.473475714055779</c:v>
                </c:pt>
                <c:pt idx="5">
                  <c:v>5.4201237692086695</c:v>
                </c:pt>
                <c:pt idx="6">
                  <c:v>4.7153650466853776</c:v>
                </c:pt>
                <c:pt idx="10">
                  <c:v>0.1694242975308235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上関町</c:v>
                </c:pt>
              </c:strCache>
            </c:strRef>
          </c:cat>
          <c:val>
            <c:numRef>
              <c:f>①CO2排出量の現状把握!$AX$43:$AX$45</c:f>
              <c:numCache>
                <c:formatCode>0%</c:formatCode>
                <c:ptCount val="3"/>
                <c:pt idx="0">
                  <c:v>0.42072759503743129</c:v>
                </c:pt>
                <c:pt idx="1">
                  <c:v>0.73364711654542925</c:v>
                </c:pt>
                <c:pt idx="2">
                  <c:v>5.6373911469746144E-2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上関町</c:v>
                </c:pt>
              </c:strCache>
            </c:strRef>
          </c:cat>
          <c:val>
            <c:numRef>
              <c:f>①CO2排出量の現状把握!$AY$43:$AY$45</c:f>
              <c:numCache>
                <c:formatCode>0%</c:formatCode>
                <c:ptCount val="3"/>
                <c:pt idx="0">
                  <c:v>0.19118662390594171</c:v>
                </c:pt>
                <c:pt idx="1">
                  <c:v>7.2360124630613004E-2</c:v>
                </c:pt>
                <c:pt idx="2">
                  <c:v>0.23788429421603127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上関町</c:v>
                </c:pt>
              </c:strCache>
            </c:strRef>
          </c:cat>
          <c:val>
            <c:numRef>
              <c:f>①CO2排出量の現状把握!$AZ$43:$AZ$45</c:f>
              <c:numCache>
                <c:formatCode>0%</c:formatCode>
                <c:ptCount val="3"/>
                <c:pt idx="0">
                  <c:v>0.18034974026133399</c:v>
                </c:pt>
                <c:pt idx="1">
                  <c:v>9.4917052976812424E-2</c:v>
                </c:pt>
                <c:pt idx="2">
                  <c:v>0.37120234126992779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上関町</c:v>
                </c:pt>
              </c:strCache>
            </c:strRef>
          </c:cat>
          <c:val>
            <c:numRef>
              <c:f>①CO2排出量の現状把握!$BA$43:$BA$45</c:f>
              <c:numCache>
                <c:formatCode>0%</c:formatCode>
                <c:ptCount val="3"/>
                <c:pt idx="0">
                  <c:v>0.19226168778726088</c:v>
                </c:pt>
                <c:pt idx="1">
                  <c:v>9.4208293952925806E-2</c:v>
                </c:pt>
                <c:pt idx="2">
                  <c:v>0.32293626858036562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上関町</c:v>
                </c:pt>
              </c:strCache>
            </c:strRef>
          </c:cat>
          <c:val>
            <c:numRef>
              <c:f>①CO2排出量の現状把握!$BB$43:$BB$45</c:f>
              <c:numCache>
                <c:formatCode>0%</c:formatCode>
                <c:ptCount val="3"/>
                <c:pt idx="0">
                  <c:v>1.5474353008032191E-2</c:v>
                </c:pt>
                <c:pt idx="1">
                  <c:v>4.8674118942195702E-3</c:v>
                </c:pt>
                <c:pt idx="2">
                  <c:v>1.1603184463929038E-2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899</c:v>
                </c:pt>
                <c:pt idx="1">
                  <c:v>899</c:v>
                </c:pt>
                <c:pt idx="2">
                  <c:v>899</c:v>
                </c:pt>
                <c:pt idx="3">
                  <c:v>899</c:v>
                </c:pt>
                <c:pt idx="4">
                  <c:v>899</c:v>
                </c:pt>
                <c:pt idx="5">
                  <c:v>832</c:v>
                </c:pt>
                <c:pt idx="6">
                  <c:v>832</c:v>
                </c:pt>
                <c:pt idx="7">
                  <c:v>832</c:v>
                </c:pt>
                <c:pt idx="8">
                  <c:v>832</c:v>
                </c:pt>
                <c:pt idx="9">
                  <c:v>832</c:v>
                </c:pt>
                <c:pt idx="10">
                  <c:v>832</c:v>
                </c:pt>
                <c:pt idx="11">
                  <c:v>857</c:v>
                </c:pt>
                <c:pt idx="12">
                  <c:v>857</c:v>
                </c:pt>
                <c:pt idx="13">
                  <c:v>857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0.42537015379194859</c:v>
                </c:pt>
                <c:pt idx="1">
                  <c:v>0.36834958987682981</c:v>
                </c:pt>
                <c:pt idx="2">
                  <c:v>0.44969138725213409</c:v>
                </c:pt>
                <c:pt idx="3">
                  <c:v>0.51342905149558127</c:v>
                </c:pt>
                <c:pt idx="4">
                  <c:v>0.42888546041862879</c:v>
                </c:pt>
                <c:pt idx="5">
                  <c:v>0.45516374731190101</c:v>
                </c:pt>
                <c:pt idx="6">
                  <c:v>0.50023941622195933</c:v>
                </c:pt>
                <c:pt idx="7">
                  <c:v>0.23927881104913559</c:v>
                </c:pt>
                <c:pt idx="8">
                  <c:v>0.22238109884392049</c:v>
                </c:pt>
                <c:pt idx="9">
                  <c:v>0.15792975523088809</c:v>
                </c:pt>
                <c:pt idx="10">
                  <c:v>0.35904797390948717</c:v>
                </c:pt>
                <c:pt idx="11">
                  <c:v>0.25151623523706651</c:v>
                </c:pt>
                <c:pt idx="12">
                  <c:v>0.27045738637588612</c:v>
                </c:pt>
                <c:pt idx="13">
                  <c:v>0.1694242975308235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127355</c:v>
                </c:pt>
                <c:pt idx="1">
                  <c:v>126303</c:v>
                </c:pt>
                <c:pt idx="2">
                  <c:v>126453</c:v>
                </c:pt>
                <c:pt idx="3">
                  <c:v>125782</c:v>
                </c:pt>
                <c:pt idx="4">
                  <c:v>125490</c:v>
                </c:pt>
                <c:pt idx="5">
                  <c:v>124696</c:v>
                </c:pt>
                <c:pt idx="6">
                  <c:v>125480</c:v>
                </c:pt>
                <c:pt idx="7">
                  <c:v>124765.75333109871</c:v>
                </c:pt>
                <c:pt idx="8">
                  <c:v>117261</c:v>
                </c:pt>
                <c:pt idx="9">
                  <c:v>114428</c:v>
                </c:pt>
                <c:pt idx="10">
                  <c:v>117692</c:v>
                </c:pt>
                <c:pt idx="11">
                  <c:v>116426</c:v>
                </c:pt>
                <c:pt idx="12">
                  <c:v>114987.99999999999</c:v>
                </c:pt>
                <c:pt idx="13">
                  <c:v>113435.99999999999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3605</c:v>
                </c:pt>
                <c:pt idx="1">
                  <c:v>3549</c:v>
                </c:pt>
                <c:pt idx="2">
                  <c:v>3468</c:v>
                </c:pt>
                <c:pt idx="3">
                  <c:v>3354</c:v>
                </c:pt>
                <c:pt idx="4">
                  <c:v>3281</c:v>
                </c:pt>
                <c:pt idx="5">
                  <c:v>3190</c:v>
                </c:pt>
                <c:pt idx="6">
                  <c:v>3053</c:v>
                </c:pt>
                <c:pt idx="7">
                  <c:v>2946</c:v>
                </c:pt>
                <c:pt idx="8">
                  <c:v>2867</c:v>
                </c:pt>
                <c:pt idx="9">
                  <c:v>2758</c:v>
                </c:pt>
                <c:pt idx="10">
                  <c:v>2668</c:v>
                </c:pt>
                <c:pt idx="11">
                  <c:v>2593</c:v>
                </c:pt>
                <c:pt idx="12">
                  <c:v>2505</c:v>
                </c:pt>
                <c:pt idx="13">
                  <c:v>2390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1743</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1750</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1751</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1752</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1753</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1754</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1755</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1756</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1757</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1758</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1759</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1760</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1761</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1762</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460</v>
      </c>
      <c r="C51" s="70">
        <v>1</v>
      </c>
      <c r="D51" s="70">
        <v>28</v>
      </c>
      <c r="E51" s="70">
        <v>1990</v>
      </c>
      <c r="F51" s="70" t="s">
        <v>787</v>
      </c>
      <c r="G51" s="70" t="s">
        <v>1764</v>
      </c>
      <c r="H51" s="70" t="s">
        <v>1765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461</v>
      </c>
      <c r="C52" s="70">
        <v>2</v>
      </c>
      <c r="D52" s="70">
        <v>28</v>
      </c>
      <c r="E52" s="70">
        <v>2005</v>
      </c>
      <c r="F52" s="70" t="s">
        <v>789</v>
      </c>
      <c r="G52" s="70" t="s">
        <v>1764</v>
      </c>
      <c r="H52" s="70" t="s">
        <v>1765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462</v>
      </c>
      <c r="C53" s="70">
        <v>3</v>
      </c>
      <c r="D53" s="70">
        <v>28</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463</v>
      </c>
      <c r="C54" s="70">
        <v>4</v>
      </c>
      <c r="D54" s="70">
        <v>28</v>
      </c>
      <c r="E54" s="70">
        <v>2007</v>
      </c>
      <c r="F54" s="70" t="s">
        <v>791</v>
      </c>
      <c r="G54" s="70" t="s">
        <v>1764</v>
      </c>
      <c r="H54" s="70" t="s">
        <v>1765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464</v>
      </c>
      <c r="C55" s="70">
        <v>5</v>
      </c>
      <c r="D55" s="70">
        <v>28</v>
      </c>
      <c r="E55" s="70">
        <v>2008</v>
      </c>
      <c r="F55" s="70" t="s">
        <v>792</v>
      </c>
      <c r="G55" s="70" t="s">
        <v>1764</v>
      </c>
      <c r="H55" s="70" t="s">
        <v>1765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465</v>
      </c>
      <c r="C56" s="70">
        <v>6</v>
      </c>
      <c r="D56" s="70">
        <v>28</v>
      </c>
      <c r="E56" s="70">
        <v>2009</v>
      </c>
      <c r="F56" s="70" t="s">
        <v>176</v>
      </c>
      <c r="G56" s="70" t="s">
        <v>1764</v>
      </c>
      <c r="H56" s="70" t="s">
        <v>1765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1771</v>
      </c>
      <c r="B57" s="70">
        <v>466</v>
      </c>
      <c r="C57" s="70">
        <v>7</v>
      </c>
      <c r="D57" s="70">
        <v>28</v>
      </c>
      <c r="E57" s="70">
        <v>2010</v>
      </c>
      <c r="F57" s="70" t="s">
        <v>177</v>
      </c>
      <c r="G57" s="70" t="s">
        <v>1764</v>
      </c>
      <c r="H57" s="70" t="s">
        <v>1765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1772</v>
      </c>
      <c r="B58" s="70">
        <v>467</v>
      </c>
      <c r="C58" s="70">
        <v>8</v>
      </c>
      <c r="D58" s="70">
        <v>28</v>
      </c>
      <c r="E58" s="70">
        <v>2011</v>
      </c>
      <c r="F58" s="70" t="s">
        <v>178</v>
      </c>
      <c r="G58" s="70" t="s">
        <v>1764</v>
      </c>
      <c r="H58" s="70" t="s">
        <v>1765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1773</v>
      </c>
      <c r="B59" s="70">
        <v>468</v>
      </c>
      <c r="C59" s="70">
        <v>9</v>
      </c>
      <c r="D59" s="70">
        <v>28</v>
      </c>
      <c r="E59" s="70">
        <v>2012</v>
      </c>
      <c r="F59" s="70" t="s">
        <v>179</v>
      </c>
      <c r="G59" s="70" t="s">
        <v>1764</v>
      </c>
      <c r="H59" s="70" t="s">
        <v>1765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1774</v>
      </c>
      <c r="B60" s="70">
        <v>469</v>
      </c>
      <c r="C60" s="70">
        <v>10</v>
      </c>
      <c r="D60" s="70">
        <v>28</v>
      </c>
      <c r="E60" s="70">
        <v>2013</v>
      </c>
      <c r="F60" s="70" t="s">
        <v>180</v>
      </c>
      <c r="G60" s="70" t="s">
        <v>1764</v>
      </c>
      <c r="H60" s="70" t="s">
        <v>1765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1775</v>
      </c>
      <c r="B61" s="70">
        <v>470</v>
      </c>
      <c r="C61" s="70">
        <v>11</v>
      </c>
      <c r="D61" s="70">
        <v>28</v>
      </c>
      <c r="E61" s="70">
        <v>2014</v>
      </c>
      <c r="F61" s="70" t="s">
        <v>181</v>
      </c>
      <c r="G61" s="70" t="s">
        <v>1764</v>
      </c>
      <c r="H61" s="70" t="s">
        <v>1765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1776</v>
      </c>
      <c r="B62" s="70">
        <v>471</v>
      </c>
      <c r="C62" s="70">
        <v>12</v>
      </c>
      <c r="D62" s="70">
        <v>28</v>
      </c>
      <c r="E62" s="70">
        <v>2015</v>
      </c>
      <c r="F62" s="70" t="s">
        <v>182</v>
      </c>
      <c r="G62" s="70" t="s">
        <v>1764</v>
      </c>
      <c r="H62" s="70" t="s">
        <v>1765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1777</v>
      </c>
      <c r="B63" s="70">
        <v>472</v>
      </c>
      <c r="C63" s="70">
        <v>13</v>
      </c>
      <c r="D63" s="70">
        <v>28</v>
      </c>
      <c r="E63" s="70">
        <v>2016</v>
      </c>
      <c r="F63" s="70" t="s">
        <v>155</v>
      </c>
      <c r="G63" s="70" t="s">
        <v>1764</v>
      </c>
      <c r="H63" s="70" t="s">
        <v>1765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1778</v>
      </c>
      <c r="B64" s="70">
        <v>473</v>
      </c>
      <c r="C64" s="70">
        <v>14</v>
      </c>
      <c r="D64" s="70">
        <v>28</v>
      </c>
      <c r="E64" s="70">
        <v>2017</v>
      </c>
      <c r="F64" s="70" t="s">
        <v>156</v>
      </c>
      <c r="G64" s="1064" t="s">
        <v>1764</v>
      </c>
      <c r="H64" s="70" t="s">
        <v>1765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1779</v>
      </c>
      <c r="B65" s="70">
        <v>474</v>
      </c>
      <c r="C65" s="70">
        <v>15</v>
      </c>
      <c r="D65" s="70">
        <v>28</v>
      </c>
      <c r="E65" s="70">
        <v>2018</v>
      </c>
      <c r="F65" s="70" t="s">
        <v>183</v>
      </c>
      <c r="G65" s="1064" t="s">
        <v>1764</v>
      </c>
      <c r="H65" s="70" t="s">
        <v>1765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1780</v>
      </c>
      <c r="B66" s="70">
        <v>475</v>
      </c>
      <c r="C66" s="70">
        <v>16</v>
      </c>
      <c r="D66" s="70">
        <v>28</v>
      </c>
      <c r="E66" s="70">
        <v>2019</v>
      </c>
      <c r="F66" s="70" t="s">
        <v>158</v>
      </c>
      <c r="G66" s="70" t="s">
        <v>1764</v>
      </c>
      <c r="H66" s="70" t="s">
        <v>1765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1781</v>
      </c>
      <c r="B67" s="70">
        <v>476</v>
      </c>
      <c r="C67" s="70">
        <v>17</v>
      </c>
      <c r="D67" s="70">
        <v>28</v>
      </c>
      <c r="E67" s="70">
        <v>2020</v>
      </c>
      <c r="F67" s="70" t="s">
        <v>159</v>
      </c>
      <c r="G67" s="70" t="s">
        <v>1764</v>
      </c>
      <c r="H67" s="70" t="s">
        <v>1765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1782</v>
      </c>
      <c r="B68" s="70">
        <v>476</v>
      </c>
      <c r="C68" s="70">
        <v>18</v>
      </c>
      <c r="D68" s="70">
        <v>28</v>
      </c>
      <c r="E68" s="70">
        <v>2021</v>
      </c>
      <c r="F68" s="70" t="s">
        <v>160</v>
      </c>
      <c r="G68" s="70" t="s">
        <v>1764</v>
      </c>
      <c r="H68" s="70" t="s">
        <v>1765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1783</v>
      </c>
      <c r="B69" s="70">
        <v>476</v>
      </c>
      <c r="C69" s="70">
        <v>19</v>
      </c>
      <c r="D69" s="70">
        <v>28</v>
      </c>
      <c r="E69" s="70">
        <v>2022</v>
      </c>
      <c r="F69" s="70" t="s">
        <v>161</v>
      </c>
      <c r="G69" s="70" t="s">
        <v>1764</v>
      </c>
      <c r="H69" s="70" t="s">
        <v>1765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476</v>
      </c>
      <c r="C70" s="70">
        <v>20</v>
      </c>
      <c r="D70" s="70">
        <v>28</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476</v>
      </c>
      <c r="C71" s="70">
        <v>21</v>
      </c>
      <c r="D71" s="70">
        <v>28</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1792</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1793</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1794</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1795</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1796</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1797</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1798</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1799</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1800</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1801</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1802</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1803</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273</v>
      </c>
      <c r="C93" s="70">
        <v>1</v>
      </c>
      <c r="D93" s="70">
        <v>17</v>
      </c>
      <c r="E93" s="70">
        <v>1990</v>
      </c>
      <c r="F93" s="70" t="s">
        <v>787</v>
      </c>
      <c r="G93" s="70" t="s">
        <v>1806</v>
      </c>
      <c r="H93" s="70" t="s">
        <v>1807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274</v>
      </c>
      <c r="C94" s="70">
        <v>2</v>
      </c>
      <c r="D94" s="70">
        <v>17</v>
      </c>
      <c r="E94" s="70">
        <v>2005</v>
      </c>
      <c r="F94" s="70" t="s">
        <v>789</v>
      </c>
      <c r="G94" s="70" t="s">
        <v>1806</v>
      </c>
      <c r="H94" s="70" t="s">
        <v>1807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275</v>
      </c>
      <c r="C95" s="70">
        <v>3</v>
      </c>
      <c r="D95" s="70">
        <v>17</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276</v>
      </c>
      <c r="C96" s="70">
        <v>4</v>
      </c>
      <c r="D96" s="70">
        <v>17</v>
      </c>
      <c r="E96" s="70">
        <v>2007</v>
      </c>
      <c r="F96" s="70" t="s">
        <v>791</v>
      </c>
      <c r="G96" s="70" t="s">
        <v>1806</v>
      </c>
      <c r="H96" s="70" t="s">
        <v>1807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277</v>
      </c>
      <c r="C97" s="70">
        <v>5</v>
      </c>
      <c r="D97" s="70">
        <v>17</v>
      </c>
      <c r="E97" s="70">
        <v>2008</v>
      </c>
      <c r="F97" s="70" t="s">
        <v>792</v>
      </c>
      <c r="G97" s="70" t="s">
        <v>1806</v>
      </c>
      <c r="H97" s="70" t="s">
        <v>1807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278</v>
      </c>
      <c r="C98" s="70">
        <v>6</v>
      </c>
      <c r="D98" s="70">
        <v>17</v>
      </c>
      <c r="E98" s="70">
        <v>2009</v>
      </c>
      <c r="F98" s="70" t="s">
        <v>176</v>
      </c>
      <c r="G98" s="70" t="s">
        <v>1806</v>
      </c>
      <c r="H98" s="70" t="s">
        <v>1807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1813</v>
      </c>
      <c r="B99" s="70">
        <v>279</v>
      </c>
      <c r="C99" s="70">
        <v>7</v>
      </c>
      <c r="D99" s="70">
        <v>17</v>
      </c>
      <c r="E99" s="70">
        <v>2010</v>
      </c>
      <c r="F99" s="70" t="s">
        <v>177</v>
      </c>
      <c r="G99" s="70" t="s">
        <v>1806</v>
      </c>
      <c r="H99" s="70" t="s">
        <v>1807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1814</v>
      </c>
      <c r="B100" s="70">
        <v>280</v>
      </c>
      <c r="C100" s="70">
        <v>8</v>
      </c>
      <c r="D100" s="70">
        <v>17</v>
      </c>
      <c r="E100" s="70">
        <v>2011</v>
      </c>
      <c r="F100" s="70" t="s">
        <v>178</v>
      </c>
      <c r="G100" s="70" t="s">
        <v>1806</v>
      </c>
      <c r="H100" s="70" t="s">
        <v>1807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1815</v>
      </c>
      <c r="B101" s="70">
        <v>281</v>
      </c>
      <c r="C101" s="70">
        <v>9</v>
      </c>
      <c r="D101" s="70">
        <v>17</v>
      </c>
      <c r="E101" s="70">
        <v>2012</v>
      </c>
      <c r="F101" s="70" t="s">
        <v>179</v>
      </c>
      <c r="G101" s="70" t="s">
        <v>1806</v>
      </c>
      <c r="H101" s="70" t="s">
        <v>1807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1816</v>
      </c>
      <c r="B102" s="70">
        <v>282</v>
      </c>
      <c r="C102" s="70">
        <v>10</v>
      </c>
      <c r="D102" s="70">
        <v>17</v>
      </c>
      <c r="E102" s="70">
        <v>2013</v>
      </c>
      <c r="F102" s="70" t="s">
        <v>180</v>
      </c>
      <c r="G102" s="1064" t="s">
        <v>1806</v>
      </c>
      <c r="H102" s="70" t="s">
        <v>1807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1817</v>
      </c>
      <c r="B103" s="70">
        <v>283</v>
      </c>
      <c r="C103" s="70">
        <v>11</v>
      </c>
      <c r="D103" s="70">
        <v>17</v>
      </c>
      <c r="E103" s="70">
        <v>2014</v>
      </c>
      <c r="F103" s="70" t="s">
        <v>181</v>
      </c>
      <c r="G103" s="1064" t="s">
        <v>1806</v>
      </c>
      <c r="H103" s="70" t="s">
        <v>1807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1818</v>
      </c>
      <c r="B104" s="70">
        <v>284</v>
      </c>
      <c r="C104" s="70">
        <v>12</v>
      </c>
      <c r="D104" s="70">
        <v>17</v>
      </c>
      <c r="E104" s="70">
        <v>2015</v>
      </c>
      <c r="F104" s="70" t="s">
        <v>182</v>
      </c>
      <c r="G104" s="70" t="s">
        <v>1806</v>
      </c>
      <c r="H104" s="70" t="s">
        <v>1807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1819</v>
      </c>
      <c r="B105" s="70">
        <v>285</v>
      </c>
      <c r="C105" s="70">
        <v>13</v>
      </c>
      <c r="D105" s="70">
        <v>17</v>
      </c>
      <c r="E105" s="70">
        <v>2016</v>
      </c>
      <c r="F105" s="70" t="s">
        <v>155</v>
      </c>
      <c r="G105" s="70" t="s">
        <v>1806</v>
      </c>
      <c r="H105" s="70" t="s">
        <v>1807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1820</v>
      </c>
      <c r="B106" s="70">
        <v>286</v>
      </c>
      <c r="C106" s="70">
        <v>14</v>
      </c>
      <c r="D106" s="70">
        <v>17</v>
      </c>
      <c r="E106" s="70">
        <v>2017</v>
      </c>
      <c r="F106" s="70" t="s">
        <v>156</v>
      </c>
      <c r="G106" s="70" t="s">
        <v>1806</v>
      </c>
      <c r="H106" s="70" t="s">
        <v>1807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1821</v>
      </c>
      <c r="B107" s="70">
        <v>287</v>
      </c>
      <c r="C107" s="70">
        <v>15</v>
      </c>
      <c r="D107" s="70">
        <v>17</v>
      </c>
      <c r="E107" s="70">
        <v>2018</v>
      </c>
      <c r="F107" s="70" t="s">
        <v>183</v>
      </c>
      <c r="G107" s="70" t="s">
        <v>1806</v>
      </c>
      <c r="H107" s="70" t="s">
        <v>1807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1822</v>
      </c>
      <c r="B108" s="70">
        <v>288</v>
      </c>
      <c r="C108" s="70">
        <v>16</v>
      </c>
      <c r="D108" s="70">
        <v>17</v>
      </c>
      <c r="E108" s="70">
        <v>2019</v>
      </c>
      <c r="F108" s="70" t="s">
        <v>158</v>
      </c>
      <c r="G108" s="70" t="s">
        <v>1806</v>
      </c>
      <c r="H108" s="70" t="s">
        <v>1807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1823</v>
      </c>
      <c r="B109" s="70">
        <v>289</v>
      </c>
      <c r="C109" s="70">
        <v>17</v>
      </c>
      <c r="D109" s="70">
        <v>17</v>
      </c>
      <c r="E109" s="70">
        <v>2020</v>
      </c>
      <c r="F109" s="70" t="s">
        <v>159</v>
      </c>
      <c r="G109" s="70" t="s">
        <v>1806</v>
      </c>
      <c r="H109" s="70" t="s">
        <v>1807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1824</v>
      </c>
      <c r="B110" s="70">
        <v>289</v>
      </c>
      <c r="C110" s="70">
        <v>18</v>
      </c>
      <c r="D110" s="70">
        <v>17</v>
      </c>
      <c r="E110" s="70">
        <v>2021</v>
      </c>
      <c r="F110" s="70" t="s">
        <v>160</v>
      </c>
      <c r="G110" s="70" t="s">
        <v>1806</v>
      </c>
      <c r="H110" s="70" t="s">
        <v>1807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1825</v>
      </c>
      <c r="B111" s="70">
        <v>289</v>
      </c>
      <c r="C111" s="70">
        <v>19</v>
      </c>
      <c r="D111" s="70">
        <v>17</v>
      </c>
      <c r="E111" s="70">
        <v>2022</v>
      </c>
      <c r="F111" s="70" t="s">
        <v>161</v>
      </c>
      <c r="G111" s="70" t="s">
        <v>1806</v>
      </c>
      <c r="H111" s="70" t="s">
        <v>1807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289</v>
      </c>
      <c r="C112" s="70">
        <v>20</v>
      </c>
      <c r="D112" s="70">
        <v>17</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289</v>
      </c>
      <c r="C113" s="70">
        <v>21</v>
      </c>
      <c r="D113" s="70">
        <v>17</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69</v>
      </c>
      <c r="C114" s="70">
        <v>1</v>
      </c>
      <c r="D114" s="70">
        <v>5</v>
      </c>
      <c r="E114" s="70">
        <v>1990</v>
      </c>
      <c r="F114" s="70" t="s">
        <v>787</v>
      </c>
      <c r="G114" s="70" t="s">
        <v>1829</v>
      </c>
      <c r="H114" s="70" t="s">
        <v>1830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70</v>
      </c>
      <c r="C115" s="70">
        <v>2</v>
      </c>
      <c r="D115" s="70">
        <v>5</v>
      </c>
      <c r="E115" s="70">
        <v>2005</v>
      </c>
      <c r="F115" s="70" t="s">
        <v>789</v>
      </c>
      <c r="G115" s="70" t="s">
        <v>1829</v>
      </c>
      <c r="H115" s="70" t="s">
        <v>1830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71</v>
      </c>
      <c r="C116" s="70">
        <v>3</v>
      </c>
      <c r="D116" s="70">
        <v>5</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72</v>
      </c>
      <c r="C117" s="70">
        <v>4</v>
      </c>
      <c r="D117" s="70">
        <v>5</v>
      </c>
      <c r="E117" s="70">
        <v>2007</v>
      </c>
      <c r="F117" s="70" t="s">
        <v>791</v>
      </c>
      <c r="G117" s="70" t="s">
        <v>1829</v>
      </c>
      <c r="H117" s="70" t="s">
        <v>1830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73</v>
      </c>
      <c r="C118" s="70">
        <v>5</v>
      </c>
      <c r="D118" s="70">
        <v>5</v>
      </c>
      <c r="E118" s="70">
        <v>2008</v>
      </c>
      <c r="F118" s="70" t="s">
        <v>792</v>
      </c>
      <c r="G118" s="70" t="s">
        <v>1829</v>
      </c>
      <c r="H118" s="70" t="s">
        <v>1830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74</v>
      </c>
      <c r="C119" s="70">
        <v>6</v>
      </c>
      <c r="D119" s="70">
        <v>5</v>
      </c>
      <c r="E119" s="70">
        <v>2009</v>
      </c>
      <c r="F119" s="70" t="s">
        <v>176</v>
      </c>
      <c r="G119" s="70" t="s">
        <v>1829</v>
      </c>
      <c r="H119" s="70" t="s">
        <v>1830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1836</v>
      </c>
      <c r="B120" s="70">
        <v>75</v>
      </c>
      <c r="C120" s="70">
        <v>7</v>
      </c>
      <c r="D120" s="70">
        <v>5</v>
      </c>
      <c r="E120" s="70">
        <v>2010</v>
      </c>
      <c r="F120" s="70" t="s">
        <v>177</v>
      </c>
      <c r="G120" s="70" t="s">
        <v>1829</v>
      </c>
      <c r="H120" s="70" t="s">
        <v>1830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1837</v>
      </c>
      <c r="B121" s="70">
        <v>76</v>
      </c>
      <c r="C121" s="70">
        <v>8</v>
      </c>
      <c r="D121" s="70">
        <v>5</v>
      </c>
      <c r="E121" s="70">
        <v>2011</v>
      </c>
      <c r="F121" s="70" t="s">
        <v>178</v>
      </c>
      <c r="G121" s="1064" t="s">
        <v>1829</v>
      </c>
      <c r="H121" s="70" t="s">
        <v>1830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1838</v>
      </c>
      <c r="B122" s="70">
        <v>77</v>
      </c>
      <c r="C122" s="70">
        <v>9</v>
      </c>
      <c r="D122" s="70">
        <v>5</v>
      </c>
      <c r="E122" s="70">
        <v>2012</v>
      </c>
      <c r="F122" s="70" t="s">
        <v>179</v>
      </c>
      <c r="G122" s="1064" t="s">
        <v>1829</v>
      </c>
      <c r="H122" s="70" t="s">
        <v>1830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1839</v>
      </c>
      <c r="B123" s="70">
        <v>78</v>
      </c>
      <c r="C123" s="70">
        <v>10</v>
      </c>
      <c r="D123" s="70">
        <v>5</v>
      </c>
      <c r="E123" s="70">
        <v>2013</v>
      </c>
      <c r="F123" s="70" t="s">
        <v>180</v>
      </c>
      <c r="G123" s="70" t="s">
        <v>1829</v>
      </c>
      <c r="H123" s="70" t="s">
        <v>1830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1840</v>
      </c>
      <c r="B124" s="70">
        <v>79</v>
      </c>
      <c r="C124" s="70">
        <v>11</v>
      </c>
      <c r="D124" s="70">
        <v>5</v>
      </c>
      <c r="E124" s="70">
        <v>2014</v>
      </c>
      <c r="F124" s="70" t="s">
        <v>181</v>
      </c>
      <c r="G124" s="70" t="s">
        <v>1829</v>
      </c>
      <c r="H124" s="70" t="s">
        <v>1830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1841</v>
      </c>
      <c r="B125" s="70">
        <v>80</v>
      </c>
      <c r="C125" s="70">
        <v>12</v>
      </c>
      <c r="D125" s="70">
        <v>5</v>
      </c>
      <c r="E125" s="70">
        <v>2015</v>
      </c>
      <c r="F125" s="70" t="s">
        <v>182</v>
      </c>
      <c r="G125" s="70" t="s">
        <v>1829</v>
      </c>
      <c r="H125" s="70" t="s">
        <v>1830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1842</v>
      </c>
      <c r="B126" s="70">
        <v>81</v>
      </c>
      <c r="C126" s="70">
        <v>13</v>
      </c>
      <c r="D126" s="70">
        <v>5</v>
      </c>
      <c r="E126" s="70">
        <v>2016</v>
      </c>
      <c r="F126" s="70" t="s">
        <v>155</v>
      </c>
      <c r="G126" s="70" t="s">
        <v>1829</v>
      </c>
      <c r="H126" s="70" t="s">
        <v>1830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1843</v>
      </c>
      <c r="B127" s="70">
        <v>82</v>
      </c>
      <c r="C127" s="70">
        <v>14</v>
      </c>
      <c r="D127" s="70">
        <v>5</v>
      </c>
      <c r="E127" s="70">
        <v>2017</v>
      </c>
      <c r="F127" s="70" t="s">
        <v>156</v>
      </c>
      <c r="G127" s="70" t="s">
        <v>1829</v>
      </c>
      <c r="H127" s="70" t="s">
        <v>1830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1844</v>
      </c>
      <c r="B128" s="70">
        <v>83</v>
      </c>
      <c r="C128" s="70">
        <v>15</v>
      </c>
      <c r="D128" s="70">
        <v>5</v>
      </c>
      <c r="E128" s="70">
        <v>2018</v>
      </c>
      <c r="F128" s="70" t="s">
        <v>183</v>
      </c>
      <c r="G128" s="70" t="s">
        <v>1829</v>
      </c>
      <c r="H128" s="70" t="s">
        <v>1830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1845</v>
      </c>
      <c r="B129" s="70">
        <v>84</v>
      </c>
      <c r="C129" s="70">
        <v>16</v>
      </c>
      <c r="D129" s="70">
        <v>5</v>
      </c>
      <c r="E129" s="70">
        <v>2019</v>
      </c>
      <c r="F129" s="70" t="s">
        <v>158</v>
      </c>
      <c r="G129" s="70" t="s">
        <v>1829</v>
      </c>
      <c r="H129" s="70" t="s">
        <v>1830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1846</v>
      </c>
      <c r="B130" s="70">
        <v>85</v>
      </c>
      <c r="C130" s="70">
        <v>17</v>
      </c>
      <c r="D130" s="70">
        <v>5</v>
      </c>
      <c r="E130" s="70">
        <v>2020</v>
      </c>
      <c r="F130" s="70" t="s">
        <v>159</v>
      </c>
      <c r="G130" s="70" t="s">
        <v>1829</v>
      </c>
      <c r="H130" s="70" t="s">
        <v>1830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1847</v>
      </c>
      <c r="B131" s="70">
        <v>85</v>
      </c>
      <c r="C131" s="70">
        <v>18</v>
      </c>
      <c r="D131" s="70">
        <v>5</v>
      </c>
      <c r="E131" s="70">
        <v>2021</v>
      </c>
      <c r="F131" s="70" t="s">
        <v>160</v>
      </c>
      <c r="G131" s="70" t="s">
        <v>1829</v>
      </c>
      <c r="H131" s="70" t="s">
        <v>1830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1848</v>
      </c>
      <c r="B132" s="70">
        <v>85</v>
      </c>
      <c r="C132" s="70">
        <v>19</v>
      </c>
      <c r="D132" s="70">
        <v>5</v>
      </c>
      <c r="E132" s="70">
        <v>2022</v>
      </c>
      <c r="F132" s="70" t="s">
        <v>161</v>
      </c>
      <c r="G132" s="70" t="s">
        <v>1829</v>
      </c>
      <c r="H132" s="70" t="s">
        <v>1830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85</v>
      </c>
      <c r="C133" s="70">
        <v>20</v>
      </c>
      <c r="D133" s="70">
        <v>5</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85</v>
      </c>
      <c r="C134" s="70">
        <v>21</v>
      </c>
      <c r="D134" s="70">
        <v>5</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188</v>
      </c>
      <c r="C135" s="70">
        <v>1</v>
      </c>
      <c r="D135" s="70">
        <v>12</v>
      </c>
      <c r="E135" s="70">
        <v>1990</v>
      </c>
      <c r="F135" s="70" t="s">
        <v>787</v>
      </c>
      <c r="G135" s="70" t="s">
        <v>1852</v>
      </c>
      <c r="H135" s="70" t="s">
        <v>1853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189</v>
      </c>
      <c r="C136" s="70">
        <v>2</v>
      </c>
      <c r="D136" s="70">
        <v>12</v>
      </c>
      <c r="E136" s="70">
        <v>2005</v>
      </c>
      <c r="F136" s="70" t="s">
        <v>789</v>
      </c>
      <c r="G136" s="70" t="s">
        <v>1852</v>
      </c>
      <c r="H136" s="70" t="s">
        <v>1853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190</v>
      </c>
      <c r="C137" s="70">
        <v>3</v>
      </c>
      <c r="D137" s="70">
        <v>12</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191</v>
      </c>
      <c r="C138" s="70">
        <v>4</v>
      </c>
      <c r="D138" s="70">
        <v>12</v>
      </c>
      <c r="E138" s="70">
        <v>2007</v>
      </c>
      <c r="F138" s="70" t="s">
        <v>791</v>
      </c>
      <c r="G138" s="70" t="s">
        <v>1852</v>
      </c>
      <c r="H138" s="70" t="s">
        <v>1853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192</v>
      </c>
      <c r="C139" s="70">
        <v>5</v>
      </c>
      <c r="D139" s="70">
        <v>12</v>
      </c>
      <c r="E139" s="70">
        <v>2008</v>
      </c>
      <c r="F139" s="70" t="s">
        <v>792</v>
      </c>
      <c r="G139" s="70" t="s">
        <v>1852</v>
      </c>
      <c r="H139" s="70" t="s">
        <v>1853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193</v>
      </c>
      <c r="C140" s="70">
        <v>6</v>
      </c>
      <c r="D140" s="70">
        <v>12</v>
      </c>
      <c r="E140" s="70">
        <v>2009</v>
      </c>
      <c r="F140" s="70" t="s">
        <v>176</v>
      </c>
      <c r="G140" s="1064" t="s">
        <v>1852</v>
      </c>
      <c r="H140" s="70" t="s">
        <v>1853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1859</v>
      </c>
      <c r="B141" s="70">
        <v>194</v>
      </c>
      <c r="C141" s="70">
        <v>7</v>
      </c>
      <c r="D141" s="70">
        <v>12</v>
      </c>
      <c r="E141" s="70">
        <v>2010</v>
      </c>
      <c r="F141" s="70" t="s">
        <v>177</v>
      </c>
      <c r="G141" s="1064" t="s">
        <v>1852</v>
      </c>
      <c r="H141" s="70" t="s">
        <v>1853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1860</v>
      </c>
      <c r="B142" s="70">
        <v>195</v>
      </c>
      <c r="C142" s="70">
        <v>8</v>
      </c>
      <c r="D142" s="70">
        <v>12</v>
      </c>
      <c r="E142" s="70">
        <v>2011</v>
      </c>
      <c r="F142" s="70" t="s">
        <v>178</v>
      </c>
      <c r="G142" s="70" t="s">
        <v>1852</v>
      </c>
      <c r="H142" s="70" t="s">
        <v>1853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1861</v>
      </c>
      <c r="B143" s="70">
        <v>196</v>
      </c>
      <c r="C143" s="70">
        <v>9</v>
      </c>
      <c r="D143" s="70">
        <v>12</v>
      </c>
      <c r="E143" s="70">
        <v>2012</v>
      </c>
      <c r="F143" s="70" t="s">
        <v>179</v>
      </c>
      <c r="G143" s="70" t="s">
        <v>1852</v>
      </c>
      <c r="H143" s="70" t="s">
        <v>1853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1862</v>
      </c>
      <c r="B144" s="70">
        <v>197</v>
      </c>
      <c r="C144" s="70">
        <v>10</v>
      </c>
      <c r="D144" s="70">
        <v>12</v>
      </c>
      <c r="E144" s="70">
        <v>2013</v>
      </c>
      <c r="F144" s="70" t="s">
        <v>180</v>
      </c>
      <c r="G144" s="70" t="s">
        <v>1852</v>
      </c>
      <c r="H144" s="70" t="s">
        <v>1853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1863</v>
      </c>
      <c r="B145" s="70">
        <v>198</v>
      </c>
      <c r="C145" s="70">
        <v>11</v>
      </c>
      <c r="D145" s="70">
        <v>12</v>
      </c>
      <c r="E145" s="70">
        <v>2014</v>
      </c>
      <c r="F145" s="70" t="s">
        <v>181</v>
      </c>
      <c r="G145" s="70" t="s">
        <v>1852</v>
      </c>
      <c r="H145" s="70" t="s">
        <v>1853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1864</v>
      </c>
      <c r="B146" s="70">
        <v>199</v>
      </c>
      <c r="C146" s="70">
        <v>12</v>
      </c>
      <c r="D146" s="70">
        <v>12</v>
      </c>
      <c r="E146" s="70">
        <v>2015</v>
      </c>
      <c r="F146" s="70" t="s">
        <v>182</v>
      </c>
      <c r="G146" s="70" t="s">
        <v>1852</v>
      </c>
      <c r="H146" s="70" t="s">
        <v>1853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1865</v>
      </c>
      <c r="B147" s="70">
        <v>200</v>
      </c>
      <c r="C147" s="70">
        <v>13</v>
      </c>
      <c r="D147" s="70">
        <v>12</v>
      </c>
      <c r="E147" s="70">
        <v>2016</v>
      </c>
      <c r="F147" s="70" t="s">
        <v>155</v>
      </c>
      <c r="G147" s="70" t="s">
        <v>1852</v>
      </c>
      <c r="H147" s="70" t="s">
        <v>1853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1866</v>
      </c>
      <c r="B148" s="70">
        <v>201</v>
      </c>
      <c r="C148" s="70">
        <v>14</v>
      </c>
      <c r="D148" s="70">
        <v>12</v>
      </c>
      <c r="E148" s="70">
        <v>2017</v>
      </c>
      <c r="F148" s="70" t="s">
        <v>156</v>
      </c>
      <c r="G148" s="70" t="s">
        <v>1852</v>
      </c>
      <c r="H148" s="70" t="s">
        <v>1853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1867</v>
      </c>
      <c r="B149" s="70">
        <v>202</v>
      </c>
      <c r="C149" s="70">
        <v>15</v>
      </c>
      <c r="D149" s="70">
        <v>12</v>
      </c>
      <c r="E149" s="70">
        <v>2018</v>
      </c>
      <c r="F149" s="70" t="s">
        <v>183</v>
      </c>
      <c r="G149" s="70" t="s">
        <v>1852</v>
      </c>
      <c r="H149" s="70" t="s">
        <v>1853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1868</v>
      </c>
      <c r="B150" s="70">
        <v>203</v>
      </c>
      <c r="C150" s="70">
        <v>16</v>
      </c>
      <c r="D150" s="70">
        <v>12</v>
      </c>
      <c r="E150" s="70">
        <v>2019</v>
      </c>
      <c r="F150" s="70" t="s">
        <v>158</v>
      </c>
      <c r="G150" s="70" t="s">
        <v>1852</v>
      </c>
      <c r="H150" s="70" t="s">
        <v>1853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1869</v>
      </c>
      <c r="B151" s="70">
        <v>204</v>
      </c>
      <c r="C151" s="70">
        <v>17</v>
      </c>
      <c r="D151" s="70">
        <v>12</v>
      </c>
      <c r="E151" s="70">
        <v>2020</v>
      </c>
      <c r="F151" s="70" t="s">
        <v>159</v>
      </c>
      <c r="G151" s="70" t="s">
        <v>1852</v>
      </c>
      <c r="H151" s="70" t="s">
        <v>1853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1870</v>
      </c>
      <c r="B152" s="70">
        <v>204</v>
      </c>
      <c r="C152" s="70">
        <v>18</v>
      </c>
      <c r="D152" s="70">
        <v>12</v>
      </c>
      <c r="E152" s="70">
        <v>2021</v>
      </c>
      <c r="F152" s="70" t="s">
        <v>160</v>
      </c>
      <c r="G152" s="70" t="s">
        <v>1852</v>
      </c>
      <c r="H152" s="70" t="s">
        <v>1853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1871</v>
      </c>
      <c r="B153" s="70">
        <v>204</v>
      </c>
      <c r="C153" s="70">
        <v>19</v>
      </c>
      <c r="D153" s="70">
        <v>12</v>
      </c>
      <c r="E153" s="70">
        <v>2022</v>
      </c>
      <c r="F153" s="70" t="s">
        <v>161</v>
      </c>
      <c r="G153" s="70" t="s">
        <v>1852</v>
      </c>
      <c r="H153" s="70" t="s">
        <v>1853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204</v>
      </c>
      <c r="C154" s="70">
        <v>20</v>
      </c>
      <c r="D154" s="70">
        <v>12</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204</v>
      </c>
      <c r="C155" s="70">
        <v>21</v>
      </c>
      <c r="D155" s="70">
        <v>12</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1875</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1876</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1877</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1878</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1879</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1880</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1881</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1882</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1883</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1884</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1885</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1886</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1887</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1888</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1889</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1890</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1891</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1892</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35</v>
      </c>
      <c r="C177" s="70">
        <v>1</v>
      </c>
      <c r="D177" s="70">
        <v>3</v>
      </c>
      <c r="E177" s="70">
        <v>1990</v>
      </c>
      <c r="F177" s="70" t="s">
        <v>787</v>
      </c>
      <c r="G177" s="70" t="s">
        <v>1894</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36</v>
      </c>
      <c r="C178" s="70">
        <v>2</v>
      </c>
      <c r="D178" s="70">
        <v>3</v>
      </c>
      <c r="E178" s="70">
        <v>2005</v>
      </c>
      <c r="F178" s="70" t="s">
        <v>789</v>
      </c>
      <c r="G178" s="1064" t="s">
        <v>1894</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37</v>
      </c>
      <c r="C179" s="70">
        <v>3</v>
      </c>
      <c r="D179" s="70">
        <v>3</v>
      </c>
      <c r="E179" s="70">
        <v>2006</v>
      </c>
      <c r="F179" s="70" t="s">
        <v>790</v>
      </c>
      <c r="G179" s="1064" t="s">
        <v>1894</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38</v>
      </c>
      <c r="C180" s="70">
        <v>4</v>
      </c>
      <c r="D180" s="70">
        <v>3</v>
      </c>
      <c r="E180" s="70">
        <v>2007</v>
      </c>
      <c r="F180" s="70" t="s">
        <v>791</v>
      </c>
      <c r="G180" s="70" t="s">
        <v>1894</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39</v>
      </c>
      <c r="C181" s="70">
        <v>5</v>
      </c>
      <c r="D181" s="70">
        <v>3</v>
      </c>
      <c r="E181" s="70">
        <v>2008</v>
      </c>
      <c r="F181" s="70" t="s">
        <v>792</v>
      </c>
      <c r="G181" s="70" t="s">
        <v>1894</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40</v>
      </c>
      <c r="C182" s="70">
        <v>6</v>
      </c>
      <c r="D182" s="70">
        <v>3</v>
      </c>
      <c r="E182" s="70">
        <v>2009</v>
      </c>
      <c r="F182" s="70" t="s">
        <v>176</v>
      </c>
      <c r="G182" s="70" t="s">
        <v>1894</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1900</v>
      </c>
      <c r="B183" s="70">
        <v>41</v>
      </c>
      <c r="C183" s="70">
        <v>7</v>
      </c>
      <c r="D183" s="70">
        <v>3</v>
      </c>
      <c r="E183" s="70">
        <v>2010</v>
      </c>
      <c r="F183" s="70" t="s">
        <v>177</v>
      </c>
      <c r="G183" s="70" t="s">
        <v>1894</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1901</v>
      </c>
      <c r="B184" s="70">
        <v>42</v>
      </c>
      <c r="C184" s="70">
        <v>8</v>
      </c>
      <c r="D184" s="70">
        <v>3</v>
      </c>
      <c r="E184" s="70">
        <v>2011</v>
      </c>
      <c r="F184" s="70" t="s">
        <v>178</v>
      </c>
      <c r="G184" s="70" t="s">
        <v>1894</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1902</v>
      </c>
      <c r="B185" s="70">
        <v>43</v>
      </c>
      <c r="C185" s="70">
        <v>9</v>
      </c>
      <c r="D185" s="70">
        <v>3</v>
      </c>
      <c r="E185" s="70">
        <v>2012</v>
      </c>
      <c r="F185" s="70" t="s">
        <v>179</v>
      </c>
      <c r="G185" s="70" t="s">
        <v>1894</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1903</v>
      </c>
      <c r="B186" s="70">
        <v>44</v>
      </c>
      <c r="C186" s="70">
        <v>10</v>
      </c>
      <c r="D186" s="70">
        <v>3</v>
      </c>
      <c r="E186" s="70">
        <v>2013</v>
      </c>
      <c r="F186" s="70" t="s">
        <v>180</v>
      </c>
      <c r="G186" s="70" t="s">
        <v>1894</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1904</v>
      </c>
      <c r="B187" s="70">
        <v>45</v>
      </c>
      <c r="C187" s="70">
        <v>11</v>
      </c>
      <c r="D187" s="70">
        <v>3</v>
      </c>
      <c r="E187" s="70">
        <v>2014</v>
      </c>
      <c r="F187" s="70" t="s">
        <v>181</v>
      </c>
      <c r="G187" s="70" t="s">
        <v>1894</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1905</v>
      </c>
      <c r="B188" s="70">
        <v>46</v>
      </c>
      <c r="C188" s="70">
        <v>12</v>
      </c>
      <c r="D188" s="70">
        <v>3</v>
      </c>
      <c r="E188" s="70">
        <v>2015</v>
      </c>
      <c r="F188" s="70" t="s">
        <v>182</v>
      </c>
      <c r="G188" s="70" t="s">
        <v>1894</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1906</v>
      </c>
      <c r="B189" s="70">
        <v>47</v>
      </c>
      <c r="C189" s="70">
        <v>13</v>
      </c>
      <c r="D189" s="70">
        <v>3</v>
      </c>
      <c r="E189" s="70">
        <v>2016</v>
      </c>
      <c r="F189" s="70" t="s">
        <v>155</v>
      </c>
      <c r="G189" s="70" t="s">
        <v>1894</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1907</v>
      </c>
      <c r="B190" s="70">
        <v>48</v>
      </c>
      <c r="C190" s="70">
        <v>14</v>
      </c>
      <c r="D190" s="70">
        <v>3</v>
      </c>
      <c r="E190" s="70">
        <v>2017</v>
      </c>
      <c r="F190" s="70" t="s">
        <v>156</v>
      </c>
      <c r="G190" s="70" t="s">
        <v>1894</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1908</v>
      </c>
      <c r="B191" s="70">
        <v>49</v>
      </c>
      <c r="C191" s="70">
        <v>15</v>
      </c>
      <c r="D191" s="70">
        <v>3</v>
      </c>
      <c r="E191" s="70">
        <v>2018</v>
      </c>
      <c r="F191" s="70" t="s">
        <v>183</v>
      </c>
      <c r="G191" s="70" t="s">
        <v>1894</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1909</v>
      </c>
      <c r="B192" s="70">
        <v>50</v>
      </c>
      <c r="C192" s="70">
        <v>16</v>
      </c>
      <c r="D192" s="70">
        <v>3</v>
      </c>
      <c r="E192" s="70">
        <v>2019</v>
      </c>
      <c r="F192" s="70" t="s">
        <v>158</v>
      </c>
      <c r="G192" s="70" t="s">
        <v>1894</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1910</v>
      </c>
      <c r="B193" s="70">
        <v>51</v>
      </c>
      <c r="C193" s="70">
        <v>17</v>
      </c>
      <c r="D193" s="70">
        <v>3</v>
      </c>
      <c r="E193" s="70">
        <v>2020</v>
      </c>
      <c r="F193" s="70" t="s">
        <v>159</v>
      </c>
      <c r="G193" s="70" t="s">
        <v>1894</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1911</v>
      </c>
      <c r="B194" s="70">
        <v>51</v>
      </c>
      <c r="C194" s="70">
        <v>18</v>
      </c>
      <c r="D194" s="70">
        <v>3</v>
      </c>
      <c r="E194" s="70">
        <v>2021</v>
      </c>
      <c r="F194" s="70" t="s">
        <v>160</v>
      </c>
      <c r="G194" s="70" t="s">
        <v>1894</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1912</v>
      </c>
      <c r="B195" s="70">
        <v>51</v>
      </c>
      <c r="C195" s="70">
        <v>19</v>
      </c>
      <c r="D195" s="70">
        <v>3</v>
      </c>
      <c r="E195" s="70">
        <v>2022</v>
      </c>
      <c r="F195" s="70" t="s">
        <v>161</v>
      </c>
      <c r="G195" s="70" t="s">
        <v>1894</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51</v>
      </c>
      <c r="C196" s="70">
        <v>20</v>
      </c>
      <c r="D196" s="70">
        <v>3</v>
      </c>
      <c r="E196" s="70">
        <v>2023</v>
      </c>
      <c r="F196" s="70" t="s">
        <v>1539</v>
      </c>
      <c r="G196" s="70" t="s">
        <v>1894</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51</v>
      </c>
      <c r="C197" s="70">
        <v>21</v>
      </c>
      <c r="D197" s="70">
        <v>3</v>
      </c>
      <c r="E197" s="70">
        <v>2024</v>
      </c>
      <c r="F197" s="70" t="s">
        <v>1554</v>
      </c>
      <c r="G197" s="1064" t="s">
        <v>1894</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1921</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1922</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1923</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1924</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1925</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1926</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1927</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1928</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1929</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1930</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1931</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1932</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341</v>
      </c>
      <c r="C219" s="70">
        <v>1</v>
      </c>
      <c r="D219" s="70">
        <v>21</v>
      </c>
      <c r="E219" s="70">
        <v>1990</v>
      </c>
      <c r="F219" s="70" t="s">
        <v>787</v>
      </c>
      <c r="G219" s="70" t="s">
        <v>1935</v>
      </c>
      <c r="H219" s="70" t="s">
        <v>1936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342</v>
      </c>
      <c r="C220" s="70">
        <v>2</v>
      </c>
      <c r="D220" s="70">
        <v>21</v>
      </c>
      <c r="E220" s="70">
        <v>2005</v>
      </c>
      <c r="F220" s="70" t="s">
        <v>789</v>
      </c>
      <c r="G220" s="70" t="s">
        <v>1935</v>
      </c>
      <c r="H220" s="70" t="s">
        <v>1936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343</v>
      </c>
      <c r="C221" s="70">
        <v>3</v>
      </c>
      <c r="D221" s="70">
        <v>21</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344</v>
      </c>
      <c r="C222" s="70">
        <v>4</v>
      </c>
      <c r="D222" s="70">
        <v>21</v>
      </c>
      <c r="E222" s="70">
        <v>2007</v>
      </c>
      <c r="F222" s="70" t="s">
        <v>791</v>
      </c>
      <c r="G222" s="70" t="s">
        <v>1935</v>
      </c>
      <c r="H222" s="70" t="s">
        <v>1936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345</v>
      </c>
      <c r="C223" s="70">
        <v>5</v>
      </c>
      <c r="D223" s="70">
        <v>21</v>
      </c>
      <c r="E223" s="70">
        <v>2008</v>
      </c>
      <c r="F223" s="70" t="s">
        <v>792</v>
      </c>
      <c r="G223" s="70" t="s">
        <v>1935</v>
      </c>
      <c r="H223" s="70" t="s">
        <v>1936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346</v>
      </c>
      <c r="C224" s="70">
        <v>6</v>
      </c>
      <c r="D224" s="70">
        <v>21</v>
      </c>
      <c r="E224" s="70">
        <v>2009</v>
      </c>
      <c r="F224" s="70" t="s">
        <v>176</v>
      </c>
      <c r="G224" s="70" t="s">
        <v>1935</v>
      </c>
      <c r="H224" s="70" t="s">
        <v>1936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347</v>
      </c>
      <c r="C225" s="70">
        <v>7</v>
      </c>
      <c r="D225" s="70">
        <v>21</v>
      </c>
      <c r="E225" s="70">
        <v>2010</v>
      </c>
      <c r="F225" s="70" t="s">
        <v>177</v>
      </c>
      <c r="G225" s="70" t="s">
        <v>1935</v>
      </c>
      <c r="H225" s="70" t="s">
        <v>1936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348</v>
      </c>
      <c r="C226" s="70">
        <v>8</v>
      </c>
      <c r="D226" s="70">
        <v>21</v>
      </c>
      <c r="E226" s="70">
        <v>2011</v>
      </c>
      <c r="F226" s="70" t="s">
        <v>178</v>
      </c>
      <c r="G226" s="70" t="s">
        <v>1935</v>
      </c>
      <c r="H226" s="70" t="s">
        <v>1936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349</v>
      </c>
      <c r="C227" s="70">
        <v>9</v>
      </c>
      <c r="D227" s="70">
        <v>21</v>
      </c>
      <c r="E227" s="70">
        <v>2012</v>
      </c>
      <c r="F227" s="70" t="s">
        <v>179</v>
      </c>
      <c r="G227" s="70" t="s">
        <v>1935</v>
      </c>
      <c r="H227" s="70" t="s">
        <v>1936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350</v>
      </c>
      <c r="C228" s="70">
        <v>10</v>
      </c>
      <c r="D228" s="70">
        <v>21</v>
      </c>
      <c r="E228" s="70">
        <v>2013</v>
      </c>
      <c r="F228" s="70" t="s">
        <v>180</v>
      </c>
      <c r="G228" s="70" t="s">
        <v>1935</v>
      </c>
      <c r="H228" s="70" t="s">
        <v>1936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351</v>
      </c>
      <c r="C229" s="70">
        <v>11</v>
      </c>
      <c r="D229" s="70">
        <v>21</v>
      </c>
      <c r="E229" s="70">
        <v>2014</v>
      </c>
      <c r="F229" s="70" t="s">
        <v>181</v>
      </c>
      <c r="G229" s="70" t="s">
        <v>1935</v>
      </c>
      <c r="H229" s="70" t="s">
        <v>1936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352</v>
      </c>
      <c r="C230" s="70">
        <v>12</v>
      </c>
      <c r="D230" s="70">
        <v>21</v>
      </c>
      <c r="E230" s="70">
        <v>2015</v>
      </c>
      <c r="F230" s="70" t="s">
        <v>182</v>
      </c>
      <c r="G230" s="70" t="s">
        <v>1935</v>
      </c>
      <c r="H230" s="70" t="s">
        <v>1936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353</v>
      </c>
      <c r="C231" s="70">
        <v>13</v>
      </c>
      <c r="D231" s="70">
        <v>21</v>
      </c>
      <c r="E231" s="70">
        <v>2016</v>
      </c>
      <c r="F231" s="70" t="s">
        <v>155</v>
      </c>
      <c r="G231" s="70" t="s">
        <v>1935</v>
      </c>
      <c r="H231" s="70" t="s">
        <v>1936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354</v>
      </c>
      <c r="C232" s="70">
        <v>14</v>
      </c>
      <c r="D232" s="70">
        <v>21</v>
      </c>
      <c r="E232" s="70">
        <v>2017</v>
      </c>
      <c r="F232" s="70" t="s">
        <v>156</v>
      </c>
      <c r="G232" s="70" t="s">
        <v>1935</v>
      </c>
      <c r="H232" s="70" t="s">
        <v>1936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355</v>
      </c>
      <c r="C233" s="70">
        <v>15</v>
      </c>
      <c r="D233" s="70">
        <v>21</v>
      </c>
      <c r="E233" s="70">
        <v>2018</v>
      </c>
      <c r="F233" s="70" t="s">
        <v>183</v>
      </c>
      <c r="G233" s="70" t="s">
        <v>1935</v>
      </c>
      <c r="H233" s="70" t="s">
        <v>1936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356</v>
      </c>
      <c r="C234" s="70">
        <v>16</v>
      </c>
      <c r="D234" s="70">
        <v>21</v>
      </c>
      <c r="E234" s="70">
        <v>2019</v>
      </c>
      <c r="F234" s="70" t="s">
        <v>158</v>
      </c>
      <c r="G234" s="70" t="s">
        <v>1935</v>
      </c>
      <c r="H234" s="70" t="s">
        <v>1936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357</v>
      </c>
      <c r="C235" s="70">
        <v>17</v>
      </c>
      <c r="D235" s="70">
        <v>21</v>
      </c>
      <c r="E235" s="70">
        <v>2020</v>
      </c>
      <c r="F235" s="70" t="s">
        <v>159</v>
      </c>
      <c r="G235" s="1064" t="s">
        <v>1935</v>
      </c>
      <c r="H235" s="70" t="s">
        <v>1936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357</v>
      </c>
      <c r="C236" s="70">
        <v>18</v>
      </c>
      <c r="D236" s="70">
        <v>21</v>
      </c>
      <c r="E236" s="70">
        <v>2021</v>
      </c>
      <c r="F236" s="70" t="s">
        <v>160</v>
      </c>
      <c r="G236" s="1064" t="s">
        <v>1935</v>
      </c>
      <c r="H236" s="70" t="s">
        <v>1936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357</v>
      </c>
      <c r="C237" s="70">
        <v>19</v>
      </c>
      <c r="D237" s="70">
        <v>21</v>
      </c>
      <c r="E237" s="70">
        <v>2022</v>
      </c>
      <c r="F237" s="70" t="s">
        <v>161</v>
      </c>
      <c r="G237" s="70" t="s">
        <v>1935</v>
      </c>
      <c r="H237" s="70" t="s">
        <v>1936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357</v>
      </c>
      <c r="C238" s="70">
        <v>20</v>
      </c>
      <c r="D238" s="70">
        <v>21</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357</v>
      </c>
      <c r="C239" s="70">
        <v>21</v>
      </c>
      <c r="D239" s="70">
        <v>21</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1963</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1964</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1965</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1966</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1967</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1968</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1969</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1970</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1971</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1972</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1973</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1974</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426</v>
      </c>
      <c r="C261" s="70">
        <v>1</v>
      </c>
      <c r="D261" s="70">
        <v>26</v>
      </c>
      <c r="E261" s="70">
        <v>1990</v>
      </c>
      <c r="F261" s="70" t="s">
        <v>787</v>
      </c>
      <c r="G261" s="70" t="s">
        <v>1977</v>
      </c>
      <c r="H261" s="70" t="s">
        <v>1978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427</v>
      </c>
      <c r="C262" s="70">
        <v>2</v>
      </c>
      <c r="D262" s="70">
        <v>26</v>
      </c>
      <c r="E262" s="70">
        <v>2005</v>
      </c>
      <c r="F262" s="70" t="s">
        <v>789</v>
      </c>
      <c r="G262" s="70" t="s">
        <v>1977</v>
      </c>
      <c r="H262" s="70" t="s">
        <v>1978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428</v>
      </c>
      <c r="C263" s="70">
        <v>3</v>
      </c>
      <c r="D263" s="70">
        <v>26</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429</v>
      </c>
      <c r="C264" s="70">
        <v>4</v>
      </c>
      <c r="D264" s="70">
        <v>26</v>
      </c>
      <c r="E264" s="70">
        <v>2007</v>
      </c>
      <c r="F264" s="70" t="s">
        <v>791</v>
      </c>
      <c r="G264" s="70" t="s">
        <v>1977</v>
      </c>
      <c r="H264" s="70" t="s">
        <v>1978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430</v>
      </c>
      <c r="C265" s="70">
        <v>5</v>
      </c>
      <c r="D265" s="70">
        <v>26</v>
      </c>
      <c r="E265" s="70">
        <v>2008</v>
      </c>
      <c r="F265" s="70" t="s">
        <v>792</v>
      </c>
      <c r="G265" s="70" t="s">
        <v>1977</v>
      </c>
      <c r="H265" s="70" t="s">
        <v>1978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431</v>
      </c>
      <c r="C266" s="70">
        <v>6</v>
      </c>
      <c r="D266" s="70">
        <v>26</v>
      </c>
      <c r="E266" s="70">
        <v>2009</v>
      </c>
      <c r="F266" s="70" t="s">
        <v>176</v>
      </c>
      <c r="G266" s="70" t="s">
        <v>1977</v>
      </c>
      <c r="H266" s="70" t="s">
        <v>1978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1984</v>
      </c>
      <c r="B267" s="70">
        <v>432</v>
      </c>
      <c r="C267" s="70">
        <v>7</v>
      </c>
      <c r="D267" s="70">
        <v>26</v>
      </c>
      <c r="E267" s="70">
        <v>2010</v>
      </c>
      <c r="F267" s="70" t="s">
        <v>177</v>
      </c>
      <c r="G267" s="70" t="s">
        <v>1977</v>
      </c>
      <c r="H267" s="70" t="s">
        <v>1978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1985</v>
      </c>
      <c r="B268" s="70">
        <v>433</v>
      </c>
      <c r="C268" s="70">
        <v>8</v>
      </c>
      <c r="D268" s="70">
        <v>26</v>
      </c>
      <c r="E268" s="70">
        <v>2011</v>
      </c>
      <c r="F268" s="70" t="s">
        <v>178</v>
      </c>
      <c r="G268" s="70" t="s">
        <v>1977</v>
      </c>
      <c r="H268" s="70" t="s">
        <v>1978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1986</v>
      </c>
      <c r="B269" s="70">
        <v>434</v>
      </c>
      <c r="C269" s="70">
        <v>9</v>
      </c>
      <c r="D269" s="70">
        <v>26</v>
      </c>
      <c r="E269" s="70">
        <v>2012</v>
      </c>
      <c r="F269" s="70" t="s">
        <v>179</v>
      </c>
      <c r="G269" s="70" t="s">
        <v>1977</v>
      </c>
      <c r="H269" s="70" t="s">
        <v>1978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1987</v>
      </c>
      <c r="B270" s="70">
        <v>435</v>
      </c>
      <c r="C270" s="70">
        <v>10</v>
      </c>
      <c r="D270" s="70">
        <v>26</v>
      </c>
      <c r="E270" s="70">
        <v>2013</v>
      </c>
      <c r="F270" s="70" t="s">
        <v>180</v>
      </c>
      <c r="G270" s="70" t="s">
        <v>1977</v>
      </c>
      <c r="H270" s="70" t="s">
        <v>1978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1988</v>
      </c>
      <c r="B271" s="70">
        <v>436</v>
      </c>
      <c r="C271" s="70">
        <v>11</v>
      </c>
      <c r="D271" s="70">
        <v>26</v>
      </c>
      <c r="E271" s="70">
        <v>2014</v>
      </c>
      <c r="F271" s="70" t="s">
        <v>181</v>
      </c>
      <c r="G271" s="70" t="s">
        <v>1977</v>
      </c>
      <c r="H271" s="70" t="s">
        <v>1978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1989</v>
      </c>
      <c r="B272" s="70">
        <v>437</v>
      </c>
      <c r="C272" s="70">
        <v>12</v>
      </c>
      <c r="D272" s="70">
        <v>26</v>
      </c>
      <c r="E272" s="70">
        <v>2015</v>
      </c>
      <c r="F272" s="70" t="s">
        <v>182</v>
      </c>
      <c r="G272" s="70" t="s">
        <v>1977</v>
      </c>
      <c r="H272" s="70" t="s">
        <v>1978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1990</v>
      </c>
      <c r="B273" s="70">
        <v>438</v>
      </c>
      <c r="C273" s="70">
        <v>13</v>
      </c>
      <c r="D273" s="70">
        <v>26</v>
      </c>
      <c r="E273" s="70">
        <v>2016</v>
      </c>
      <c r="F273" s="70" t="s">
        <v>155</v>
      </c>
      <c r="G273" s="1064" t="s">
        <v>1977</v>
      </c>
      <c r="H273" s="70" t="s">
        <v>1978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1991</v>
      </c>
      <c r="B274" s="70">
        <v>439</v>
      </c>
      <c r="C274" s="70">
        <v>14</v>
      </c>
      <c r="D274" s="70">
        <v>26</v>
      </c>
      <c r="E274" s="70">
        <v>2017</v>
      </c>
      <c r="F274" s="70" t="s">
        <v>156</v>
      </c>
      <c r="G274" s="1064" t="s">
        <v>1977</v>
      </c>
      <c r="H274" s="70" t="s">
        <v>1978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1992</v>
      </c>
      <c r="B275" s="70">
        <v>440</v>
      </c>
      <c r="C275" s="70">
        <v>15</v>
      </c>
      <c r="D275" s="70">
        <v>26</v>
      </c>
      <c r="E275" s="70">
        <v>2018</v>
      </c>
      <c r="F275" s="70" t="s">
        <v>183</v>
      </c>
      <c r="G275" s="70" t="s">
        <v>1977</v>
      </c>
      <c r="H275" s="70" t="s">
        <v>1978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1993</v>
      </c>
      <c r="B276" s="70">
        <v>441</v>
      </c>
      <c r="C276" s="70">
        <v>16</v>
      </c>
      <c r="D276" s="70">
        <v>26</v>
      </c>
      <c r="E276" s="70">
        <v>2019</v>
      </c>
      <c r="F276" s="70" t="s">
        <v>158</v>
      </c>
      <c r="G276" s="70" t="s">
        <v>1977</v>
      </c>
      <c r="H276" s="70" t="s">
        <v>1978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1994</v>
      </c>
      <c r="B277" s="70">
        <v>442</v>
      </c>
      <c r="C277" s="70">
        <v>17</v>
      </c>
      <c r="D277" s="70">
        <v>26</v>
      </c>
      <c r="E277" s="70">
        <v>2020</v>
      </c>
      <c r="F277" s="70" t="s">
        <v>159</v>
      </c>
      <c r="G277" s="70" t="s">
        <v>1977</v>
      </c>
      <c r="H277" s="70" t="s">
        <v>1978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1995</v>
      </c>
      <c r="B278" s="70">
        <v>442</v>
      </c>
      <c r="C278" s="70">
        <v>18</v>
      </c>
      <c r="D278" s="70">
        <v>26</v>
      </c>
      <c r="E278" s="70">
        <v>2021</v>
      </c>
      <c r="F278" s="70" t="s">
        <v>160</v>
      </c>
      <c r="G278" s="70" t="s">
        <v>1977</v>
      </c>
      <c r="H278" s="70" t="s">
        <v>1978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1996</v>
      </c>
      <c r="B279" s="70">
        <v>442</v>
      </c>
      <c r="C279" s="70">
        <v>19</v>
      </c>
      <c r="D279" s="70">
        <v>26</v>
      </c>
      <c r="E279" s="70">
        <v>2022</v>
      </c>
      <c r="F279" s="70" t="s">
        <v>161</v>
      </c>
      <c r="G279" s="70" t="s">
        <v>1977</v>
      </c>
      <c r="H279" s="70" t="s">
        <v>1978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442</v>
      </c>
      <c r="C280" s="70">
        <v>20</v>
      </c>
      <c r="D280" s="70">
        <v>26</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442</v>
      </c>
      <c r="C281" s="70">
        <v>21</v>
      </c>
      <c r="D281" s="70">
        <v>26</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205</v>
      </c>
      <c r="C282" s="70">
        <v>1</v>
      </c>
      <c r="D282" s="70">
        <v>13</v>
      </c>
      <c r="E282" s="70">
        <v>1990</v>
      </c>
      <c r="F282" s="70" t="s">
        <v>787</v>
      </c>
      <c r="G282" s="70" t="s">
        <v>2000</v>
      </c>
      <c r="H282" s="70" t="s">
        <v>2001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206</v>
      </c>
      <c r="C283" s="70">
        <v>2</v>
      </c>
      <c r="D283" s="70">
        <v>13</v>
      </c>
      <c r="E283" s="70">
        <v>2005</v>
      </c>
      <c r="F283" s="70" t="s">
        <v>789</v>
      </c>
      <c r="G283" s="70" t="s">
        <v>2000</v>
      </c>
      <c r="H283" s="70" t="s">
        <v>2001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207</v>
      </c>
      <c r="C284" s="70">
        <v>3</v>
      </c>
      <c r="D284" s="70">
        <v>13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208</v>
      </c>
      <c r="C285" s="70">
        <v>4</v>
      </c>
      <c r="D285" s="70">
        <v>13</v>
      </c>
      <c r="E285" s="70">
        <v>2007</v>
      </c>
      <c r="F285" s="70" t="s">
        <v>791</v>
      </c>
      <c r="G285" s="70" t="s">
        <v>2000</v>
      </c>
      <c r="H285" s="70" t="s">
        <v>2001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209</v>
      </c>
      <c r="C286" s="70">
        <v>5</v>
      </c>
      <c r="D286" s="70">
        <v>13</v>
      </c>
      <c r="E286" s="70">
        <v>2008</v>
      </c>
      <c r="F286" s="70" t="s">
        <v>792</v>
      </c>
      <c r="G286" s="70" t="s">
        <v>2000</v>
      </c>
      <c r="H286" s="70" t="s">
        <v>2001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210</v>
      </c>
      <c r="C287" s="70">
        <v>6</v>
      </c>
      <c r="D287" s="70">
        <v>13</v>
      </c>
      <c r="E287" s="70">
        <v>2009</v>
      </c>
      <c r="F287" s="70" t="s">
        <v>176</v>
      </c>
      <c r="G287" s="70" t="s">
        <v>2000</v>
      </c>
      <c r="H287" s="70" t="s">
        <v>2001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211</v>
      </c>
      <c r="C288" s="70">
        <v>7</v>
      </c>
      <c r="D288" s="70">
        <v>13</v>
      </c>
      <c r="E288" s="70">
        <v>2010</v>
      </c>
      <c r="F288" s="70" t="s">
        <v>177</v>
      </c>
      <c r="G288" s="70" t="s">
        <v>2000</v>
      </c>
      <c r="H288" s="70" t="s">
        <v>2001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212</v>
      </c>
      <c r="C289" s="70">
        <v>8</v>
      </c>
      <c r="D289" s="70">
        <v>13</v>
      </c>
      <c r="E289" s="70">
        <v>2011</v>
      </c>
      <c r="F289" s="70" t="s">
        <v>178</v>
      </c>
      <c r="G289" s="70" t="s">
        <v>2000</v>
      </c>
      <c r="H289" s="70" t="s">
        <v>2001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213</v>
      </c>
      <c r="C290" s="70">
        <v>9</v>
      </c>
      <c r="D290" s="70">
        <v>13</v>
      </c>
      <c r="E290" s="70">
        <v>2012</v>
      </c>
      <c r="F290" s="70" t="s">
        <v>179</v>
      </c>
      <c r="G290" s="70" t="s">
        <v>2000</v>
      </c>
      <c r="H290" s="70" t="s">
        <v>2001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214</v>
      </c>
      <c r="C291" s="70">
        <v>10</v>
      </c>
      <c r="D291" s="70">
        <v>13</v>
      </c>
      <c r="E291" s="70">
        <v>2013</v>
      </c>
      <c r="F291" s="70" t="s">
        <v>180</v>
      </c>
      <c r="G291" s="70" t="s">
        <v>2000</v>
      </c>
      <c r="H291" s="70" t="s">
        <v>2001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215</v>
      </c>
      <c r="C292" s="70">
        <v>11</v>
      </c>
      <c r="D292" s="70">
        <v>13</v>
      </c>
      <c r="E292" s="70">
        <v>2014</v>
      </c>
      <c r="F292" s="70" t="s">
        <v>181</v>
      </c>
      <c r="G292" s="1064" t="s">
        <v>2000</v>
      </c>
      <c r="H292" s="70" t="s">
        <v>2001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216</v>
      </c>
      <c r="C293" s="70">
        <v>12</v>
      </c>
      <c r="D293" s="70">
        <v>13</v>
      </c>
      <c r="E293" s="70">
        <v>2015</v>
      </c>
      <c r="F293" s="70" t="s">
        <v>182</v>
      </c>
      <c r="G293" s="1064" t="s">
        <v>2000</v>
      </c>
      <c r="H293" s="70" t="s">
        <v>2001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217</v>
      </c>
      <c r="C294" s="70">
        <v>13</v>
      </c>
      <c r="D294" s="70">
        <v>13</v>
      </c>
      <c r="E294" s="70">
        <v>2016</v>
      </c>
      <c r="F294" s="70" t="s">
        <v>155</v>
      </c>
      <c r="G294" s="70" t="s">
        <v>2000</v>
      </c>
      <c r="H294" s="70" t="s">
        <v>2001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218</v>
      </c>
      <c r="C295" s="70">
        <v>14</v>
      </c>
      <c r="D295" s="70">
        <v>13</v>
      </c>
      <c r="E295" s="70">
        <v>2017</v>
      </c>
      <c r="F295" s="70" t="s">
        <v>156</v>
      </c>
      <c r="G295" s="70" t="s">
        <v>2000</v>
      </c>
      <c r="H295" s="70" t="s">
        <v>2001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219</v>
      </c>
      <c r="C296" s="70">
        <v>15</v>
      </c>
      <c r="D296" s="70">
        <v>13</v>
      </c>
      <c r="E296" s="70">
        <v>2018</v>
      </c>
      <c r="F296" s="70" t="s">
        <v>183</v>
      </c>
      <c r="G296" s="70" t="s">
        <v>2000</v>
      </c>
      <c r="H296" s="70" t="s">
        <v>2001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220</v>
      </c>
      <c r="C297" s="70">
        <v>16</v>
      </c>
      <c r="D297" s="70">
        <v>13</v>
      </c>
      <c r="E297" s="70">
        <v>2019</v>
      </c>
      <c r="F297" s="70" t="s">
        <v>158</v>
      </c>
      <c r="G297" s="70" t="s">
        <v>2000</v>
      </c>
      <c r="H297" s="70" t="s">
        <v>2001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221</v>
      </c>
      <c r="C298" s="70">
        <v>17</v>
      </c>
      <c r="D298" s="70">
        <v>13</v>
      </c>
      <c r="E298" s="70">
        <v>2020</v>
      </c>
      <c r="F298" s="70" t="s">
        <v>159</v>
      </c>
      <c r="G298" s="70" t="s">
        <v>2000</v>
      </c>
      <c r="H298" s="70" t="s">
        <v>2001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2018</v>
      </c>
      <c r="B299" s="70">
        <v>221</v>
      </c>
      <c r="C299" s="70">
        <v>18</v>
      </c>
      <c r="D299" s="70">
        <v>13</v>
      </c>
      <c r="E299" s="70">
        <v>2021</v>
      </c>
      <c r="F299" s="70" t="s">
        <v>160</v>
      </c>
      <c r="G299" s="70" t="s">
        <v>2000</v>
      </c>
      <c r="H299" s="70" t="s">
        <v>2001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2019</v>
      </c>
      <c r="B300" s="70">
        <v>221</v>
      </c>
      <c r="C300" s="70">
        <v>19</v>
      </c>
      <c r="D300" s="70">
        <v>13</v>
      </c>
      <c r="E300" s="70">
        <v>2022</v>
      </c>
      <c r="F300" s="70" t="s">
        <v>161</v>
      </c>
      <c r="G300" s="70" t="s">
        <v>2000</v>
      </c>
      <c r="H300" s="70" t="s">
        <v>2001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221</v>
      </c>
      <c r="C301" s="70">
        <v>20</v>
      </c>
      <c r="D301" s="70">
        <v>13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221</v>
      </c>
      <c r="C302" s="70">
        <v>21</v>
      </c>
      <c r="D302" s="70">
        <v>13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2023</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2024</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2025</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2026</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2027</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2028</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2029</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2030</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2031</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2032</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2033</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2034</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2035</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2036</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2037</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2038</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2039</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290</v>
      </c>
      <c r="C324" s="70">
        <v>1</v>
      </c>
      <c r="D324" s="70">
        <v>18</v>
      </c>
      <c r="E324" s="70">
        <v>1990</v>
      </c>
      <c r="F324" s="70" t="s">
        <v>787</v>
      </c>
      <c r="G324" s="70" t="s">
        <v>2042</v>
      </c>
      <c r="H324" s="70" t="s">
        <v>2043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291</v>
      </c>
      <c r="C325" s="70">
        <v>2</v>
      </c>
      <c r="D325" s="70">
        <v>18</v>
      </c>
      <c r="E325" s="70">
        <v>2005</v>
      </c>
      <c r="F325" s="70" t="s">
        <v>789</v>
      </c>
      <c r="G325" s="70" t="s">
        <v>2042</v>
      </c>
      <c r="H325" s="70" t="s">
        <v>2043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292</v>
      </c>
      <c r="C326" s="70">
        <v>3</v>
      </c>
      <c r="D326" s="70">
        <v>18</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293</v>
      </c>
      <c r="C327" s="70">
        <v>4</v>
      </c>
      <c r="D327" s="70">
        <v>18</v>
      </c>
      <c r="E327" s="70">
        <v>2007</v>
      </c>
      <c r="F327" s="70" t="s">
        <v>791</v>
      </c>
      <c r="G327" s="70" t="s">
        <v>2042</v>
      </c>
      <c r="H327" s="70" t="s">
        <v>2043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294</v>
      </c>
      <c r="C328" s="70">
        <v>5</v>
      </c>
      <c r="D328" s="70">
        <v>18</v>
      </c>
      <c r="E328" s="70">
        <v>2008</v>
      </c>
      <c r="F328" s="70" t="s">
        <v>792</v>
      </c>
      <c r="G328" s="70" t="s">
        <v>2042</v>
      </c>
      <c r="H328" s="70" t="s">
        <v>2043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295</v>
      </c>
      <c r="C329" s="70">
        <v>6</v>
      </c>
      <c r="D329" s="70">
        <v>18</v>
      </c>
      <c r="E329" s="70">
        <v>2009</v>
      </c>
      <c r="F329" s="70" t="s">
        <v>176</v>
      </c>
      <c r="G329" s="1064" t="s">
        <v>2042</v>
      </c>
      <c r="H329" s="70" t="s">
        <v>2043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296</v>
      </c>
      <c r="C330" s="70">
        <v>7</v>
      </c>
      <c r="D330" s="70">
        <v>18</v>
      </c>
      <c r="E330" s="70">
        <v>2010</v>
      </c>
      <c r="F330" s="70" t="s">
        <v>177</v>
      </c>
      <c r="G330" s="1064" t="s">
        <v>2042</v>
      </c>
      <c r="H330" s="70" t="s">
        <v>2043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297</v>
      </c>
      <c r="C331" s="70">
        <v>8</v>
      </c>
      <c r="D331" s="70">
        <v>18</v>
      </c>
      <c r="E331" s="70">
        <v>2011</v>
      </c>
      <c r="F331" s="70" t="s">
        <v>178</v>
      </c>
      <c r="G331" s="70" t="s">
        <v>2042</v>
      </c>
      <c r="H331" s="70" t="s">
        <v>2043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298</v>
      </c>
      <c r="C332" s="70">
        <v>9</v>
      </c>
      <c r="D332" s="70">
        <v>18</v>
      </c>
      <c r="E332" s="70">
        <v>2012</v>
      </c>
      <c r="F332" s="70" t="s">
        <v>179</v>
      </c>
      <c r="G332" s="70" t="s">
        <v>2042</v>
      </c>
      <c r="H332" s="70" t="s">
        <v>2043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299</v>
      </c>
      <c r="C333" s="70">
        <v>10</v>
      </c>
      <c r="D333" s="70">
        <v>18</v>
      </c>
      <c r="E333" s="70">
        <v>2013</v>
      </c>
      <c r="F333" s="70" t="s">
        <v>180</v>
      </c>
      <c r="G333" s="70" t="s">
        <v>2042</v>
      </c>
      <c r="H333" s="70" t="s">
        <v>2043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300</v>
      </c>
      <c r="C334" s="70">
        <v>11</v>
      </c>
      <c r="D334" s="70">
        <v>18</v>
      </c>
      <c r="E334" s="70">
        <v>2014</v>
      </c>
      <c r="F334" s="70" t="s">
        <v>181</v>
      </c>
      <c r="G334" s="70" t="s">
        <v>2042</v>
      </c>
      <c r="H334" s="70" t="s">
        <v>2043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301</v>
      </c>
      <c r="C335" s="70">
        <v>12</v>
      </c>
      <c r="D335" s="70">
        <v>18</v>
      </c>
      <c r="E335" s="70">
        <v>2015</v>
      </c>
      <c r="F335" s="70" t="s">
        <v>182</v>
      </c>
      <c r="G335" s="70" t="s">
        <v>2042</v>
      </c>
      <c r="H335" s="70" t="s">
        <v>2043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302</v>
      </c>
      <c r="C336" s="70">
        <v>13</v>
      </c>
      <c r="D336" s="70">
        <v>18</v>
      </c>
      <c r="E336" s="70">
        <v>2016</v>
      </c>
      <c r="F336" s="70" t="s">
        <v>155</v>
      </c>
      <c r="G336" s="70" t="s">
        <v>2042</v>
      </c>
      <c r="H336" s="70" t="s">
        <v>2043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303</v>
      </c>
      <c r="C337" s="70">
        <v>14</v>
      </c>
      <c r="D337" s="70">
        <v>18</v>
      </c>
      <c r="E337" s="70">
        <v>2017</v>
      </c>
      <c r="F337" s="70" t="s">
        <v>156</v>
      </c>
      <c r="G337" s="70" t="s">
        <v>2042</v>
      </c>
      <c r="H337" s="70" t="s">
        <v>2043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304</v>
      </c>
      <c r="C338" s="70">
        <v>15</v>
      </c>
      <c r="D338" s="70">
        <v>18</v>
      </c>
      <c r="E338" s="70">
        <v>2018</v>
      </c>
      <c r="F338" s="70" t="s">
        <v>183</v>
      </c>
      <c r="G338" s="70" t="s">
        <v>2042</v>
      </c>
      <c r="H338" s="70" t="s">
        <v>2043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305</v>
      </c>
      <c r="C339" s="70">
        <v>16</v>
      </c>
      <c r="D339" s="70">
        <v>18</v>
      </c>
      <c r="E339" s="70">
        <v>2019</v>
      </c>
      <c r="F339" s="70" t="s">
        <v>158</v>
      </c>
      <c r="G339" s="70" t="s">
        <v>2042</v>
      </c>
      <c r="H339" s="70" t="s">
        <v>2043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306</v>
      </c>
      <c r="C340" s="70">
        <v>17</v>
      </c>
      <c r="D340" s="70">
        <v>18</v>
      </c>
      <c r="E340" s="70">
        <v>2020</v>
      </c>
      <c r="F340" s="70" t="s">
        <v>159</v>
      </c>
      <c r="G340" s="70" t="s">
        <v>2042</v>
      </c>
      <c r="H340" s="70" t="s">
        <v>2043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306</v>
      </c>
      <c r="C341" s="70">
        <v>18</v>
      </c>
      <c r="D341" s="70">
        <v>18</v>
      </c>
      <c r="E341" s="70">
        <v>2021</v>
      </c>
      <c r="F341" s="70" t="s">
        <v>160</v>
      </c>
      <c r="G341" s="70" t="s">
        <v>2042</v>
      </c>
      <c r="H341" s="70" t="s">
        <v>2043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306</v>
      </c>
      <c r="C342" s="70">
        <v>19</v>
      </c>
      <c r="D342" s="70">
        <v>18</v>
      </c>
      <c r="E342" s="70">
        <v>2022</v>
      </c>
      <c r="F342" s="70" t="s">
        <v>161</v>
      </c>
      <c r="G342" s="70" t="s">
        <v>2042</v>
      </c>
      <c r="H342" s="70" t="s">
        <v>2043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306</v>
      </c>
      <c r="C343" s="70">
        <v>20</v>
      </c>
      <c r="D343" s="70">
        <v>18</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306</v>
      </c>
      <c r="C344" s="70">
        <v>21</v>
      </c>
      <c r="D344" s="70">
        <v>18</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171</v>
      </c>
      <c r="C345" s="70">
        <v>1</v>
      </c>
      <c r="D345" s="70">
        <v>11</v>
      </c>
      <c r="E345" s="70">
        <v>1990</v>
      </c>
      <c r="F345" s="70" t="s">
        <v>787</v>
      </c>
      <c r="G345" s="70" t="s">
        <v>2065</v>
      </c>
      <c r="H345" s="70" t="s">
        <v>2066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172</v>
      </c>
      <c r="C346" s="70">
        <v>2</v>
      </c>
      <c r="D346" s="70">
        <v>11</v>
      </c>
      <c r="E346" s="70">
        <v>2005</v>
      </c>
      <c r="F346" s="70" t="s">
        <v>789</v>
      </c>
      <c r="G346" s="70" t="s">
        <v>2065</v>
      </c>
      <c r="H346" s="70" t="s">
        <v>2066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173</v>
      </c>
      <c r="C347" s="70">
        <v>3</v>
      </c>
      <c r="D347" s="70">
        <v>11</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174</v>
      </c>
      <c r="C348" s="70">
        <v>4</v>
      </c>
      <c r="D348" s="70">
        <v>11</v>
      </c>
      <c r="E348" s="70">
        <v>2007</v>
      </c>
      <c r="F348" s="70" t="s">
        <v>791</v>
      </c>
      <c r="G348" s="70" t="s">
        <v>2065</v>
      </c>
      <c r="H348" s="70" t="s">
        <v>2066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175</v>
      </c>
      <c r="C349" s="70">
        <v>5</v>
      </c>
      <c r="D349" s="70">
        <v>11</v>
      </c>
      <c r="E349" s="70">
        <v>2008</v>
      </c>
      <c r="F349" s="70" t="s">
        <v>792</v>
      </c>
      <c r="G349" s="1064" t="s">
        <v>2065</v>
      </c>
      <c r="H349" s="70" t="s">
        <v>2066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176</v>
      </c>
      <c r="C350" s="70">
        <v>6</v>
      </c>
      <c r="D350" s="70">
        <v>11</v>
      </c>
      <c r="E350" s="70">
        <v>2009</v>
      </c>
      <c r="F350" s="70" t="s">
        <v>176</v>
      </c>
      <c r="G350" s="1064" t="s">
        <v>2065</v>
      </c>
      <c r="H350" s="70" t="s">
        <v>2066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177</v>
      </c>
      <c r="C351" s="70">
        <v>7</v>
      </c>
      <c r="D351" s="70">
        <v>11</v>
      </c>
      <c r="E351" s="70">
        <v>2010</v>
      </c>
      <c r="F351" s="70" t="s">
        <v>177</v>
      </c>
      <c r="G351" s="70" t="s">
        <v>2065</v>
      </c>
      <c r="H351" s="70" t="s">
        <v>2066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178</v>
      </c>
      <c r="C352" s="70">
        <v>8</v>
      </c>
      <c r="D352" s="70">
        <v>11</v>
      </c>
      <c r="E352" s="70">
        <v>2011</v>
      </c>
      <c r="F352" s="70" t="s">
        <v>178</v>
      </c>
      <c r="G352" s="70" t="s">
        <v>2065</v>
      </c>
      <c r="H352" s="70" t="s">
        <v>2066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179</v>
      </c>
      <c r="C353" s="70">
        <v>9</v>
      </c>
      <c r="D353" s="70">
        <v>11</v>
      </c>
      <c r="E353" s="70">
        <v>2012</v>
      </c>
      <c r="F353" s="70" t="s">
        <v>179</v>
      </c>
      <c r="G353" s="70" t="s">
        <v>2065</v>
      </c>
      <c r="H353" s="70" t="s">
        <v>2066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2075</v>
      </c>
      <c r="B354" s="70">
        <v>180</v>
      </c>
      <c r="C354" s="70">
        <v>10</v>
      </c>
      <c r="D354" s="70">
        <v>11</v>
      </c>
      <c r="E354" s="70">
        <v>2013</v>
      </c>
      <c r="F354" s="70" t="s">
        <v>180</v>
      </c>
      <c r="G354" s="70" t="s">
        <v>2065</v>
      </c>
      <c r="H354" s="70" t="s">
        <v>2066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2076</v>
      </c>
      <c r="B355" s="70">
        <v>181</v>
      </c>
      <c r="C355" s="70">
        <v>11</v>
      </c>
      <c r="D355" s="70">
        <v>11</v>
      </c>
      <c r="E355" s="70">
        <v>2014</v>
      </c>
      <c r="F355" s="70" t="s">
        <v>181</v>
      </c>
      <c r="G355" s="70" t="s">
        <v>2065</v>
      </c>
      <c r="H355" s="70" t="s">
        <v>2066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2077</v>
      </c>
      <c r="B356" s="70">
        <v>182</v>
      </c>
      <c r="C356" s="70">
        <v>12</v>
      </c>
      <c r="D356" s="70">
        <v>11</v>
      </c>
      <c r="E356" s="70">
        <v>2015</v>
      </c>
      <c r="F356" s="70" t="s">
        <v>182</v>
      </c>
      <c r="G356" s="70" t="s">
        <v>2065</v>
      </c>
      <c r="H356" s="70" t="s">
        <v>2066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2078</v>
      </c>
      <c r="B357" s="70">
        <v>183</v>
      </c>
      <c r="C357" s="70">
        <v>13</v>
      </c>
      <c r="D357" s="70">
        <v>11</v>
      </c>
      <c r="E357" s="70">
        <v>2016</v>
      </c>
      <c r="F357" s="70" t="s">
        <v>155</v>
      </c>
      <c r="G357" s="70" t="s">
        <v>2065</v>
      </c>
      <c r="H357" s="70" t="s">
        <v>2066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2079</v>
      </c>
      <c r="B358" s="70">
        <v>184</v>
      </c>
      <c r="C358" s="70">
        <v>14</v>
      </c>
      <c r="D358" s="70">
        <v>11</v>
      </c>
      <c r="E358" s="70">
        <v>2017</v>
      </c>
      <c r="F358" s="70" t="s">
        <v>156</v>
      </c>
      <c r="G358" s="70" t="s">
        <v>2065</v>
      </c>
      <c r="H358" s="70" t="s">
        <v>2066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2080</v>
      </c>
      <c r="B359" s="70">
        <v>185</v>
      </c>
      <c r="C359" s="70">
        <v>15</v>
      </c>
      <c r="D359" s="70">
        <v>11</v>
      </c>
      <c r="E359" s="70">
        <v>2018</v>
      </c>
      <c r="F359" s="70" t="s">
        <v>183</v>
      </c>
      <c r="G359" s="70" t="s">
        <v>2065</v>
      </c>
      <c r="H359" s="70" t="s">
        <v>2066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2081</v>
      </c>
      <c r="B360" s="70">
        <v>186</v>
      </c>
      <c r="C360" s="70">
        <v>16</v>
      </c>
      <c r="D360" s="70">
        <v>11</v>
      </c>
      <c r="E360" s="70">
        <v>2019</v>
      </c>
      <c r="F360" s="70" t="s">
        <v>158</v>
      </c>
      <c r="G360" s="70" t="s">
        <v>2065</v>
      </c>
      <c r="H360" s="70" t="s">
        <v>2066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2082</v>
      </c>
      <c r="B361" s="70">
        <v>187</v>
      </c>
      <c r="C361" s="70">
        <v>17</v>
      </c>
      <c r="D361" s="70">
        <v>11</v>
      </c>
      <c r="E361" s="70">
        <v>2020</v>
      </c>
      <c r="F361" s="70" t="s">
        <v>159</v>
      </c>
      <c r="G361" s="70" t="s">
        <v>2065</v>
      </c>
      <c r="H361" s="70" t="s">
        <v>2066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2083</v>
      </c>
      <c r="B362" s="70">
        <v>187</v>
      </c>
      <c r="C362" s="70">
        <v>18</v>
      </c>
      <c r="D362" s="70">
        <v>11</v>
      </c>
      <c r="E362" s="70">
        <v>2021</v>
      </c>
      <c r="F362" s="70" t="s">
        <v>160</v>
      </c>
      <c r="G362" s="70" t="s">
        <v>2065</v>
      </c>
      <c r="H362" s="70" t="s">
        <v>2066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2084</v>
      </c>
      <c r="B363" s="70">
        <v>187</v>
      </c>
      <c r="C363" s="70">
        <v>19</v>
      </c>
      <c r="D363" s="70">
        <v>11</v>
      </c>
      <c r="E363" s="70">
        <v>2022</v>
      </c>
      <c r="F363" s="70" t="s">
        <v>161</v>
      </c>
      <c r="G363" s="70" t="s">
        <v>2065</v>
      </c>
      <c r="H363" s="70" t="s">
        <v>2066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187</v>
      </c>
      <c r="C364" s="70">
        <v>20</v>
      </c>
      <c r="D364" s="70">
        <v>11</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187</v>
      </c>
      <c r="C365" s="70">
        <v>21</v>
      </c>
      <c r="D365" s="70">
        <v>11</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222</v>
      </c>
      <c r="C366" s="70">
        <v>1</v>
      </c>
      <c r="D366" s="70">
        <v>14</v>
      </c>
      <c r="E366" s="70">
        <v>1990</v>
      </c>
      <c r="F366" s="70" t="s">
        <v>787</v>
      </c>
      <c r="G366" s="70" t="s">
        <v>2088</v>
      </c>
      <c r="H366" s="70" t="s">
        <v>2089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223</v>
      </c>
      <c r="C367" s="70">
        <v>2</v>
      </c>
      <c r="D367" s="70">
        <v>14</v>
      </c>
      <c r="E367" s="70">
        <v>2005</v>
      </c>
      <c r="F367" s="70" t="s">
        <v>789</v>
      </c>
      <c r="G367" s="70" t="s">
        <v>2088</v>
      </c>
      <c r="H367" s="70" t="s">
        <v>2089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224</v>
      </c>
      <c r="C368" s="70">
        <v>3</v>
      </c>
      <c r="D368" s="70">
        <v>14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225</v>
      </c>
      <c r="C369" s="70">
        <v>4</v>
      </c>
      <c r="D369" s="70">
        <v>14</v>
      </c>
      <c r="E369" s="70">
        <v>2007</v>
      </c>
      <c r="F369" s="70" t="s">
        <v>791</v>
      </c>
      <c r="G369" s="1064" t="s">
        <v>2088</v>
      </c>
      <c r="H369" s="70" t="s">
        <v>2089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226</v>
      </c>
      <c r="C370" s="70">
        <v>5</v>
      </c>
      <c r="D370" s="70">
        <v>14</v>
      </c>
      <c r="E370" s="70">
        <v>2008</v>
      </c>
      <c r="F370" s="70" t="s">
        <v>792</v>
      </c>
      <c r="G370" s="70" t="s">
        <v>2088</v>
      </c>
      <c r="H370" s="70" t="s">
        <v>2089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227</v>
      </c>
      <c r="C371" s="70">
        <v>6</v>
      </c>
      <c r="D371" s="70">
        <v>14</v>
      </c>
      <c r="E371" s="70">
        <v>2009</v>
      </c>
      <c r="F371" s="70" t="s">
        <v>176</v>
      </c>
      <c r="G371" s="70" t="s">
        <v>2088</v>
      </c>
      <c r="H371" s="70" t="s">
        <v>2089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228</v>
      </c>
      <c r="C372" s="70">
        <v>7</v>
      </c>
      <c r="D372" s="70">
        <v>14</v>
      </c>
      <c r="E372" s="70">
        <v>2010</v>
      </c>
      <c r="F372" s="70" t="s">
        <v>177</v>
      </c>
      <c r="G372" s="70" t="s">
        <v>2088</v>
      </c>
      <c r="H372" s="70" t="s">
        <v>2089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229</v>
      </c>
      <c r="C373" s="70">
        <v>8</v>
      </c>
      <c r="D373" s="70">
        <v>14</v>
      </c>
      <c r="E373" s="70">
        <v>2011</v>
      </c>
      <c r="F373" s="70" t="s">
        <v>178</v>
      </c>
      <c r="G373" s="70" t="s">
        <v>2088</v>
      </c>
      <c r="H373" s="70" t="s">
        <v>2089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230</v>
      </c>
      <c r="C374" s="70">
        <v>9</v>
      </c>
      <c r="D374" s="70">
        <v>14</v>
      </c>
      <c r="E374" s="70">
        <v>2012</v>
      </c>
      <c r="F374" s="70" t="s">
        <v>179</v>
      </c>
      <c r="G374" s="70" t="s">
        <v>2088</v>
      </c>
      <c r="H374" s="70" t="s">
        <v>2089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231</v>
      </c>
      <c r="C375" s="70">
        <v>10</v>
      </c>
      <c r="D375" s="70">
        <v>14</v>
      </c>
      <c r="E375" s="70">
        <v>2013</v>
      </c>
      <c r="F375" s="70" t="s">
        <v>180</v>
      </c>
      <c r="G375" s="70" t="s">
        <v>2088</v>
      </c>
      <c r="H375" s="70" t="s">
        <v>2089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232</v>
      </c>
      <c r="C376" s="70">
        <v>11</v>
      </c>
      <c r="D376" s="70">
        <v>14</v>
      </c>
      <c r="E376" s="70">
        <v>2014</v>
      </c>
      <c r="F376" s="70" t="s">
        <v>181</v>
      </c>
      <c r="G376" s="70" t="s">
        <v>2088</v>
      </c>
      <c r="H376" s="70" t="s">
        <v>2089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233</v>
      </c>
      <c r="C377" s="70">
        <v>12</v>
      </c>
      <c r="D377" s="70">
        <v>14</v>
      </c>
      <c r="E377" s="70">
        <v>2015</v>
      </c>
      <c r="F377" s="70" t="s">
        <v>182</v>
      </c>
      <c r="G377" s="70" t="s">
        <v>2088</v>
      </c>
      <c r="H377" s="70" t="s">
        <v>2089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234</v>
      </c>
      <c r="C378" s="70">
        <v>13</v>
      </c>
      <c r="D378" s="70">
        <v>14</v>
      </c>
      <c r="E378" s="70">
        <v>2016</v>
      </c>
      <c r="F378" s="70" t="s">
        <v>155</v>
      </c>
      <c r="G378" s="70" t="s">
        <v>2088</v>
      </c>
      <c r="H378" s="70" t="s">
        <v>2089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235</v>
      </c>
      <c r="C379" s="70">
        <v>14</v>
      </c>
      <c r="D379" s="70">
        <v>14</v>
      </c>
      <c r="E379" s="70">
        <v>2017</v>
      </c>
      <c r="F379" s="70" t="s">
        <v>156</v>
      </c>
      <c r="G379" s="70" t="s">
        <v>2088</v>
      </c>
      <c r="H379" s="70" t="s">
        <v>2089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236</v>
      </c>
      <c r="C380" s="70">
        <v>15</v>
      </c>
      <c r="D380" s="70">
        <v>14</v>
      </c>
      <c r="E380" s="70">
        <v>2018</v>
      </c>
      <c r="F380" s="70" t="s">
        <v>183</v>
      </c>
      <c r="G380" s="70" t="s">
        <v>2088</v>
      </c>
      <c r="H380" s="70" t="s">
        <v>2089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237</v>
      </c>
      <c r="C381" s="70">
        <v>16</v>
      </c>
      <c r="D381" s="70">
        <v>14</v>
      </c>
      <c r="E381" s="70">
        <v>2019</v>
      </c>
      <c r="F381" s="70" t="s">
        <v>158</v>
      </c>
      <c r="G381" s="70" t="s">
        <v>2088</v>
      </c>
      <c r="H381" s="70" t="s">
        <v>2089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238</v>
      </c>
      <c r="C382" s="70">
        <v>17</v>
      </c>
      <c r="D382" s="70">
        <v>14</v>
      </c>
      <c r="E382" s="70">
        <v>2020</v>
      </c>
      <c r="F382" s="70" t="s">
        <v>159</v>
      </c>
      <c r="G382" s="70" t="s">
        <v>2088</v>
      </c>
      <c r="H382" s="70" t="s">
        <v>2089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238</v>
      </c>
      <c r="C383" s="70">
        <v>18</v>
      </c>
      <c r="D383" s="70">
        <v>14</v>
      </c>
      <c r="E383" s="70">
        <v>2021</v>
      </c>
      <c r="F383" s="70" t="s">
        <v>160</v>
      </c>
      <c r="G383" s="70" t="s">
        <v>2088</v>
      </c>
      <c r="H383" s="70" t="s">
        <v>2089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238</v>
      </c>
      <c r="C384" s="70">
        <v>19</v>
      </c>
      <c r="D384" s="70">
        <v>14</v>
      </c>
      <c r="E384" s="70">
        <v>2022</v>
      </c>
      <c r="F384" s="70" t="s">
        <v>161</v>
      </c>
      <c r="G384" s="70" t="s">
        <v>2088</v>
      </c>
      <c r="H384" s="70" t="s">
        <v>2089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238</v>
      </c>
      <c r="C385" s="70">
        <v>20</v>
      </c>
      <c r="D385" s="70">
        <v>14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238</v>
      </c>
      <c r="C386" s="70">
        <v>21</v>
      </c>
      <c r="D386" s="70">
        <v>14</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2116</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2117</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2118</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2119</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2120</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2121</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2122</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2123</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2124</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2125</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2126</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2127</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2130</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2131</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2132</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2133</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2134</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2135</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2136</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2137</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2138</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2139</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2140</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2141</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2142</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2143</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2144</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2145</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2146</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358</v>
      </c>
      <c r="C429" s="70">
        <v>1</v>
      </c>
      <c r="D429" s="70">
        <v>22</v>
      </c>
      <c r="E429" s="70">
        <v>1990</v>
      </c>
      <c r="F429" s="70" t="s">
        <v>787</v>
      </c>
      <c r="G429" s="70" t="s">
        <v>2149</v>
      </c>
      <c r="H429" s="70" t="s">
        <v>2150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359</v>
      </c>
      <c r="C430" s="70">
        <v>2</v>
      </c>
      <c r="D430" s="70">
        <v>22</v>
      </c>
      <c r="E430" s="70">
        <v>2005</v>
      </c>
      <c r="F430" s="70" t="s">
        <v>789</v>
      </c>
      <c r="G430" s="70" t="s">
        <v>2149</v>
      </c>
      <c r="H430" s="70" t="s">
        <v>2150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360</v>
      </c>
      <c r="C431" s="70">
        <v>3</v>
      </c>
      <c r="D431" s="70">
        <v>22</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361</v>
      </c>
      <c r="C432" s="70">
        <v>4</v>
      </c>
      <c r="D432" s="70">
        <v>22</v>
      </c>
      <c r="E432" s="70">
        <v>2007</v>
      </c>
      <c r="F432" s="70" t="s">
        <v>791</v>
      </c>
      <c r="G432" s="70" t="s">
        <v>2149</v>
      </c>
      <c r="H432" s="70" t="s">
        <v>2150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362</v>
      </c>
      <c r="C433" s="70">
        <v>5</v>
      </c>
      <c r="D433" s="70">
        <v>22</v>
      </c>
      <c r="E433" s="70">
        <v>2008</v>
      </c>
      <c r="F433" s="70" t="s">
        <v>792</v>
      </c>
      <c r="G433" s="70" t="s">
        <v>2149</v>
      </c>
      <c r="H433" s="70" t="s">
        <v>2150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363</v>
      </c>
      <c r="C434" s="70">
        <v>6</v>
      </c>
      <c r="D434" s="70">
        <v>22</v>
      </c>
      <c r="E434" s="70">
        <v>2009</v>
      </c>
      <c r="F434" s="70" t="s">
        <v>176</v>
      </c>
      <c r="G434" s="70" t="s">
        <v>2149</v>
      </c>
      <c r="H434" s="70" t="s">
        <v>2150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2156</v>
      </c>
      <c r="B435" s="70">
        <v>364</v>
      </c>
      <c r="C435" s="70">
        <v>7</v>
      </c>
      <c r="D435" s="70">
        <v>22</v>
      </c>
      <c r="E435" s="70">
        <v>2010</v>
      </c>
      <c r="F435" s="70" t="s">
        <v>177</v>
      </c>
      <c r="G435" s="70" t="s">
        <v>2149</v>
      </c>
      <c r="H435" s="70" t="s">
        <v>2150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2157</v>
      </c>
      <c r="B436" s="70">
        <v>365</v>
      </c>
      <c r="C436" s="70">
        <v>8</v>
      </c>
      <c r="D436" s="70">
        <v>22</v>
      </c>
      <c r="E436" s="70">
        <v>2011</v>
      </c>
      <c r="F436" s="70" t="s">
        <v>178</v>
      </c>
      <c r="G436" s="70" t="s">
        <v>2149</v>
      </c>
      <c r="H436" s="70" t="s">
        <v>2150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2158</v>
      </c>
      <c r="B437" s="70">
        <v>366</v>
      </c>
      <c r="C437" s="70">
        <v>9</v>
      </c>
      <c r="D437" s="70">
        <v>22</v>
      </c>
      <c r="E437" s="70">
        <v>2012</v>
      </c>
      <c r="F437" s="70" t="s">
        <v>179</v>
      </c>
      <c r="G437" s="70" t="s">
        <v>2149</v>
      </c>
      <c r="H437" s="70" t="s">
        <v>2150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2159</v>
      </c>
      <c r="B438" s="70">
        <v>367</v>
      </c>
      <c r="C438" s="70">
        <v>10</v>
      </c>
      <c r="D438" s="70">
        <v>22</v>
      </c>
      <c r="E438" s="70">
        <v>2013</v>
      </c>
      <c r="F438" s="70" t="s">
        <v>180</v>
      </c>
      <c r="G438" s="70" t="s">
        <v>2149</v>
      </c>
      <c r="H438" s="70" t="s">
        <v>2150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2160</v>
      </c>
      <c r="B439" s="70">
        <v>368</v>
      </c>
      <c r="C439" s="70">
        <v>11</v>
      </c>
      <c r="D439" s="70">
        <v>22</v>
      </c>
      <c r="E439" s="70">
        <v>2014</v>
      </c>
      <c r="F439" s="70" t="s">
        <v>181</v>
      </c>
      <c r="G439" s="70" t="s">
        <v>2149</v>
      </c>
      <c r="H439" s="70" t="s">
        <v>2150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2161</v>
      </c>
      <c r="B440" s="70">
        <v>369</v>
      </c>
      <c r="C440" s="70">
        <v>12</v>
      </c>
      <c r="D440" s="70">
        <v>22</v>
      </c>
      <c r="E440" s="70">
        <v>2015</v>
      </c>
      <c r="F440" s="70" t="s">
        <v>182</v>
      </c>
      <c r="G440" s="70" t="s">
        <v>2149</v>
      </c>
      <c r="H440" s="70" t="s">
        <v>2150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2162</v>
      </c>
      <c r="B441" s="70">
        <v>370</v>
      </c>
      <c r="C441" s="70">
        <v>13</v>
      </c>
      <c r="D441" s="70">
        <v>22</v>
      </c>
      <c r="E441" s="70">
        <v>2016</v>
      </c>
      <c r="F441" s="70" t="s">
        <v>155</v>
      </c>
      <c r="G441" s="70" t="s">
        <v>2149</v>
      </c>
      <c r="H441" s="70" t="s">
        <v>2150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2163</v>
      </c>
      <c r="B442" s="70">
        <v>371</v>
      </c>
      <c r="C442" s="70">
        <v>14</v>
      </c>
      <c r="D442" s="70">
        <v>22</v>
      </c>
      <c r="E442" s="70">
        <v>2017</v>
      </c>
      <c r="F442" s="70" t="s">
        <v>156</v>
      </c>
      <c r="G442" s="70" t="s">
        <v>2149</v>
      </c>
      <c r="H442" s="70" t="s">
        <v>2150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2164</v>
      </c>
      <c r="B443" s="70">
        <v>372</v>
      </c>
      <c r="C443" s="70">
        <v>15</v>
      </c>
      <c r="D443" s="70">
        <v>22</v>
      </c>
      <c r="E443" s="70">
        <v>2018</v>
      </c>
      <c r="F443" s="70" t="s">
        <v>183</v>
      </c>
      <c r="G443" s="70" t="s">
        <v>2149</v>
      </c>
      <c r="H443" s="70" t="s">
        <v>2150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2165</v>
      </c>
      <c r="B444" s="70">
        <v>373</v>
      </c>
      <c r="C444" s="70">
        <v>16</v>
      </c>
      <c r="D444" s="70">
        <v>22</v>
      </c>
      <c r="E444" s="70">
        <v>2019</v>
      </c>
      <c r="F444" s="70" t="s">
        <v>158</v>
      </c>
      <c r="G444" s="1064" t="s">
        <v>2149</v>
      </c>
      <c r="H444" s="70" t="s">
        <v>2150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2166</v>
      </c>
      <c r="B445" s="70">
        <v>374</v>
      </c>
      <c r="C445" s="70">
        <v>17</v>
      </c>
      <c r="D445" s="70">
        <v>22</v>
      </c>
      <c r="E445" s="70">
        <v>2020</v>
      </c>
      <c r="F445" s="70" t="s">
        <v>159</v>
      </c>
      <c r="G445" s="1064" t="s">
        <v>2149</v>
      </c>
      <c r="H445" s="70" t="s">
        <v>2150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2167</v>
      </c>
      <c r="B446" s="70">
        <v>374</v>
      </c>
      <c r="C446" s="70">
        <v>18</v>
      </c>
      <c r="D446" s="70">
        <v>22</v>
      </c>
      <c r="E446" s="70">
        <v>2021</v>
      </c>
      <c r="F446" s="70" t="s">
        <v>160</v>
      </c>
      <c r="G446" s="70" t="s">
        <v>2149</v>
      </c>
      <c r="H446" s="70" t="s">
        <v>2150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2168</v>
      </c>
      <c r="B447" s="70">
        <v>374</v>
      </c>
      <c r="C447" s="70">
        <v>19</v>
      </c>
      <c r="D447" s="70">
        <v>22</v>
      </c>
      <c r="E447" s="70">
        <v>2022</v>
      </c>
      <c r="F447" s="70" t="s">
        <v>161</v>
      </c>
      <c r="G447" s="70" t="s">
        <v>2149</v>
      </c>
      <c r="H447" s="70" t="s">
        <v>2150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374</v>
      </c>
      <c r="C448" s="70">
        <v>20</v>
      </c>
      <c r="D448" s="70">
        <v>22</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374</v>
      </c>
      <c r="C449" s="70">
        <v>21</v>
      </c>
      <c r="D449" s="70">
        <v>22</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2177</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2178</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2179</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2180</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2181</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2182</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2183</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2184</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2185</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2186</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2187</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2188</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392</v>
      </c>
      <c r="C471" s="70">
        <v>1</v>
      </c>
      <c r="D471" s="70">
        <v>24</v>
      </c>
      <c r="E471" s="70">
        <v>1990</v>
      </c>
      <c r="F471" s="70" t="s">
        <v>787</v>
      </c>
      <c r="G471" s="70" t="s">
        <v>2191</v>
      </c>
      <c r="H471" s="70" t="s">
        <v>2192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393</v>
      </c>
      <c r="C472" s="70">
        <v>2</v>
      </c>
      <c r="D472" s="70">
        <v>24</v>
      </c>
      <c r="E472" s="70">
        <v>2005</v>
      </c>
      <c r="F472" s="70" t="s">
        <v>789</v>
      </c>
      <c r="G472" s="70" t="s">
        <v>2191</v>
      </c>
      <c r="H472" s="70" t="s">
        <v>2192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394</v>
      </c>
      <c r="C473" s="70">
        <v>3</v>
      </c>
      <c r="D473" s="70">
        <v>24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395</v>
      </c>
      <c r="C474" s="70">
        <v>4</v>
      </c>
      <c r="D474" s="70">
        <v>24</v>
      </c>
      <c r="E474" s="70">
        <v>2007</v>
      </c>
      <c r="F474" s="70" t="s">
        <v>791</v>
      </c>
      <c r="G474" s="70" t="s">
        <v>2191</v>
      </c>
      <c r="H474" s="70" t="s">
        <v>2192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396</v>
      </c>
      <c r="C475" s="70">
        <v>5</v>
      </c>
      <c r="D475" s="70">
        <v>24</v>
      </c>
      <c r="E475" s="70">
        <v>2008</v>
      </c>
      <c r="F475" s="70" t="s">
        <v>792</v>
      </c>
      <c r="G475" s="70" t="s">
        <v>2191</v>
      </c>
      <c r="H475" s="70" t="s">
        <v>2192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397</v>
      </c>
      <c r="C476" s="70">
        <v>6</v>
      </c>
      <c r="D476" s="70">
        <v>24</v>
      </c>
      <c r="E476" s="70">
        <v>2009</v>
      </c>
      <c r="F476" s="70" t="s">
        <v>176</v>
      </c>
      <c r="G476" s="70" t="s">
        <v>2191</v>
      </c>
      <c r="H476" s="70" t="s">
        <v>2192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398</v>
      </c>
      <c r="C477" s="70">
        <v>7</v>
      </c>
      <c r="D477" s="70">
        <v>24</v>
      </c>
      <c r="E477" s="70">
        <v>2010</v>
      </c>
      <c r="F477" s="70" t="s">
        <v>177</v>
      </c>
      <c r="G477" s="70" t="s">
        <v>2191</v>
      </c>
      <c r="H477" s="70" t="s">
        <v>2192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399</v>
      </c>
      <c r="C478" s="70">
        <v>8</v>
      </c>
      <c r="D478" s="70">
        <v>24</v>
      </c>
      <c r="E478" s="70">
        <v>2011</v>
      </c>
      <c r="F478" s="70" t="s">
        <v>178</v>
      </c>
      <c r="G478" s="70" t="s">
        <v>2191</v>
      </c>
      <c r="H478" s="70" t="s">
        <v>2192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400</v>
      </c>
      <c r="C479" s="70">
        <v>9</v>
      </c>
      <c r="D479" s="70">
        <v>24</v>
      </c>
      <c r="E479" s="70">
        <v>2012</v>
      </c>
      <c r="F479" s="70" t="s">
        <v>179</v>
      </c>
      <c r="G479" s="70" t="s">
        <v>2191</v>
      </c>
      <c r="H479" s="70" t="s">
        <v>2192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401</v>
      </c>
      <c r="C480" s="70">
        <v>10</v>
      </c>
      <c r="D480" s="70">
        <v>24</v>
      </c>
      <c r="E480" s="70">
        <v>2013</v>
      </c>
      <c r="F480" s="70" t="s">
        <v>180</v>
      </c>
      <c r="G480" s="70" t="s">
        <v>2191</v>
      </c>
      <c r="H480" s="70" t="s">
        <v>2192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402</v>
      </c>
      <c r="C481" s="70">
        <v>11</v>
      </c>
      <c r="D481" s="70">
        <v>24</v>
      </c>
      <c r="E481" s="70">
        <v>2014</v>
      </c>
      <c r="F481" s="70" t="s">
        <v>181</v>
      </c>
      <c r="G481" s="70" t="s">
        <v>2191</v>
      </c>
      <c r="H481" s="70" t="s">
        <v>2192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403</v>
      </c>
      <c r="C482" s="70">
        <v>12</v>
      </c>
      <c r="D482" s="70">
        <v>24</v>
      </c>
      <c r="E482" s="70">
        <v>2015</v>
      </c>
      <c r="F482" s="70" t="s">
        <v>182</v>
      </c>
      <c r="G482" s="1064" t="s">
        <v>2191</v>
      </c>
      <c r="H482" s="70" t="s">
        <v>2192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404</v>
      </c>
      <c r="C483" s="70">
        <v>13</v>
      </c>
      <c r="D483" s="70">
        <v>24</v>
      </c>
      <c r="E483" s="70">
        <v>2016</v>
      </c>
      <c r="F483" s="70" t="s">
        <v>155</v>
      </c>
      <c r="G483" s="1064" t="s">
        <v>2191</v>
      </c>
      <c r="H483" s="70" t="s">
        <v>2192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405</v>
      </c>
      <c r="C484" s="70">
        <v>14</v>
      </c>
      <c r="D484" s="70">
        <v>24</v>
      </c>
      <c r="E484" s="70">
        <v>2017</v>
      </c>
      <c r="F484" s="70" t="s">
        <v>156</v>
      </c>
      <c r="G484" s="70" t="s">
        <v>2191</v>
      </c>
      <c r="H484" s="70" t="s">
        <v>2192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406</v>
      </c>
      <c r="C485" s="70">
        <v>15</v>
      </c>
      <c r="D485" s="70">
        <v>24</v>
      </c>
      <c r="E485" s="70">
        <v>2018</v>
      </c>
      <c r="F485" s="70" t="s">
        <v>183</v>
      </c>
      <c r="G485" s="70" t="s">
        <v>2191</v>
      </c>
      <c r="H485" s="70" t="s">
        <v>2192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407</v>
      </c>
      <c r="C486" s="70">
        <v>16</v>
      </c>
      <c r="D486" s="70">
        <v>24</v>
      </c>
      <c r="E486" s="70">
        <v>2019</v>
      </c>
      <c r="F486" s="70" t="s">
        <v>158</v>
      </c>
      <c r="G486" s="70" t="s">
        <v>2191</v>
      </c>
      <c r="H486" s="70" t="s">
        <v>2192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408</v>
      </c>
      <c r="C487" s="70">
        <v>17</v>
      </c>
      <c r="D487" s="70">
        <v>24</v>
      </c>
      <c r="E487" s="70">
        <v>2020</v>
      </c>
      <c r="F487" s="70" t="s">
        <v>159</v>
      </c>
      <c r="G487" s="70" t="s">
        <v>2191</v>
      </c>
      <c r="H487" s="70" t="s">
        <v>2192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408</v>
      </c>
      <c r="C488" s="70">
        <v>18</v>
      </c>
      <c r="D488" s="70">
        <v>24</v>
      </c>
      <c r="E488" s="70">
        <v>2021</v>
      </c>
      <c r="F488" s="70" t="s">
        <v>160</v>
      </c>
      <c r="G488" s="70" t="s">
        <v>2191</v>
      </c>
      <c r="H488" s="70" t="s">
        <v>2192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408</v>
      </c>
      <c r="C489" s="70">
        <v>19</v>
      </c>
      <c r="D489" s="70">
        <v>24</v>
      </c>
      <c r="E489" s="70">
        <v>2022</v>
      </c>
      <c r="F489" s="70" t="s">
        <v>161</v>
      </c>
      <c r="G489" s="70" t="s">
        <v>2191</v>
      </c>
      <c r="H489" s="70" t="s">
        <v>2192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408</v>
      </c>
      <c r="C490" s="70">
        <v>20</v>
      </c>
      <c r="D490" s="70">
        <v>24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408</v>
      </c>
      <c r="C491" s="70">
        <v>21</v>
      </c>
      <c r="D491" s="70">
        <v>24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375</v>
      </c>
      <c r="C492" s="70">
        <v>1</v>
      </c>
      <c r="D492" s="70">
        <v>23</v>
      </c>
      <c r="E492" s="70">
        <v>1990</v>
      </c>
      <c r="F492" s="70" t="s">
        <v>787</v>
      </c>
      <c r="G492" s="70" t="s">
        <v>2214</v>
      </c>
      <c r="H492" s="70" t="s">
        <v>2215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376</v>
      </c>
      <c r="C493" s="70">
        <v>2</v>
      </c>
      <c r="D493" s="70">
        <v>23</v>
      </c>
      <c r="E493" s="70">
        <v>2005</v>
      </c>
      <c r="F493" s="70" t="s">
        <v>789</v>
      </c>
      <c r="G493" s="70" t="s">
        <v>2214</v>
      </c>
      <c r="H493" s="70" t="s">
        <v>2215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377</v>
      </c>
      <c r="C494" s="70">
        <v>3</v>
      </c>
      <c r="D494" s="70">
        <v>23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378</v>
      </c>
      <c r="C495" s="70">
        <v>4</v>
      </c>
      <c r="D495" s="70">
        <v>23</v>
      </c>
      <c r="E495" s="70">
        <v>2007</v>
      </c>
      <c r="F495" s="70" t="s">
        <v>791</v>
      </c>
      <c r="G495" s="70" t="s">
        <v>2214</v>
      </c>
      <c r="H495" s="70" t="s">
        <v>2215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379</v>
      </c>
      <c r="C496" s="70">
        <v>5</v>
      </c>
      <c r="D496" s="70">
        <v>23</v>
      </c>
      <c r="E496" s="70">
        <v>2008</v>
      </c>
      <c r="F496" s="70" t="s">
        <v>792</v>
      </c>
      <c r="G496" s="70" t="s">
        <v>2214</v>
      </c>
      <c r="H496" s="70" t="s">
        <v>2215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380</v>
      </c>
      <c r="C497" s="70">
        <v>6</v>
      </c>
      <c r="D497" s="70">
        <v>23</v>
      </c>
      <c r="E497" s="70">
        <v>2009</v>
      </c>
      <c r="F497" s="70" t="s">
        <v>176</v>
      </c>
      <c r="G497" s="70" t="s">
        <v>2214</v>
      </c>
      <c r="H497" s="70" t="s">
        <v>2215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381</v>
      </c>
      <c r="C498" s="70">
        <v>7</v>
      </c>
      <c r="D498" s="70">
        <v>23</v>
      </c>
      <c r="E498" s="70">
        <v>2010</v>
      </c>
      <c r="F498" s="70" t="s">
        <v>177</v>
      </c>
      <c r="G498" s="70" t="s">
        <v>2214</v>
      </c>
      <c r="H498" s="70" t="s">
        <v>2215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382</v>
      </c>
      <c r="C499" s="70">
        <v>8</v>
      </c>
      <c r="D499" s="70">
        <v>23</v>
      </c>
      <c r="E499" s="70">
        <v>2011</v>
      </c>
      <c r="F499" s="70" t="s">
        <v>178</v>
      </c>
      <c r="G499" s="70" t="s">
        <v>2214</v>
      </c>
      <c r="H499" s="70" t="s">
        <v>2215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383</v>
      </c>
      <c r="C500" s="70">
        <v>9</v>
      </c>
      <c r="D500" s="70">
        <v>23</v>
      </c>
      <c r="E500" s="70">
        <v>2012</v>
      </c>
      <c r="F500" s="70" t="s">
        <v>179</v>
      </c>
      <c r="G500" s="70" t="s">
        <v>2214</v>
      </c>
      <c r="H500" s="70" t="s">
        <v>2215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384</v>
      </c>
      <c r="C501" s="70">
        <v>10</v>
      </c>
      <c r="D501" s="70">
        <v>23</v>
      </c>
      <c r="E501" s="70">
        <v>2013</v>
      </c>
      <c r="F501" s="70" t="s">
        <v>180</v>
      </c>
      <c r="G501" s="1064" t="s">
        <v>2214</v>
      </c>
      <c r="H501" s="70" t="s">
        <v>2215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385</v>
      </c>
      <c r="C502" s="70">
        <v>11</v>
      </c>
      <c r="D502" s="70">
        <v>23</v>
      </c>
      <c r="E502" s="70">
        <v>2014</v>
      </c>
      <c r="F502" s="70" t="s">
        <v>181</v>
      </c>
      <c r="G502" s="1064" t="s">
        <v>2214</v>
      </c>
      <c r="H502" s="70" t="s">
        <v>2215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386</v>
      </c>
      <c r="C503" s="70">
        <v>12</v>
      </c>
      <c r="D503" s="70">
        <v>23</v>
      </c>
      <c r="E503" s="70">
        <v>2015</v>
      </c>
      <c r="F503" s="70" t="s">
        <v>182</v>
      </c>
      <c r="G503" s="70" t="s">
        <v>2214</v>
      </c>
      <c r="H503" s="70" t="s">
        <v>2215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387</v>
      </c>
      <c r="C504" s="70">
        <v>13</v>
      </c>
      <c r="D504" s="70">
        <v>23</v>
      </c>
      <c r="E504" s="70">
        <v>2016</v>
      </c>
      <c r="F504" s="70" t="s">
        <v>155</v>
      </c>
      <c r="G504" s="70" t="s">
        <v>2214</v>
      </c>
      <c r="H504" s="70" t="s">
        <v>2215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388</v>
      </c>
      <c r="C505" s="70">
        <v>14</v>
      </c>
      <c r="D505" s="70">
        <v>23</v>
      </c>
      <c r="E505" s="70">
        <v>2017</v>
      </c>
      <c r="F505" s="70" t="s">
        <v>156</v>
      </c>
      <c r="G505" s="70" t="s">
        <v>2214</v>
      </c>
      <c r="H505" s="70" t="s">
        <v>2215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389</v>
      </c>
      <c r="C506" s="70">
        <v>15</v>
      </c>
      <c r="D506" s="70">
        <v>23</v>
      </c>
      <c r="E506" s="70">
        <v>2018</v>
      </c>
      <c r="F506" s="70" t="s">
        <v>183</v>
      </c>
      <c r="G506" s="70" t="s">
        <v>2214</v>
      </c>
      <c r="H506" s="70" t="s">
        <v>2215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390</v>
      </c>
      <c r="C507" s="70">
        <v>16</v>
      </c>
      <c r="D507" s="70">
        <v>23</v>
      </c>
      <c r="E507" s="70">
        <v>2019</v>
      </c>
      <c r="F507" s="70" t="s">
        <v>158</v>
      </c>
      <c r="G507" s="70" t="s">
        <v>2214</v>
      </c>
      <c r="H507" s="70" t="s">
        <v>2215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391</v>
      </c>
      <c r="C508" s="70">
        <v>17</v>
      </c>
      <c r="D508" s="70">
        <v>23</v>
      </c>
      <c r="E508" s="70">
        <v>2020</v>
      </c>
      <c r="F508" s="70" t="s">
        <v>159</v>
      </c>
      <c r="G508" s="70" t="s">
        <v>2214</v>
      </c>
      <c r="H508" s="70" t="s">
        <v>2215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391</v>
      </c>
      <c r="C509" s="70">
        <v>18</v>
      </c>
      <c r="D509" s="70">
        <v>23</v>
      </c>
      <c r="E509" s="70">
        <v>2021</v>
      </c>
      <c r="F509" s="70" t="s">
        <v>160</v>
      </c>
      <c r="G509" s="70" t="s">
        <v>2214</v>
      </c>
      <c r="H509" s="70" t="s">
        <v>2215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391</v>
      </c>
      <c r="C510" s="70">
        <v>19</v>
      </c>
      <c r="D510" s="70">
        <v>23</v>
      </c>
      <c r="E510" s="70">
        <v>2022</v>
      </c>
      <c r="F510" s="70" t="s">
        <v>161</v>
      </c>
      <c r="G510" s="70" t="s">
        <v>2214</v>
      </c>
      <c r="H510" s="70" t="s">
        <v>2215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391</v>
      </c>
      <c r="C511" s="70">
        <v>20</v>
      </c>
      <c r="D511" s="70">
        <v>23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391</v>
      </c>
      <c r="C512" s="70">
        <v>21</v>
      </c>
      <c r="D512" s="70">
        <v>23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324</v>
      </c>
      <c r="C513" s="70">
        <v>1</v>
      </c>
      <c r="D513" s="70">
        <v>20</v>
      </c>
      <c r="E513" s="70">
        <v>1990</v>
      </c>
      <c r="F513" s="70" t="s">
        <v>787</v>
      </c>
      <c r="G513" s="70" t="s">
        <v>2237</v>
      </c>
      <c r="H513" s="70" t="s">
        <v>2238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325</v>
      </c>
      <c r="C514" s="70">
        <v>2</v>
      </c>
      <c r="D514" s="70">
        <v>20</v>
      </c>
      <c r="E514" s="70">
        <v>2005</v>
      </c>
      <c r="F514" s="70" t="s">
        <v>789</v>
      </c>
      <c r="G514" s="70" t="s">
        <v>2237</v>
      </c>
      <c r="H514" s="70" t="s">
        <v>2238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326</v>
      </c>
      <c r="C515" s="70">
        <v>3</v>
      </c>
      <c r="D515" s="70">
        <v>20</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327</v>
      </c>
      <c r="C516" s="70">
        <v>4</v>
      </c>
      <c r="D516" s="70">
        <v>20</v>
      </c>
      <c r="E516" s="70">
        <v>2007</v>
      </c>
      <c r="F516" s="70" t="s">
        <v>791</v>
      </c>
      <c r="G516" s="70" t="s">
        <v>2237</v>
      </c>
      <c r="H516" s="70" t="s">
        <v>2238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328</v>
      </c>
      <c r="C517" s="70">
        <v>5</v>
      </c>
      <c r="D517" s="70">
        <v>20</v>
      </c>
      <c r="E517" s="70">
        <v>2008</v>
      </c>
      <c r="F517" s="70" t="s">
        <v>792</v>
      </c>
      <c r="G517" s="70" t="s">
        <v>2237</v>
      </c>
      <c r="H517" s="70" t="s">
        <v>2238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329</v>
      </c>
      <c r="C518" s="70">
        <v>6</v>
      </c>
      <c r="D518" s="70">
        <v>20</v>
      </c>
      <c r="E518" s="70">
        <v>2009</v>
      </c>
      <c r="F518" s="70" t="s">
        <v>176</v>
      </c>
      <c r="G518" s="70" t="s">
        <v>2237</v>
      </c>
      <c r="H518" s="70" t="s">
        <v>2238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2244</v>
      </c>
      <c r="B519" s="70">
        <v>330</v>
      </c>
      <c r="C519" s="70">
        <v>7</v>
      </c>
      <c r="D519" s="70">
        <v>20</v>
      </c>
      <c r="E519" s="70">
        <v>2010</v>
      </c>
      <c r="F519" s="70" t="s">
        <v>177</v>
      </c>
      <c r="G519" s="70" t="s">
        <v>2237</v>
      </c>
      <c r="H519" s="70" t="s">
        <v>2238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2245</v>
      </c>
      <c r="B520" s="70">
        <v>331</v>
      </c>
      <c r="C520" s="70">
        <v>8</v>
      </c>
      <c r="D520" s="70">
        <v>20</v>
      </c>
      <c r="E520" s="70">
        <v>2011</v>
      </c>
      <c r="F520" s="70" t="s">
        <v>178</v>
      </c>
      <c r="G520" s="1064" t="s">
        <v>2237</v>
      </c>
      <c r="H520" s="70" t="s">
        <v>2238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2246</v>
      </c>
      <c r="B521" s="70">
        <v>332</v>
      </c>
      <c r="C521" s="70">
        <v>9</v>
      </c>
      <c r="D521" s="70">
        <v>20</v>
      </c>
      <c r="E521" s="70">
        <v>2012</v>
      </c>
      <c r="F521" s="70" t="s">
        <v>179</v>
      </c>
      <c r="G521" s="1064" t="s">
        <v>2237</v>
      </c>
      <c r="H521" s="70" t="s">
        <v>2238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2247</v>
      </c>
      <c r="B522" s="70">
        <v>333</v>
      </c>
      <c r="C522" s="70">
        <v>10</v>
      </c>
      <c r="D522" s="70">
        <v>20</v>
      </c>
      <c r="E522" s="70">
        <v>2013</v>
      </c>
      <c r="F522" s="70" t="s">
        <v>180</v>
      </c>
      <c r="G522" s="70" t="s">
        <v>2237</v>
      </c>
      <c r="H522" s="70" t="s">
        <v>2238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2248</v>
      </c>
      <c r="B523" s="70">
        <v>334</v>
      </c>
      <c r="C523" s="70">
        <v>11</v>
      </c>
      <c r="D523" s="70">
        <v>20</v>
      </c>
      <c r="E523" s="70">
        <v>2014</v>
      </c>
      <c r="F523" s="70" t="s">
        <v>181</v>
      </c>
      <c r="G523" s="70" t="s">
        <v>2237</v>
      </c>
      <c r="H523" s="70" t="s">
        <v>2238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2249</v>
      </c>
      <c r="B524" s="70">
        <v>335</v>
      </c>
      <c r="C524" s="70">
        <v>12</v>
      </c>
      <c r="D524" s="70">
        <v>20</v>
      </c>
      <c r="E524" s="70">
        <v>2015</v>
      </c>
      <c r="F524" s="70" t="s">
        <v>182</v>
      </c>
      <c r="G524" s="70" t="s">
        <v>2237</v>
      </c>
      <c r="H524" s="70" t="s">
        <v>2238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2250</v>
      </c>
      <c r="B525" s="70">
        <v>336</v>
      </c>
      <c r="C525" s="70">
        <v>13</v>
      </c>
      <c r="D525" s="70">
        <v>20</v>
      </c>
      <c r="E525" s="70">
        <v>2016</v>
      </c>
      <c r="F525" s="70" t="s">
        <v>155</v>
      </c>
      <c r="G525" s="70" t="s">
        <v>2237</v>
      </c>
      <c r="H525" s="70" t="s">
        <v>2238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2251</v>
      </c>
      <c r="B526" s="70">
        <v>337</v>
      </c>
      <c r="C526" s="70">
        <v>14</v>
      </c>
      <c r="D526" s="70">
        <v>20</v>
      </c>
      <c r="E526" s="70">
        <v>2017</v>
      </c>
      <c r="F526" s="70" t="s">
        <v>156</v>
      </c>
      <c r="G526" s="70" t="s">
        <v>2237</v>
      </c>
      <c r="H526" s="70" t="s">
        <v>2238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338</v>
      </c>
      <c r="C527" s="70">
        <v>15</v>
      </c>
      <c r="D527" s="70">
        <v>20</v>
      </c>
      <c r="E527" s="70">
        <v>2018</v>
      </c>
      <c r="F527" s="70" t="s">
        <v>183</v>
      </c>
      <c r="G527" s="70" t="s">
        <v>2237</v>
      </c>
      <c r="H527" s="70" t="s">
        <v>2238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2253</v>
      </c>
      <c r="B528" s="70">
        <v>339</v>
      </c>
      <c r="C528" s="70">
        <v>16</v>
      </c>
      <c r="D528" s="70">
        <v>20</v>
      </c>
      <c r="E528" s="70">
        <v>2019</v>
      </c>
      <c r="F528" s="70" t="s">
        <v>158</v>
      </c>
      <c r="G528" s="70" t="s">
        <v>2237</v>
      </c>
      <c r="H528" s="70" t="s">
        <v>2238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2254</v>
      </c>
      <c r="B529" s="70">
        <v>340</v>
      </c>
      <c r="C529" s="70">
        <v>17</v>
      </c>
      <c r="D529" s="70">
        <v>20</v>
      </c>
      <c r="E529" s="70">
        <v>2020</v>
      </c>
      <c r="F529" s="70" t="s">
        <v>159</v>
      </c>
      <c r="G529" s="70" t="s">
        <v>2237</v>
      </c>
      <c r="H529" s="70" t="s">
        <v>2238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340</v>
      </c>
      <c r="C530" s="70">
        <v>18</v>
      </c>
      <c r="D530" s="70">
        <v>20</v>
      </c>
      <c r="E530" s="70">
        <v>2021</v>
      </c>
      <c r="F530" s="70" t="s">
        <v>160</v>
      </c>
      <c r="G530" s="70" t="s">
        <v>2237</v>
      </c>
      <c r="H530" s="70" t="s">
        <v>2238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340</v>
      </c>
      <c r="C531" s="70">
        <v>19</v>
      </c>
      <c r="D531" s="70">
        <v>20</v>
      </c>
      <c r="E531" s="70">
        <v>2022</v>
      </c>
      <c r="F531" s="70" t="s">
        <v>161</v>
      </c>
      <c r="G531" s="70" t="s">
        <v>2237</v>
      </c>
      <c r="H531" s="70" t="s">
        <v>2238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340</v>
      </c>
      <c r="C532" s="70">
        <v>20</v>
      </c>
      <c r="D532" s="70">
        <v>20</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340</v>
      </c>
      <c r="C533" s="70">
        <v>21</v>
      </c>
      <c r="D533" s="70">
        <v>20</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2265</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2266</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2267</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2268</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2269</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2270</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2271</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2272</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2273</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2274</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2275</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2276</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2277</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2279</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2280</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2281</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2282</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2283</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2284</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2285</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2286</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2287</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2288</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2289</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2290</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2291</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2292</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2293</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2294</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2295</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443</v>
      </c>
      <c r="C576" s="70">
        <v>1</v>
      </c>
      <c r="D576" s="70">
        <v>27</v>
      </c>
      <c r="E576" s="70">
        <v>1990</v>
      </c>
      <c r="F576" s="70" t="s">
        <v>787</v>
      </c>
      <c r="G576" s="70" t="s">
        <v>2298</v>
      </c>
      <c r="H576" s="70" t="s">
        <v>2299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444</v>
      </c>
      <c r="C577" s="70">
        <v>2</v>
      </c>
      <c r="D577" s="70">
        <v>27</v>
      </c>
      <c r="E577" s="70">
        <v>2005</v>
      </c>
      <c r="F577" s="70" t="s">
        <v>789</v>
      </c>
      <c r="G577" s="1064" t="s">
        <v>2298</v>
      </c>
      <c r="H577" s="70" t="s">
        <v>2299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445</v>
      </c>
      <c r="C578" s="70">
        <v>3</v>
      </c>
      <c r="D578" s="70">
        <v>27</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446</v>
      </c>
      <c r="C579" s="70">
        <v>4</v>
      </c>
      <c r="D579" s="70">
        <v>27</v>
      </c>
      <c r="E579" s="70">
        <v>2007</v>
      </c>
      <c r="F579" s="70" t="s">
        <v>791</v>
      </c>
      <c r="G579" s="70" t="s">
        <v>2298</v>
      </c>
      <c r="H579" s="70" t="s">
        <v>2299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447</v>
      </c>
      <c r="C580" s="70">
        <v>5</v>
      </c>
      <c r="D580" s="70">
        <v>27</v>
      </c>
      <c r="E580" s="70">
        <v>2008</v>
      </c>
      <c r="F580" s="70" t="s">
        <v>792</v>
      </c>
      <c r="G580" s="70" t="s">
        <v>2298</v>
      </c>
      <c r="H580" s="70" t="s">
        <v>2299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448</v>
      </c>
      <c r="C581" s="70">
        <v>6</v>
      </c>
      <c r="D581" s="70">
        <v>27</v>
      </c>
      <c r="E581" s="70">
        <v>2009</v>
      </c>
      <c r="F581" s="70" t="s">
        <v>176</v>
      </c>
      <c r="G581" s="70" t="s">
        <v>2298</v>
      </c>
      <c r="H581" s="70" t="s">
        <v>2299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449</v>
      </c>
      <c r="C582" s="70">
        <v>7</v>
      </c>
      <c r="D582" s="70">
        <v>27</v>
      </c>
      <c r="E582" s="70">
        <v>2010</v>
      </c>
      <c r="F582" s="70" t="s">
        <v>177</v>
      </c>
      <c r="G582" s="70" t="s">
        <v>2298</v>
      </c>
      <c r="H582" s="70" t="s">
        <v>2299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450</v>
      </c>
      <c r="C583" s="70">
        <v>8</v>
      </c>
      <c r="D583" s="70">
        <v>27</v>
      </c>
      <c r="E583" s="70">
        <v>2011</v>
      </c>
      <c r="F583" s="70" t="s">
        <v>178</v>
      </c>
      <c r="G583" s="70" t="s">
        <v>2298</v>
      </c>
      <c r="H583" s="70" t="s">
        <v>2299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451</v>
      </c>
      <c r="C584" s="70">
        <v>9</v>
      </c>
      <c r="D584" s="70">
        <v>27</v>
      </c>
      <c r="E584" s="70">
        <v>2012</v>
      </c>
      <c r="F584" s="70" t="s">
        <v>179</v>
      </c>
      <c r="G584" s="70" t="s">
        <v>2298</v>
      </c>
      <c r="H584" s="70" t="s">
        <v>2299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452</v>
      </c>
      <c r="C585" s="70">
        <v>10</v>
      </c>
      <c r="D585" s="70">
        <v>27</v>
      </c>
      <c r="E585" s="70">
        <v>2013</v>
      </c>
      <c r="F585" s="70" t="s">
        <v>180</v>
      </c>
      <c r="G585" s="70" t="s">
        <v>2298</v>
      </c>
      <c r="H585" s="70" t="s">
        <v>2299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453</v>
      </c>
      <c r="C586" s="70">
        <v>11</v>
      </c>
      <c r="D586" s="70">
        <v>27</v>
      </c>
      <c r="E586" s="70">
        <v>2014</v>
      </c>
      <c r="F586" s="70" t="s">
        <v>181</v>
      </c>
      <c r="G586" s="70" t="s">
        <v>2298</v>
      </c>
      <c r="H586" s="70" t="s">
        <v>2299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454</v>
      </c>
      <c r="C587" s="70">
        <v>12</v>
      </c>
      <c r="D587" s="70">
        <v>27</v>
      </c>
      <c r="E587" s="70">
        <v>2015</v>
      </c>
      <c r="F587" s="70" t="s">
        <v>182</v>
      </c>
      <c r="G587" s="70" t="s">
        <v>2298</v>
      </c>
      <c r="H587" s="70" t="s">
        <v>2299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455</v>
      </c>
      <c r="C588" s="70">
        <v>13</v>
      </c>
      <c r="D588" s="70">
        <v>27</v>
      </c>
      <c r="E588" s="70">
        <v>2016</v>
      </c>
      <c r="F588" s="70" t="s">
        <v>155</v>
      </c>
      <c r="G588" s="70" t="s">
        <v>2298</v>
      </c>
      <c r="H588" s="70" t="s">
        <v>2299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2312</v>
      </c>
      <c r="B589" s="70">
        <v>456</v>
      </c>
      <c r="C589" s="70">
        <v>14</v>
      </c>
      <c r="D589" s="70">
        <v>27</v>
      </c>
      <c r="E589" s="70">
        <v>2017</v>
      </c>
      <c r="F589" s="70" t="s">
        <v>156</v>
      </c>
      <c r="G589" s="70" t="s">
        <v>2298</v>
      </c>
      <c r="H589" s="70" t="s">
        <v>2299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2313</v>
      </c>
      <c r="B590" s="70">
        <v>457</v>
      </c>
      <c r="C590" s="70">
        <v>15</v>
      </c>
      <c r="D590" s="70">
        <v>27</v>
      </c>
      <c r="E590" s="70">
        <v>2018</v>
      </c>
      <c r="F590" s="70" t="s">
        <v>183</v>
      </c>
      <c r="G590" s="70" t="s">
        <v>2298</v>
      </c>
      <c r="H590" s="70" t="s">
        <v>2299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2314</v>
      </c>
      <c r="B591" s="70">
        <v>458</v>
      </c>
      <c r="C591" s="70">
        <v>16</v>
      </c>
      <c r="D591" s="70">
        <v>27</v>
      </c>
      <c r="E591" s="70">
        <v>2019</v>
      </c>
      <c r="F591" s="70" t="s">
        <v>158</v>
      </c>
      <c r="G591" s="70" t="s">
        <v>2298</v>
      </c>
      <c r="H591" s="70" t="s">
        <v>2299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2315</v>
      </c>
      <c r="B592" s="70">
        <v>459</v>
      </c>
      <c r="C592" s="70">
        <v>17</v>
      </c>
      <c r="D592" s="70">
        <v>27</v>
      </c>
      <c r="E592" s="70">
        <v>2020</v>
      </c>
      <c r="F592" s="70" t="s">
        <v>159</v>
      </c>
      <c r="G592" s="70" t="s">
        <v>2298</v>
      </c>
      <c r="H592" s="70" t="s">
        <v>2299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2316</v>
      </c>
      <c r="B593" s="70">
        <v>459</v>
      </c>
      <c r="C593" s="70">
        <v>18</v>
      </c>
      <c r="D593" s="70">
        <v>27</v>
      </c>
      <c r="E593" s="70">
        <v>2021</v>
      </c>
      <c r="F593" s="70" t="s">
        <v>160</v>
      </c>
      <c r="G593" s="70" t="s">
        <v>2298</v>
      </c>
      <c r="H593" s="70" t="s">
        <v>2299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459</v>
      </c>
      <c r="C594" s="70">
        <v>19</v>
      </c>
      <c r="D594" s="70">
        <v>27</v>
      </c>
      <c r="E594" s="70">
        <v>2022</v>
      </c>
      <c r="F594" s="70" t="s">
        <v>161</v>
      </c>
      <c r="G594" s="70" t="s">
        <v>2298</v>
      </c>
      <c r="H594" s="70" t="s">
        <v>2299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459</v>
      </c>
      <c r="C595" s="70">
        <v>20</v>
      </c>
      <c r="D595" s="70">
        <v>27</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459</v>
      </c>
      <c r="C596" s="70">
        <v>21</v>
      </c>
      <c r="D596" s="70">
        <v>27</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2326</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2327</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2328</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2329</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2330</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2331</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2332</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2333</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2334</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2335</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2336</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2337</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1805</v>
      </c>
      <c r="B9" s="70">
        <v>1</v>
      </c>
      <c r="C9" s="70">
        <v>1</v>
      </c>
      <c r="D9" s="70">
        <v>1</v>
      </c>
      <c r="E9" s="70">
        <v>1990</v>
      </c>
      <c r="F9" s="70" t="s">
        <v>787</v>
      </c>
      <c r="G9" s="1073" t="s">
        <v>1806</v>
      </c>
      <c r="H9" s="70" t="s">
        <v>1807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1808</v>
      </c>
      <c r="B10" s="70">
        <v>2</v>
      </c>
      <c r="C10" s="70">
        <v>2</v>
      </c>
      <c r="D10" s="70">
        <v>1</v>
      </c>
      <c r="E10" s="70">
        <v>2005</v>
      </c>
      <c r="F10" s="70" t="s">
        <v>789</v>
      </c>
      <c r="G10" s="1073" t="s">
        <v>1806</v>
      </c>
      <c r="H10" s="70" t="s">
        <v>1807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1809</v>
      </c>
      <c r="B11" s="70">
        <v>3</v>
      </c>
      <c r="C11" s="70">
        <v>3</v>
      </c>
      <c r="D11" s="70">
        <v>1</v>
      </c>
      <c r="E11" s="70">
        <v>2006</v>
      </c>
      <c r="F11" s="70" t="s">
        <v>790</v>
      </c>
      <c r="G11" s="1073" t="s">
        <v>1806</v>
      </c>
      <c r="H11" s="70" t="s">
        <v>1807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1810</v>
      </c>
      <c r="B12" s="70">
        <v>4</v>
      </c>
      <c r="C12" s="70">
        <v>4</v>
      </c>
      <c r="D12" s="70">
        <v>1</v>
      </c>
      <c r="E12" s="70">
        <v>2007</v>
      </c>
      <c r="F12" s="70" t="s">
        <v>791</v>
      </c>
      <c r="G12" s="1073" t="s">
        <v>1806</v>
      </c>
      <c r="H12" s="70" t="s">
        <v>1807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1811</v>
      </c>
      <c r="B13" s="70">
        <v>5</v>
      </c>
      <c r="C13" s="70">
        <v>5</v>
      </c>
      <c r="D13" s="70">
        <v>1</v>
      </c>
      <c r="E13" s="70">
        <v>2008</v>
      </c>
      <c r="F13" s="70" t="s">
        <v>792</v>
      </c>
      <c r="G13" s="1073" t="s">
        <v>1806</v>
      </c>
      <c r="H13" s="70" t="s">
        <v>1807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1812</v>
      </c>
      <c r="B14" s="70">
        <v>6</v>
      </c>
      <c r="C14" s="70">
        <v>6</v>
      </c>
      <c r="D14" s="70">
        <v>1</v>
      </c>
      <c r="E14" s="70">
        <v>2009</v>
      </c>
      <c r="F14" s="70" t="s">
        <v>176</v>
      </c>
      <c r="G14" s="1073" t="s">
        <v>1806</v>
      </c>
      <c r="H14" s="70" t="s">
        <v>1807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1813</v>
      </c>
      <c r="B15" s="70">
        <v>7</v>
      </c>
      <c r="C15" s="70">
        <v>7</v>
      </c>
      <c r="D15" s="70">
        <v>1</v>
      </c>
      <c r="E15" s="70">
        <v>2010</v>
      </c>
      <c r="F15" s="70" t="s">
        <v>177</v>
      </c>
      <c r="G15" s="1073" t="s">
        <v>1806</v>
      </c>
      <c r="H15" s="70" t="s">
        <v>1807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1814</v>
      </c>
      <c r="B16" s="70">
        <v>8</v>
      </c>
      <c r="C16" s="70">
        <v>8</v>
      </c>
      <c r="D16" s="70">
        <v>1</v>
      </c>
      <c r="E16" s="70">
        <v>2011</v>
      </c>
      <c r="F16" s="70" t="s">
        <v>178</v>
      </c>
      <c r="G16" s="1073" t="s">
        <v>1806</v>
      </c>
      <c r="H16" s="70" t="s">
        <v>1807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1815</v>
      </c>
      <c r="B17" s="70">
        <v>9</v>
      </c>
      <c r="C17" s="70">
        <v>9</v>
      </c>
      <c r="D17" s="70">
        <v>1</v>
      </c>
      <c r="E17" s="70">
        <v>2012</v>
      </c>
      <c r="F17" s="70" t="s">
        <v>179</v>
      </c>
      <c r="G17" s="1073" t="s">
        <v>1806</v>
      </c>
      <c r="H17" s="70" t="s">
        <v>1807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1816</v>
      </c>
      <c r="B18" s="70">
        <v>10</v>
      </c>
      <c r="C18" s="70">
        <v>10</v>
      </c>
      <c r="D18" s="70">
        <v>1</v>
      </c>
      <c r="E18" s="70">
        <v>2013</v>
      </c>
      <c r="F18" s="70" t="s">
        <v>180</v>
      </c>
      <c r="G18" s="1073" t="s">
        <v>1806</v>
      </c>
      <c r="H18" s="70" t="s">
        <v>1807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1817</v>
      </c>
      <c r="B19" s="70">
        <v>11</v>
      </c>
      <c r="C19" s="70">
        <v>11</v>
      </c>
      <c r="D19" s="70">
        <v>1</v>
      </c>
      <c r="E19" s="70">
        <v>2014</v>
      </c>
      <c r="F19" s="70" t="s">
        <v>181</v>
      </c>
      <c r="G19" s="1073" t="s">
        <v>1806</v>
      </c>
      <c r="H19" s="70" t="s">
        <v>1807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1818</v>
      </c>
      <c r="B20" s="70">
        <v>12</v>
      </c>
      <c r="C20" s="70">
        <v>12</v>
      </c>
      <c r="D20" s="70">
        <v>1</v>
      </c>
      <c r="E20" s="70">
        <v>2015</v>
      </c>
      <c r="F20" s="70" t="s">
        <v>182</v>
      </c>
      <c r="G20" s="1073" t="s">
        <v>1806</v>
      </c>
      <c r="H20" s="70" t="s">
        <v>1807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1819</v>
      </c>
      <c r="B21" s="70">
        <v>13</v>
      </c>
      <c r="C21" s="70">
        <v>13</v>
      </c>
      <c r="D21" s="70">
        <v>1</v>
      </c>
      <c r="E21" s="70">
        <v>2016</v>
      </c>
      <c r="F21" s="70" t="s">
        <v>155</v>
      </c>
      <c r="G21" s="1073" t="s">
        <v>1806</v>
      </c>
      <c r="H21" s="70" t="s">
        <v>1807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1820</v>
      </c>
      <c r="B22" s="70">
        <v>14</v>
      </c>
      <c r="C22" s="70">
        <v>14</v>
      </c>
      <c r="D22" s="70">
        <v>1</v>
      </c>
      <c r="E22" s="70">
        <v>2017</v>
      </c>
      <c r="F22" s="70" t="s">
        <v>156</v>
      </c>
      <c r="G22" s="1073" t="s">
        <v>1806</v>
      </c>
      <c r="H22" s="70" t="s">
        <v>1807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1821</v>
      </c>
      <c r="B23" s="70">
        <v>15</v>
      </c>
      <c r="C23" s="70">
        <v>15</v>
      </c>
      <c r="D23" s="70">
        <v>1</v>
      </c>
      <c r="E23" s="70">
        <v>2018</v>
      </c>
      <c r="F23" s="70" t="s">
        <v>183</v>
      </c>
      <c r="G23" s="1073" t="s">
        <v>1806</v>
      </c>
      <c r="H23" s="70" t="s">
        <v>1807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1822</v>
      </c>
      <c r="B24" s="70">
        <v>16</v>
      </c>
      <c r="C24" s="70">
        <v>16</v>
      </c>
      <c r="D24" s="70">
        <v>1</v>
      </c>
      <c r="E24" s="70">
        <v>2019</v>
      </c>
      <c r="F24" s="70" t="s">
        <v>158</v>
      </c>
      <c r="G24" s="1073" t="s">
        <v>1806</v>
      </c>
      <c r="H24" s="70" t="s">
        <v>1807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1823</v>
      </c>
      <c r="B25" s="70">
        <v>17</v>
      </c>
      <c r="C25" s="70">
        <v>17</v>
      </c>
      <c r="D25" s="70">
        <v>1</v>
      </c>
      <c r="E25" s="70">
        <v>2020</v>
      </c>
      <c r="F25" s="70" t="s">
        <v>159</v>
      </c>
      <c r="G25" s="1073" t="s">
        <v>1806</v>
      </c>
      <c r="H25" s="70" t="s">
        <v>1807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1824</v>
      </c>
      <c r="B26" s="70">
        <v>18</v>
      </c>
      <c r="C26" s="70">
        <v>18</v>
      </c>
      <c r="D26" s="70">
        <v>1</v>
      </c>
      <c r="E26" s="70">
        <v>2021</v>
      </c>
      <c r="F26" s="70" t="s">
        <v>160</v>
      </c>
      <c r="G26" s="1073" t="s">
        <v>1806</v>
      </c>
      <c r="H26" s="70" t="s">
        <v>1807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1825</v>
      </c>
      <c r="B27" s="70">
        <v>19</v>
      </c>
      <c r="C27" s="70">
        <v>19</v>
      </c>
      <c r="D27" s="70">
        <v>1</v>
      </c>
      <c r="E27" s="70">
        <v>2022</v>
      </c>
      <c r="F27" s="70" t="s">
        <v>161</v>
      </c>
      <c r="G27" s="1073" t="s">
        <v>1806</v>
      </c>
      <c r="H27" s="70" t="s">
        <v>1807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1826</v>
      </c>
      <c r="B28" s="70">
        <v>20</v>
      </c>
      <c r="C28" s="70">
        <v>20</v>
      </c>
      <c r="D28" s="70">
        <v>1</v>
      </c>
      <c r="E28" s="70">
        <v>2023</v>
      </c>
      <c r="F28" s="70" t="s">
        <v>1539</v>
      </c>
      <c r="G28" s="1073" t="s">
        <v>1806</v>
      </c>
      <c r="H28" s="70" t="s">
        <v>1807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1827</v>
      </c>
      <c r="B29" s="70">
        <v>21</v>
      </c>
      <c r="C29" s="70">
        <v>21</v>
      </c>
      <c r="D29" s="70">
        <v>1</v>
      </c>
      <c r="E29" s="70">
        <v>2024</v>
      </c>
      <c r="F29" s="70" t="s">
        <v>1554</v>
      </c>
      <c r="G29" s="1073" t="s">
        <v>1806</v>
      </c>
      <c r="H29" s="70" t="s">
        <v>1807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1806</v>
      </c>
      <c r="H30" s="70" t="s">
        <v>1807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1806</v>
      </c>
      <c r="H31" s="70" t="s">
        <v>1807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1806</v>
      </c>
      <c r="H32" s="70" t="s">
        <v>1807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1806</v>
      </c>
      <c r="H33" s="70" t="s">
        <v>1807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1806</v>
      </c>
      <c r="H34" s="70" t="s">
        <v>1807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1806</v>
      </c>
      <c r="H35" s="70" t="s">
        <v>1807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1827</v>
      </c>
      <c r="B13" s="70">
        <v>5</v>
      </c>
      <c r="C13" s="70">
        <v>18</v>
      </c>
      <c r="D13" s="70">
        <v>5</v>
      </c>
      <c r="E13" s="70">
        <v>2024</v>
      </c>
      <c r="F13" s="70" t="s">
        <v>1554</v>
      </c>
      <c r="G13" s="1073" t="s">
        <v>1806</v>
      </c>
      <c r="H13" s="70" t="s">
        <v>1807</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1708</v>
      </c>
      <c r="B14" s="70">
        <v>6</v>
      </c>
      <c r="C14" s="70">
        <v>18</v>
      </c>
      <c r="D14" s="70">
        <v>6</v>
      </c>
      <c r="E14" s="70">
        <v>2024</v>
      </c>
      <c r="F14" s="70" t="s">
        <v>1554</v>
      </c>
      <c r="G14" s="1073" t="s">
        <v>1705</v>
      </c>
      <c r="H14" s="70" t="s">
        <v>1706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1697</v>
      </c>
      <c r="H17" s="70" t="s">
        <v>1698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1720</v>
      </c>
      <c r="B18" s="70">
        <v>10</v>
      </c>
      <c r="C18" s="70">
        <v>18</v>
      </c>
      <c r="D18" s="70">
        <v>10</v>
      </c>
      <c r="E18" s="70">
        <v>2024</v>
      </c>
      <c r="F18" s="70" t="s">
        <v>1554</v>
      </c>
      <c r="G18" s="1073" t="s">
        <v>1717</v>
      </c>
      <c r="H18" s="70" t="s">
        <v>1718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1724</v>
      </c>
      <c r="B19" s="70">
        <v>11</v>
      </c>
      <c r="C19" s="70">
        <v>18</v>
      </c>
      <c r="D19" s="70">
        <v>11</v>
      </c>
      <c r="E19" s="70">
        <v>2024</v>
      </c>
      <c r="F19" s="70" t="s">
        <v>1554</v>
      </c>
      <c r="G19" s="1073" t="s">
        <v>1721</v>
      </c>
      <c r="H19" s="70" t="s">
        <v>1722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1696</v>
      </c>
      <c r="B20" s="70">
        <v>12</v>
      </c>
      <c r="C20" s="70">
        <v>18</v>
      </c>
      <c r="D20" s="70">
        <v>12</v>
      </c>
      <c r="E20" s="70">
        <v>2024</v>
      </c>
      <c r="F20" s="70" t="s">
        <v>1554</v>
      </c>
      <c r="G20" s="1073" t="s">
        <v>1693</v>
      </c>
      <c r="H20" s="70" t="s">
        <v>1694</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1584</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1584</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1584</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1584</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1584</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1584</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1825</v>
      </c>
      <c r="B193" s="70">
        <v>185</v>
      </c>
      <c r="C193" s="70">
        <v>16</v>
      </c>
      <c r="D193" s="70">
        <v>5</v>
      </c>
      <c r="E193" s="70">
        <v>2022</v>
      </c>
      <c r="F193" s="70" t="s">
        <v>161</v>
      </c>
      <c r="G193" s="1073" t="s">
        <v>1806</v>
      </c>
      <c r="H193" s="70" t="s">
        <v>1807</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1707</v>
      </c>
      <c r="B194" s="70">
        <v>186</v>
      </c>
      <c r="C194" s="70">
        <v>16</v>
      </c>
      <c r="D194" s="70">
        <v>6</v>
      </c>
      <c r="E194" s="70">
        <v>2022</v>
      </c>
      <c r="F194" s="70" t="s">
        <v>161</v>
      </c>
      <c r="G194" s="1073" t="s">
        <v>1705</v>
      </c>
      <c r="H194" s="70" t="s">
        <v>1706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1699</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1719</v>
      </c>
      <c r="B198" s="70">
        <v>190</v>
      </c>
      <c r="C198" s="70">
        <v>16</v>
      </c>
      <c r="D198" s="70">
        <v>10</v>
      </c>
      <c r="E198" s="70">
        <v>2022</v>
      </c>
      <c r="F198" s="70" t="s">
        <v>161</v>
      </c>
      <c r="G198" s="1073" t="s">
        <v>1717</v>
      </c>
      <c r="H198" s="70" t="s">
        <v>1718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1723</v>
      </c>
      <c r="B199" s="70">
        <v>191</v>
      </c>
      <c r="C199" s="70">
        <v>16</v>
      </c>
      <c r="D199" s="70">
        <v>11</v>
      </c>
      <c r="E199" s="70">
        <v>2022</v>
      </c>
      <c r="F199" s="70" t="s">
        <v>161</v>
      </c>
      <c r="G199" s="1073" t="s">
        <v>1721</v>
      </c>
      <c r="H199" s="70" t="s">
        <v>1722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1695</v>
      </c>
      <c r="B200" s="70">
        <v>192</v>
      </c>
      <c r="C200" s="70">
        <v>16</v>
      </c>
      <c r="D200" s="70">
        <v>12</v>
      </c>
      <c r="E200" s="70">
        <v>2022</v>
      </c>
      <c r="F200" s="70" t="s">
        <v>161</v>
      </c>
      <c r="G200" s="1073" t="s">
        <v>1693</v>
      </c>
      <c r="H200" s="70" t="s">
        <v>1694</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1591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1591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1806</v>
      </c>
      <c r="H6" s="77" t="s">
        <v>1807</v>
      </c>
      <c r="I6" s="77" t="s">
        <v>2368</v>
      </c>
      <c r="J6" s="77" t="s">
        <v>2369</v>
      </c>
      <c r="K6" s="1080">
        <v>56</v>
      </c>
      <c r="L6" s="1081">
        <v>38</v>
      </c>
      <c r="M6" s="1044"/>
      <c r="N6" s="988">
        <v>1</v>
      </c>
      <c r="O6" s="77" t="s">
        <v>1682</v>
      </c>
      <c r="P6" s="77" t="s">
        <v>1683</v>
      </c>
      <c r="Q6" s="77" t="s">
        <v>1501</v>
      </c>
      <c r="R6" s="16"/>
      <c r="S6" s="77">
        <v>1</v>
      </c>
      <c r="T6" s="77" t="s">
        <v>1806</v>
      </c>
      <c r="U6" s="77" t="s">
        <v>1807</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1676</v>
      </c>
      <c r="AE9" s="77" t="s">
        <v>1677</v>
      </c>
      <c r="AF9" s="77" t="s">
        <v>1501</v>
      </c>
    </row>
    <row r="10" spans="1:32" ht="12">
      <c r="A10" s="16"/>
      <c r="B10" s="16"/>
      <c r="C10" s="16"/>
      <c r="D10" s="16"/>
      <c r="F10" s="75" t="s">
        <v>1501</v>
      </c>
      <c r="G10" s="76" t="s">
        <v>1806</v>
      </c>
      <c r="H10" s="77" t="s">
        <v>1807</v>
      </c>
      <c r="I10" s="77" t="s">
        <v>2368</v>
      </c>
      <c r="J10" s="77" t="s">
        <v>2369</v>
      </c>
      <c r="K10" s="1079">
        <v>56</v>
      </c>
      <c r="L10" s="1045">
        <v>38</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1806</v>
      </c>
      <c r="AE10" s="77" t="s">
        <v>1807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1705</v>
      </c>
      <c r="AE11" s="77" t="s">
        <v>1706</v>
      </c>
      <c r="AF11" s="77" t="s">
        <v>1501</v>
      </c>
    </row>
    <row r="12" spans="1:32" ht="12">
      <c r="A12" s="16"/>
      <c r="B12" s="16"/>
      <c r="C12" s="16"/>
      <c r="D12" s="16"/>
      <c r="F12" s="75" t="s">
        <v>1505</v>
      </c>
      <c r="G12" s="76" t="s">
        <v>1806</v>
      </c>
      <c r="H12" s="77"/>
      <c r="I12" s="77" t="s">
        <v>1806</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1680</v>
      </c>
      <c r="Q14" s="77" t="s">
        <v>1501</v>
      </c>
      <c r="R14" s="16"/>
      <c r="S14" s="16"/>
      <c r="T14" s="16"/>
      <c r="U14" s="16"/>
      <c r="V14" s="16"/>
      <c r="W14" s="16"/>
      <c r="X14" s="77">
        <v>9</v>
      </c>
      <c r="Y14" s="692" t="s">
        <v>1894</v>
      </c>
      <c r="Z14" s="77" t="s">
        <v>1680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1717</v>
      </c>
      <c r="AE15" s="77" t="s">
        <v>1718</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1721</v>
      </c>
      <c r="AE16" s="77" t="s">
        <v>1722</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1693</v>
      </c>
      <c r="AE17" s="77" t="s">
        <v>1694</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上関町</v>
      </c>
      <c r="K4" s="70" t="str">
        <f>HLOOKUP(K3,比較地域マスタ!$E$5:$L$6,2,0)</f>
        <v>35341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4.4170345073199631</v>
      </c>
      <c r="BB5" s="29"/>
      <c r="BC5" s="17"/>
      <c r="BD5" s="1005">
        <f>SUM(BC6:BC8)</f>
        <v>2.3267210101062017</v>
      </c>
      <c r="BE5" s="29"/>
      <c r="BF5" s="17"/>
      <c r="BG5" s="1005">
        <f>AK35</f>
        <v>0.82314560968312001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2.4712743930244998</v>
      </c>
      <c r="BA6" s="17"/>
      <c r="BB6" s="29"/>
      <c r="BC6" s="1005">
        <f>O32</f>
        <v>0.87499317960141709</v>
      </c>
      <c r="BD6" s="17"/>
      <c r="BE6" s="29"/>
      <c r="BF6" s="1005">
        <f>AK36</f>
        <v>0.14631724692987316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1.146075755009222</v>
      </c>
      <c r="BA7" s="17"/>
      <c r="BB7" s="29"/>
      <c r="BC7" s="1005">
        <f>O33</f>
        <v>0.7491293364928503</v>
      </c>
      <c r="BD7" s="17"/>
      <c r="BE7" s="29"/>
      <c r="BF7" s="1005">
        <f t="shared" ref="BF7:BF8" si="0">AK37</f>
        <v>0.41124624183824882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0.79968435928624093</v>
      </c>
      <c r="BA8" s="17"/>
      <c r="BB8" s="29"/>
      <c r="BC8" s="1005">
        <f>O34</f>
        <v>0.70259849401193442</v>
      </c>
      <c r="BD8" s="17"/>
      <c r="BE8" s="29"/>
      <c r="BF8" s="1005">
        <f t="shared" si="0"/>
        <v>0.265582120914998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27.128070361147696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5.513223445454889</v>
      </c>
      <c r="BA9" s="1005">
        <f>AZ9</f>
        <v>5.513223445454889</v>
      </c>
      <c r="BB9" s="29"/>
      <c r="BC9" s="1005">
        <f>O35</f>
        <v>5.3560887995507356</v>
      </c>
      <c r="BD9" s="1005">
        <f>BC9</f>
        <v>5.3560887995507356</v>
      </c>
      <c r="BE9" s="29"/>
      <c r="BF9" s="1005">
        <f>AK39</f>
        <v>3.473475714055779</v>
      </c>
      <c r="BG9" s="1005">
        <f>AK39</f>
        <v>3.473475714055779</v>
      </c>
      <c r="BH9" s="29"/>
    </row>
    <row r="10" spans="1:62" ht="17.100000000000001" customHeight="1" thickBot="1">
      <c r="B10" s="323"/>
      <c r="C10" s="324"/>
      <c r="D10" s="326"/>
      <c r="E10" s="326"/>
      <c r="F10" s="326"/>
      <c r="G10" s="325"/>
      <c r="H10" s="325"/>
      <c r="I10" s="326"/>
      <c r="J10" s="327"/>
      <c r="K10" s="334"/>
      <c r="L10" s="246" t="s">
        <v>114</v>
      </c>
      <c r="M10" s="246"/>
      <c r="N10" s="563"/>
      <c r="O10" s="906">
        <f>SUM(O11:O13)</f>
        <v>4.4170345073199631</v>
      </c>
      <c r="P10" s="453">
        <f t="shared" ref="P10:P22" si="1">O10/$O$9</f>
        <v>0.16282155157065487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9.3742617694919357</v>
      </c>
      <c r="BA10" s="1005">
        <f>AZ10</f>
        <v>9.3742617694919357</v>
      </c>
      <c r="BB10" s="29"/>
      <c r="BC10" s="1005">
        <f>O36</f>
        <v>8.7796863990242233</v>
      </c>
      <c r="BD10" s="1005">
        <f>BC10</f>
        <v>8.7796863990242233</v>
      </c>
      <c r="BE10" s="29"/>
      <c r="BF10" s="1005">
        <f>AK40</f>
        <v>5.4201237692086695</v>
      </c>
      <c r="BG10" s="1005">
        <f>AK40</f>
        <v>5.4201237692086695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2.4712743930244998</v>
      </c>
      <c r="P11" s="454">
        <f t="shared" si="1"/>
        <v>9.1096578566966999E-2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7.4475817377772184</v>
      </c>
      <c r="BB11" s="29"/>
      <c r="BC11" s="1005"/>
      <c r="BD11" s="1005">
        <f>SUM(BC12:BC14)</f>
        <v>6.4987121589688917</v>
      </c>
      <c r="BE11" s="29"/>
      <c r="BF11" s="17"/>
      <c r="BG11" s="1005">
        <f>AK41</f>
        <v>4.7153650466853776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1.146075755009222</v>
      </c>
      <c r="P12" s="454">
        <f t="shared" si="1"/>
        <v>4.2246858687398928E-2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6.5089467788297277</v>
      </c>
      <c r="BA12" s="17"/>
      <c r="BB12" s="29"/>
      <c r="BC12" s="1005">
        <f>O38</f>
        <v>5.4879062882313594</v>
      </c>
      <c r="BD12" s="17"/>
      <c r="BE12" s="29"/>
      <c r="BF12" s="1005">
        <f>AK42</f>
        <v>3.9232305672728098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0.79968435928624093</v>
      </c>
      <c r="P13" s="454">
        <f t="shared" si="1"/>
        <v>2.9478114316288915E-2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0.23383092393675201</v>
      </c>
      <c r="BA13" s="17"/>
      <c r="BB13" s="29"/>
      <c r="BC13" s="1005">
        <f>O41</f>
        <v>0.253801406551242</v>
      </c>
      <c r="BD13" s="17"/>
      <c r="BE13" s="29"/>
      <c r="BF13" s="1005">
        <f>AK45</f>
        <v>0.1406989235919314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5.513223445454889</v>
      </c>
      <c r="P14" s="453">
        <f t="shared" si="1"/>
        <v>0.20322947309038325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0.70480403501073863</v>
      </c>
      <c r="BA14" s="17"/>
      <c r="BB14" s="29"/>
      <c r="BC14" s="1005">
        <f>O42</f>
        <v>0.75700446418629019</v>
      </c>
      <c r="BD14" s="17"/>
      <c r="BE14" s="29"/>
      <c r="BF14" s="1005">
        <f t="shared" ref="BF14" si="2">AK46</f>
        <v>0.65143555582063628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9.3742617694919357</v>
      </c>
      <c r="P15" s="453">
        <f t="shared" si="1"/>
        <v>0.34555578943490112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0.3759689011036863</v>
      </c>
      <c r="BA15" s="1005">
        <f>AZ15</f>
        <v>0.3759689011036863</v>
      </c>
      <c r="BB15" s="29"/>
      <c r="BC15" s="1005">
        <f>O43</f>
        <v>0.42888546041862879</v>
      </c>
      <c r="BD15" s="1005">
        <f>BC15</f>
        <v>0.42888546041862879</v>
      </c>
      <c r="BE15" s="29"/>
      <c r="BF15" s="1005">
        <f>AK47</f>
        <v>0.1694242975308235</v>
      </c>
      <c r="BG15" s="1005">
        <f>AK47</f>
        <v>0.1694242975308235</v>
      </c>
      <c r="BH15" s="29"/>
    </row>
    <row r="16" spans="1:62" ht="17.100000000000001" customHeight="1" thickBot="1">
      <c r="B16" s="323"/>
      <c r="C16" s="324"/>
      <c r="D16" s="326"/>
      <c r="E16" s="326"/>
      <c r="F16" s="326"/>
      <c r="G16" s="325"/>
      <c r="H16" s="325"/>
      <c r="I16" s="326"/>
      <c r="J16" s="327"/>
      <c r="K16" s="335"/>
      <c r="L16" s="246" t="s">
        <v>128</v>
      </c>
      <c r="M16" s="344"/>
      <c r="N16" s="345"/>
      <c r="O16" s="906">
        <f>SUM(O18:O21)</f>
        <v>7.4475817377772184</v>
      </c>
      <c r="P16" s="453">
        <f t="shared" si="1"/>
        <v>0.27453415000145026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6.5089467788297277</v>
      </c>
      <c r="P17" s="454">
        <f t="shared" si="1"/>
        <v>0.23993401271001261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2.9939109867138072</v>
      </c>
      <c r="P18" s="454">
        <f t="shared" si="1"/>
        <v>0.11036210636646053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3.515035792115921</v>
      </c>
      <c r="P19" s="454">
        <f t="shared" si="1"/>
        <v>0.12957190634355212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0.23383092393675201</v>
      </c>
      <c r="P20" s="454">
        <f t="shared" si="1"/>
        <v>8.6195192221132019E-3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0.70480403501073863</v>
      </c>
      <c r="P21" s="454">
        <f t="shared" si="1"/>
        <v>2.5980618069324439E-2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0.3759689011036863</v>
      </c>
      <c r="P22" s="612">
        <f t="shared" si="1"/>
        <v>1.3859035902610374E-2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2.8656231592915811</v>
      </c>
      <c r="AZ22" s="1005">
        <f t="shared" si="3"/>
        <v>3.2423898820731409</v>
      </c>
      <c r="BA22" s="1005">
        <f t="shared" si="3"/>
        <v>3.2686704974747305</v>
      </c>
      <c r="BB22" s="1005">
        <f t="shared" si="3"/>
        <v>2.8035795104606098</v>
      </c>
      <c r="BC22" s="1005">
        <f t="shared" si="3"/>
        <v>2.3267210101062017</v>
      </c>
      <c r="BD22" s="1005">
        <f t="shared" si="3"/>
        <v>2.2669853416810501</v>
      </c>
      <c r="BE22" s="1005">
        <f t="shared" si="3"/>
        <v>1.1844975278575509</v>
      </c>
      <c r="BF22" s="1005">
        <f t="shared" si="3"/>
        <v>2.0389668175082813</v>
      </c>
      <c r="BG22" s="1005">
        <f t="shared" si="3"/>
        <v>1.9748549300624378</v>
      </c>
      <c r="BH22" s="1005">
        <f t="shared" si="3"/>
        <v>1.8074277877076066</v>
      </c>
      <c r="BI22" s="1005">
        <f t="shared" si="3"/>
        <v>1.621869651171842</v>
      </c>
      <c r="BJ22" s="1005">
        <f t="shared" si="3"/>
        <v>0.85594108220392195</v>
      </c>
      <c r="BK22" s="1005">
        <f t="shared" si="3"/>
        <v>1.0605229236256351</v>
      </c>
      <c r="BL22" s="1005">
        <f t="shared" si="3"/>
        <v>0.82314560968312001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5.2542385175588668</v>
      </c>
      <c r="AZ23" s="1005">
        <f t="shared" ref="AZ23:BL23" si="4">Y39</f>
        <v>6.0092189765617503</v>
      </c>
      <c r="BA23" s="1005">
        <f t="shared" si="4"/>
        <v>5.5071925557770154</v>
      </c>
      <c r="BB23" s="1005">
        <f t="shared" si="4"/>
        <v>5.5393578596766666</v>
      </c>
      <c r="BC23" s="1005">
        <f t="shared" si="4"/>
        <v>5.3560887995507356</v>
      </c>
      <c r="BD23" s="1005">
        <f t="shared" si="4"/>
        <v>4.913621770644764</v>
      </c>
      <c r="BE23" s="1005">
        <f t="shared" si="4"/>
        <v>4.9638371266593353</v>
      </c>
      <c r="BF23" s="1005">
        <f t="shared" si="4"/>
        <v>4.3703197243034007</v>
      </c>
      <c r="BG23" s="1005">
        <f t="shared" si="4"/>
        <v>4.2429800112744314</v>
      </c>
      <c r="BH23" s="1005">
        <f t="shared" si="4"/>
        <v>3.7702210019579985</v>
      </c>
      <c r="BI23" s="1005">
        <f t="shared" si="4"/>
        <v>3.4000869705799173</v>
      </c>
      <c r="BJ23" s="1005">
        <f t="shared" si="4"/>
        <v>3.2174835349318491</v>
      </c>
      <c r="BK23" s="1005">
        <f t="shared" si="4"/>
        <v>3.480333930411069</v>
      </c>
      <c r="BL23" s="1005">
        <f t="shared" si="4"/>
        <v>3.473475714055779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7.4321350387766456</v>
      </c>
      <c r="AZ24" s="1005">
        <f t="shared" ref="AZ24:BL24" si="5">Y40</f>
        <v>8.9377770681886375</v>
      </c>
      <c r="BA24" s="1005">
        <f t="shared" si="5"/>
        <v>8.3922934252038122</v>
      </c>
      <c r="BB24" s="1005">
        <f t="shared" si="5"/>
        <v>8.6962045005912696</v>
      </c>
      <c r="BC24" s="1005">
        <f t="shared" si="5"/>
        <v>8.7796863990242233</v>
      </c>
      <c r="BD24" s="1005">
        <f t="shared" si="5"/>
        <v>8.2916397768434571</v>
      </c>
      <c r="BE24" s="1005">
        <f t="shared" si="5"/>
        <v>7.1793644249382069</v>
      </c>
      <c r="BF24" s="1005">
        <f t="shared" si="5"/>
        <v>6.5987500104394643</v>
      </c>
      <c r="BG24" s="1005">
        <f t="shared" si="5"/>
        <v>6.5557345879569304</v>
      </c>
      <c r="BH24" s="1005">
        <f t="shared" si="5"/>
        <v>5.8501339798564178</v>
      </c>
      <c r="BI24" s="1005">
        <f t="shared" si="5"/>
        <v>4.5600700746276548</v>
      </c>
      <c r="BJ24" s="1005">
        <f t="shared" si="5"/>
        <v>4.8141607791547338</v>
      </c>
      <c r="BK24" s="1005">
        <f t="shared" si="5"/>
        <v>5.1439783810475257</v>
      </c>
      <c r="BL24" s="1005">
        <f t="shared" si="5"/>
        <v>5.4201237692086695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6.8971425646717766</v>
      </c>
      <c r="AZ25" s="1005">
        <f t="shared" ref="AZ25:BL25" si="6">Y41</f>
        <v>7.0290755828454161</v>
      </c>
      <c r="BA25" s="1005">
        <f t="shared" si="6"/>
        <v>6.7582062751977663</v>
      </c>
      <c r="BB25" s="1005">
        <f t="shared" si="6"/>
        <v>6.6084681034129185</v>
      </c>
      <c r="BC25" s="1005">
        <f t="shared" si="6"/>
        <v>6.4987121589688917</v>
      </c>
      <c r="BD25" s="1005">
        <f t="shared" si="6"/>
        <v>6.235274769604823</v>
      </c>
      <c r="BE25" s="1005">
        <f t="shared" si="6"/>
        <v>6.0469410156639354</v>
      </c>
      <c r="BF25" s="1005">
        <f t="shared" si="6"/>
        <v>5.8805365971455954</v>
      </c>
      <c r="BG25" s="1005">
        <f t="shared" si="6"/>
        <v>5.7084854134354561</v>
      </c>
      <c r="BH25" s="1005">
        <f t="shared" si="6"/>
        <v>5.5064362732573411</v>
      </c>
      <c r="BI25" s="1005">
        <f t="shared" si="6"/>
        <v>5.2923590970505368</v>
      </c>
      <c r="BJ25" s="1005">
        <f t="shared" si="6"/>
        <v>4.7995197902014155</v>
      </c>
      <c r="BK25" s="1005">
        <f t="shared" si="6"/>
        <v>4.7322754616854912</v>
      </c>
      <c r="BL25" s="1005">
        <f t="shared" si="6"/>
        <v>4.7153650466853776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0.42537015379194859</v>
      </c>
      <c r="AZ26" s="1005">
        <f t="shared" si="7"/>
        <v>0.36834958987682981</v>
      </c>
      <c r="BA26" s="1005">
        <f t="shared" si="7"/>
        <v>0.44969138725213409</v>
      </c>
      <c r="BB26" s="1005">
        <f t="shared" si="7"/>
        <v>0.51342905149558127</v>
      </c>
      <c r="BC26" s="1005">
        <f t="shared" si="7"/>
        <v>0.42888546041862879</v>
      </c>
      <c r="BD26" s="1005">
        <f t="shared" si="7"/>
        <v>0.45516374731190101</v>
      </c>
      <c r="BE26" s="1005">
        <f t="shared" si="7"/>
        <v>0.50023941622195933</v>
      </c>
      <c r="BF26" s="1005">
        <f t="shared" si="7"/>
        <v>0.23927881104913556</v>
      </c>
      <c r="BG26" s="1005">
        <f t="shared" si="7"/>
        <v>0.22238109884392054</v>
      </c>
      <c r="BH26" s="1005">
        <f t="shared" si="7"/>
        <v>0.15792975523088815</v>
      </c>
      <c r="BI26" s="1005">
        <f t="shared" si="7"/>
        <v>0.35904797390948717</v>
      </c>
      <c r="BJ26" s="1005">
        <f t="shared" si="7"/>
        <v>0.25151623523706651</v>
      </c>
      <c r="BK26" s="1005">
        <f t="shared" si="7"/>
        <v>0.27045738637588612</v>
      </c>
      <c r="BL26" s="1005">
        <f t="shared" si="7"/>
        <v>0.1694242975308235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22.874509434090822</v>
      </c>
      <c r="AZ27" s="1005">
        <f t="shared" si="8"/>
        <v>25.586811099545773</v>
      </c>
      <c r="BA27" s="1005">
        <f t="shared" si="8"/>
        <v>24.376054140905456</v>
      </c>
      <c r="BB27" s="1005">
        <f t="shared" si="8"/>
        <v>24.161039025637045</v>
      </c>
      <c r="BC27" s="1005">
        <f t="shared" si="8"/>
        <v>23.390093828068682</v>
      </c>
      <c r="BD27" s="1005">
        <f t="shared" si="8"/>
        <v>22.162685406085995</v>
      </c>
      <c r="BE27" s="1005">
        <f t="shared" si="8"/>
        <v>19.874879511340989</v>
      </c>
      <c r="BF27" s="1005">
        <f t="shared" si="8"/>
        <v>19.127851960445877</v>
      </c>
      <c r="BG27" s="1005">
        <f t="shared" si="8"/>
        <v>18.704436041573178</v>
      </c>
      <c r="BH27" s="1005">
        <f t="shared" si="8"/>
        <v>17.09214879801025</v>
      </c>
      <c r="BI27" s="1005">
        <f t="shared" si="8"/>
        <v>15.233433767339438</v>
      </c>
      <c r="BJ27" s="1005">
        <f t="shared" si="8"/>
        <v>13.938621421728985</v>
      </c>
      <c r="BK27" s="1005">
        <f t="shared" si="8"/>
        <v>14.687568083145607</v>
      </c>
      <c r="BL27" s="1005">
        <f t="shared" si="8"/>
        <v>14.601534437163771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23.390093828068682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2.3267210101062017</v>
      </c>
      <c r="P31" s="453">
        <f t="shared" ref="P31:P43" si="9">O31/$O$30</f>
        <v>9.947463345846351E-2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0.87499317960141709</v>
      </c>
      <c r="P32" s="454">
        <f t="shared" si="9"/>
        <v>3.740870755086087E-2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0.7491293364928503</v>
      </c>
      <c r="P33" s="454">
        <f t="shared" si="9"/>
        <v>3.2027632808974749E-2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0.70259849401193442</v>
      </c>
      <c r="P34" s="454">
        <f t="shared" si="9"/>
        <v>3.0038293098627895E-2</v>
      </c>
      <c r="Q34" s="328"/>
      <c r="R34" s="13"/>
      <c r="S34" s="323"/>
      <c r="T34" s="563" t="s">
        <v>112</v>
      </c>
      <c r="U34" s="332"/>
      <c r="V34" s="332"/>
      <c r="W34" s="332"/>
      <c r="X34" s="893">
        <f>X35+X39+X40+X41+X47</f>
        <v>22.874509434090822</v>
      </c>
      <c r="Y34" s="894">
        <f t="shared" ref="Y34:AK34" si="10">Y35+Y39+Y40+Y41+Y47</f>
        <v>25.586811099545773</v>
      </c>
      <c r="Z34" s="894">
        <f t="shared" si="10"/>
        <v>24.376054140905456</v>
      </c>
      <c r="AA34" s="894">
        <f t="shared" si="10"/>
        <v>24.161039025637045</v>
      </c>
      <c r="AB34" s="894">
        <f t="shared" si="10"/>
        <v>23.390093828068682</v>
      </c>
      <c r="AC34" s="894">
        <f t="shared" si="10"/>
        <v>22.162685406085995</v>
      </c>
      <c r="AD34" s="894">
        <f t="shared" si="10"/>
        <v>19.874879511340989</v>
      </c>
      <c r="AE34" s="894">
        <f t="shared" si="10"/>
        <v>19.127851960445877</v>
      </c>
      <c r="AF34" s="894">
        <f t="shared" si="10"/>
        <v>18.704436041573178</v>
      </c>
      <c r="AG34" s="894">
        <f t="shared" si="10"/>
        <v>17.09214879801025</v>
      </c>
      <c r="AH34" s="894">
        <f t="shared" si="10"/>
        <v>15.233433767339438</v>
      </c>
      <c r="AI34" s="894">
        <f t="shared" si="10"/>
        <v>13.938621421728985</v>
      </c>
      <c r="AJ34" s="894">
        <f t="shared" si="10"/>
        <v>14.687568083145607</v>
      </c>
      <c r="AK34" s="895">
        <f t="shared" si="10"/>
        <v>14.601534437163771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5.3560887995507356</v>
      </c>
      <c r="P35" s="453">
        <f t="shared" si="9"/>
        <v>0.22898962436496509</v>
      </c>
      <c r="Q35" s="328"/>
      <c r="R35" s="13"/>
      <c r="S35" s="323"/>
      <c r="T35" s="334"/>
      <c r="U35" s="246" t="s">
        <v>114</v>
      </c>
      <c r="V35" s="344"/>
      <c r="W35" s="344"/>
      <c r="X35" s="896">
        <f>SUM(X36:X38)</f>
        <v>2.8656231592915811</v>
      </c>
      <c r="Y35" s="897">
        <f t="shared" ref="Y35:AK35" si="11">SUM(Y36:Y38)</f>
        <v>3.2423898820731409</v>
      </c>
      <c r="Z35" s="897">
        <f t="shared" si="11"/>
        <v>3.2686704974747305</v>
      </c>
      <c r="AA35" s="897">
        <f t="shared" si="11"/>
        <v>2.8035795104606098</v>
      </c>
      <c r="AB35" s="897">
        <f t="shared" si="11"/>
        <v>2.3267210101062017</v>
      </c>
      <c r="AC35" s="897">
        <f t="shared" si="11"/>
        <v>2.2669853416810501</v>
      </c>
      <c r="AD35" s="897">
        <f t="shared" si="11"/>
        <v>1.1844975278575509</v>
      </c>
      <c r="AE35" s="897">
        <f t="shared" si="11"/>
        <v>2.0389668175082813</v>
      </c>
      <c r="AF35" s="897">
        <f t="shared" si="11"/>
        <v>1.9748549300624378</v>
      </c>
      <c r="AG35" s="897">
        <f t="shared" si="11"/>
        <v>1.8074277877076066</v>
      </c>
      <c r="AH35" s="897">
        <f t="shared" si="11"/>
        <v>1.621869651171842</v>
      </c>
      <c r="AI35" s="897">
        <f t="shared" si="11"/>
        <v>0.85594108220392195</v>
      </c>
      <c r="AJ35" s="897">
        <f t="shared" si="11"/>
        <v>1.0605229236256351</v>
      </c>
      <c r="AK35" s="898">
        <f t="shared" si="11"/>
        <v>0.82314560968312001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8.7796863990242233</v>
      </c>
      <c r="P36" s="453">
        <f t="shared" si="9"/>
        <v>0.37535917827265769</v>
      </c>
      <c r="Q36" s="328"/>
      <c r="R36" s="13"/>
      <c r="S36" s="356" t="s">
        <v>184</v>
      </c>
      <c r="T36" s="335"/>
      <c r="U36" s="346"/>
      <c r="V36" s="336" t="s">
        <v>184</v>
      </c>
      <c r="W36" s="357"/>
      <c r="X36" s="899">
        <f>VLOOKUP(年度マスタ!$K$4&amp;"_"&amp;X$33,データシート1!$A:$BT,MATCH("aa_"&amp;$S36,データシート1!$A$1:$BT$1,0),0)</f>
        <v>1.353300281845973</v>
      </c>
      <c r="Y36" s="900">
        <f>VLOOKUP(年度マスタ!$K$4&amp;"_"&amp;Y$33,データシート1!$A:$BT,MATCH("aa_"&amp;$S36,データシート1!$A$1:$BT$1,0),0)</f>
        <v>1.6162449620094319</v>
      </c>
      <c r="Z36" s="900">
        <f>VLOOKUP(年度マスタ!$K$4&amp;"_"&amp;Z$33,データシート1!$A:$BT,MATCH("aa_"&amp;$S36,データシート1!$A$1:$BT$1,0),0)</f>
        <v>1.3688692052527649</v>
      </c>
      <c r="AA36" s="900">
        <f>VLOOKUP(年度マスタ!$K$4&amp;"_"&amp;AA$33,データシート1!$A:$BT,MATCH("aa_"&amp;$S36,データシート1!$A$1:$BT$1,0),0)</f>
        <v>0.95913056829855969</v>
      </c>
      <c r="AB36" s="900">
        <f>VLOOKUP(年度マスタ!$K$4&amp;"_"&amp;AB$33,データシート1!$A:$BT,MATCH("aa_"&amp;$S36,データシート1!$A$1:$BT$1,0),0)</f>
        <v>0.87499317960141709</v>
      </c>
      <c r="AC36" s="900">
        <f>VLOOKUP(年度マスタ!$K$4&amp;"_"&amp;AC$33,データシート1!$A:$BT,MATCH("aa_"&amp;$S36,データシート1!$A$1:$BT$1,0),0)</f>
        <v>1.0481687889121329</v>
      </c>
      <c r="AD36" s="900">
        <f>VLOOKUP(年度マスタ!$K$4&amp;"_"&amp;AD$33,データシート1!$A:$BT,MATCH("aa_"&amp;$S36,データシート1!$A$1:$BT$1,0),0)</f>
        <v>0</v>
      </c>
      <c r="AE36" s="900">
        <f>VLOOKUP(年度マスタ!$K$4&amp;"_"&amp;AE$33,データシート1!$A:$BT,MATCH("aa_"&amp;$S36,データシート1!$A$1:$BT$1,0),0)</f>
        <v>0.81840597876164256</v>
      </c>
      <c r="AF36" s="900">
        <f>VLOOKUP(年度マスタ!$K$4&amp;"_"&amp;AF$33,データシート1!$A:$BT,MATCH("aa_"&amp;$S36,データシート1!$A$1:$BT$1,0),0)</f>
        <v>0.73397570010197744</v>
      </c>
      <c r="AG36" s="900">
        <f>VLOOKUP(年度マスタ!$K$4&amp;"_"&amp;AG$33,データシート1!$A:$BT,MATCH("aa_"&amp;$S36,データシート1!$A$1:$BT$1,0),0)</f>
        <v>0.72585101990414047</v>
      </c>
      <c r="AH36" s="900">
        <f>VLOOKUP(年度マスタ!$K$4&amp;"_"&amp;AH$33,データシート1!$A:$BT,MATCH("aa_"&amp;$S36,データシート1!$A$1:$BT$1,0),0)</f>
        <v>0.5342872759274031</v>
      </c>
      <c r="AI36" s="900">
        <f>VLOOKUP(年度マスタ!$K$4&amp;"_"&amp;AI$33,データシート1!$A:$BT,MATCH("aa_"&amp;$S36,データシート1!$A$1:$BT$1,0),0)</f>
        <v>0</v>
      </c>
      <c r="AJ36" s="900">
        <f>VLOOKUP(年度マスタ!$K$4&amp;"_"&amp;AJ$33,データシート1!$A:$BT,MATCH("aa_"&amp;$S36,データシート1!$A$1:$BT$1,0),0)</f>
        <v>0.1629279442051782</v>
      </c>
      <c r="AK36" s="901">
        <f>VLOOKUP(年度マスタ!$K$4&amp;"_"&amp;AK$33,データシート1!$A:$BT,MATCH("aa_"&amp;$S36,データシート1!$A$1:$BT$1,0),0)</f>
        <v>0.14631724692987316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6.4987121589688917</v>
      </c>
      <c r="P37" s="453">
        <f t="shared" si="9"/>
        <v>0.27784036296469572</v>
      </c>
      <c r="Q37" s="328"/>
      <c r="R37" s="13"/>
      <c r="S37" s="356" t="s">
        <v>187</v>
      </c>
      <c r="T37" s="335"/>
      <c r="U37" s="346"/>
      <c r="V37" s="336" t="s">
        <v>194</v>
      </c>
      <c r="W37" s="357"/>
      <c r="X37" s="899">
        <f>VLOOKUP(年度マスタ!$K$4&amp;"_"&amp;X$33,データシート1!$A:$BT,MATCH("aa_"&amp;$S37,データシート1!$A$1:$BT$1,0),0)</f>
        <v>0.71040404830246662</v>
      </c>
      <c r="Y37" s="900">
        <f>VLOOKUP(年度マスタ!$K$4&amp;"_"&amp;Y$33,データシート1!$A:$BT,MATCH("aa_"&amp;$S37,データシート1!$A$1:$BT$1,0),0)</f>
        <v>0.88328868558161566</v>
      </c>
      <c r="Z37" s="900">
        <f>VLOOKUP(年度マスタ!$K$4&amp;"_"&amp;Z$33,データシート1!$A:$BT,MATCH("aa_"&amp;$S37,データシート1!$A$1:$BT$1,0),0)</f>
        <v>1.173568178416931</v>
      </c>
      <c r="AA37" s="900">
        <f>VLOOKUP(年度マスタ!$K$4&amp;"_"&amp;AA$33,データシート1!$A:$BT,MATCH("aa_"&amp;$S37,データシート1!$A$1:$BT$1,0),0)</f>
        <v>1.133831860979521</v>
      </c>
      <c r="AB37" s="900">
        <f>VLOOKUP(年度マスタ!$K$4&amp;"_"&amp;AB$33,データシート1!$A:$BT,MATCH("aa_"&amp;$S37,データシート1!$A$1:$BT$1,0),0)</f>
        <v>0.7491293364928503</v>
      </c>
      <c r="AC37" s="900">
        <f>VLOOKUP(年度マスタ!$K$4&amp;"_"&amp;AC$33,データシート1!$A:$BT,MATCH("aa_"&amp;$S37,データシート1!$A$1:$BT$1,0),0)</f>
        <v>0.63308623945367737</v>
      </c>
      <c r="AD37" s="900">
        <f>VLOOKUP(年度マスタ!$K$4&amp;"_"&amp;AD$33,データシート1!$A:$BT,MATCH("aa_"&amp;$S37,データシート1!$A$1:$BT$1,0),0)</f>
        <v>0.59755675042440792</v>
      </c>
      <c r="AE37" s="900">
        <f>VLOOKUP(年度マスタ!$K$4&amp;"_"&amp;AE$33,データシート1!$A:$BT,MATCH("aa_"&amp;$S37,データシート1!$A$1:$BT$1,0),0)</f>
        <v>0.56683449257993845</v>
      </c>
      <c r="AF37" s="900">
        <f>VLOOKUP(年度マスタ!$K$4&amp;"_"&amp;AF$33,データシート1!$A:$BT,MATCH("aa_"&amp;$S37,データシート1!$A$1:$BT$1,0),0)</f>
        <v>0.64090038069883448</v>
      </c>
      <c r="AG37" s="900">
        <f>VLOOKUP(年度マスタ!$K$4&amp;"_"&amp;AG$33,データシート1!$A:$BT,MATCH("aa_"&amp;$S37,データシート1!$A$1:$BT$1,0),0)</f>
        <v>0.53531964194331561</v>
      </c>
      <c r="AH37" s="900">
        <f>VLOOKUP(年度マスタ!$K$4&amp;"_"&amp;AH$33,データシート1!$A:$BT,MATCH("aa_"&amp;$S37,データシート1!$A$1:$BT$1,0),0)</f>
        <v>0.54097491301629941</v>
      </c>
      <c r="AI37" s="900">
        <f>VLOOKUP(年度マスタ!$K$4&amp;"_"&amp;AI$33,データシート1!$A:$BT,MATCH("aa_"&amp;$S37,データシート1!$A$1:$BT$1,0),0)</f>
        <v>0.48522057363960203</v>
      </c>
      <c r="AJ37" s="900">
        <f>VLOOKUP(年度マスタ!$K$4&amp;"_"&amp;AJ$33,データシート1!$A:$BT,MATCH("aa_"&amp;$S37,データシート1!$A$1:$BT$1,0),0)</f>
        <v>0.56293227628160925</v>
      </c>
      <c r="AK37" s="901">
        <f>VLOOKUP(年度マスタ!$K$4&amp;"_"&amp;AK$33,データシート1!$A:$BT,MATCH("aa_"&amp;$S37,データシート1!$A$1:$BT$1,0),0)</f>
        <v>0.41124624183824882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5.4879062882313594</v>
      </c>
      <c r="P38" s="454">
        <f t="shared" si="9"/>
        <v>0.23462523616069203</v>
      </c>
      <c r="Q38" s="328"/>
      <c r="R38" s="13"/>
      <c r="S38" s="356" t="s">
        <v>188</v>
      </c>
      <c r="T38" s="335"/>
      <c r="U38" s="348"/>
      <c r="V38" s="358" t="s">
        <v>197</v>
      </c>
      <c r="W38" s="358"/>
      <c r="X38" s="899">
        <f>VLOOKUP(年度マスタ!$K$4&amp;"_"&amp;X$33,データシート1!$A:$BT,MATCH("aa_"&amp;$S38,データシート1!$A$1:$BT$1,0),0)</f>
        <v>0.8019188291431415</v>
      </c>
      <c r="Y38" s="900">
        <f>VLOOKUP(年度マスタ!$K$4&amp;"_"&amp;Y$33,データシート1!$A:$BT,MATCH("aa_"&amp;$S38,データシート1!$A$1:$BT$1,0),0)</f>
        <v>0.74285623448209337</v>
      </c>
      <c r="Z38" s="900">
        <f>VLOOKUP(年度マスタ!$K$4&amp;"_"&amp;Z$33,データシート1!$A:$BT,MATCH("aa_"&amp;$S38,データシート1!$A$1:$BT$1,0),0)</f>
        <v>0.72623311380503497</v>
      </c>
      <c r="AA38" s="900">
        <f>VLOOKUP(年度マスタ!$K$4&amp;"_"&amp;AA$33,データシート1!$A:$BT,MATCH("aa_"&amp;$S38,データシート1!$A$1:$BT$1,0),0)</f>
        <v>0.7106170811825292</v>
      </c>
      <c r="AB38" s="900">
        <f>VLOOKUP(年度マスタ!$K$4&amp;"_"&amp;AB$33,データシート1!$A:$BT,MATCH("aa_"&amp;$S38,データシート1!$A$1:$BT$1,0),0)</f>
        <v>0.70259849401193442</v>
      </c>
      <c r="AC38" s="900">
        <f>VLOOKUP(年度マスタ!$K$4&amp;"_"&amp;AC$33,データシート1!$A:$BT,MATCH("aa_"&amp;$S38,データシート1!$A$1:$BT$1,0),0)</f>
        <v>0.58573031331523973</v>
      </c>
      <c r="AD38" s="900">
        <f>VLOOKUP(年度マスタ!$K$4&amp;"_"&amp;AD$33,データシート1!$A:$BT,MATCH("aa_"&amp;$S38,データシート1!$A$1:$BT$1,0),0)</f>
        <v>0.58694077743314299</v>
      </c>
      <c r="AE38" s="900">
        <f>VLOOKUP(年度マスタ!$K$4&amp;"_"&amp;AE$33,データシート1!$A:$BT,MATCH("aa_"&amp;$S38,データシート1!$A$1:$BT$1,0),0)</f>
        <v>0.65372634616670033</v>
      </c>
      <c r="AF38" s="900">
        <f>VLOOKUP(年度マスタ!$K$4&amp;"_"&amp;AF$33,データシート1!$A:$BT,MATCH("aa_"&amp;$S38,データシート1!$A$1:$BT$1,0),0)</f>
        <v>0.59997884926162603</v>
      </c>
      <c r="AG38" s="900">
        <f>VLOOKUP(年度マスタ!$K$4&amp;"_"&amp;AG$33,データシート1!$A:$BT,MATCH("aa_"&amp;$S38,データシート1!$A$1:$BT$1,0),0)</f>
        <v>0.54625712586015052</v>
      </c>
      <c r="AH38" s="900">
        <f>VLOOKUP(年度マスタ!$K$4&amp;"_"&amp;AH$33,データシート1!$A:$BT,MATCH("aa_"&amp;$S38,データシート1!$A$1:$BT$1,0),0)</f>
        <v>0.54660746222813972</v>
      </c>
      <c r="AI38" s="900">
        <f>VLOOKUP(年度マスタ!$K$4&amp;"_"&amp;AI$33,データシート1!$A:$BT,MATCH("aa_"&amp;$S38,データシート1!$A$1:$BT$1,0),0)</f>
        <v>0.37072050856431993</v>
      </c>
      <c r="AJ38" s="900">
        <f>VLOOKUP(年度マスタ!$K$4&amp;"_"&amp;AJ$33,データシート1!$A:$BT,MATCH("aa_"&amp;$S38,データシート1!$A$1:$BT$1,0),0)</f>
        <v>0.33466270313884761</v>
      </c>
      <c r="AK38" s="901">
        <f>VLOOKUP(年度マスタ!$K$4&amp;"_"&amp;AK$33,データシート1!$A:$BT,MATCH("aa_"&amp;$S38,データシート1!$A$1:$BT$1,0),0)</f>
        <v>0.265582120914998</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2.6355534899756932</v>
      </c>
      <c r="P39" s="454">
        <f t="shared" si="9"/>
        <v>0.11267819228723934</v>
      </c>
      <c r="Q39" s="328"/>
      <c r="R39" s="13"/>
      <c r="S39" s="356" t="s">
        <v>189</v>
      </c>
      <c r="T39" s="335"/>
      <c r="U39" s="343" t="s">
        <v>199</v>
      </c>
      <c r="V39" s="344"/>
      <c r="W39" s="344"/>
      <c r="X39" s="896">
        <f>VLOOKUP(年度マスタ!$K$4&amp;"_"&amp;X$33,データシート1!$A:$BT,MATCH("aa_"&amp;$S39,データシート1!$A$1:$BT$1,0),0)</f>
        <v>5.2542385175588668</v>
      </c>
      <c r="Y39" s="897">
        <f>VLOOKUP(年度マスタ!$K$4&amp;"_"&amp;Y$33,データシート1!$A:$BT,MATCH("aa_"&amp;$S39,データシート1!$A$1:$BT$1,0),0)</f>
        <v>6.0092189765617503</v>
      </c>
      <c r="Z39" s="897">
        <f>VLOOKUP(年度マスタ!$K$4&amp;"_"&amp;Z$33,データシート1!$A:$BT,MATCH("aa_"&amp;$S39,データシート1!$A$1:$BT$1,0),0)</f>
        <v>5.5071925557770154</v>
      </c>
      <c r="AA39" s="897">
        <f>VLOOKUP(年度マスタ!$K$4&amp;"_"&amp;AA$33,データシート1!$A:$BT,MATCH("aa_"&amp;$S39,データシート1!$A$1:$BT$1,0),0)</f>
        <v>5.5393578596766666</v>
      </c>
      <c r="AB39" s="897">
        <f>VLOOKUP(年度マスタ!$K$4&amp;"_"&amp;AB$33,データシート1!$A:$BT,MATCH("aa_"&amp;$S39,データシート1!$A$1:$BT$1,0),0)</f>
        <v>5.3560887995507356</v>
      </c>
      <c r="AC39" s="897">
        <f>VLOOKUP(年度マスタ!$K$4&amp;"_"&amp;AC$33,データシート1!$A:$BT,MATCH("aa_"&amp;$S39,データシート1!$A$1:$BT$1,0),0)</f>
        <v>4.913621770644764</v>
      </c>
      <c r="AD39" s="897">
        <f>VLOOKUP(年度マスタ!$K$4&amp;"_"&amp;AD$33,データシート1!$A:$BT,MATCH("aa_"&amp;$S39,データシート1!$A$1:$BT$1,0),0)</f>
        <v>4.9638371266593353</v>
      </c>
      <c r="AE39" s="897">
        <f>VLOOKUP(年度マスタ!$K$4&amp;"_"&amp;AE$33,データシート1!$A:$BT,MATCH("aa_"&amp;$S39,データシート1!$A$1:$BT$1,0),0)</f>
        <v>4.3703197243034007</v>
      </c>
      <c r="AF39" s="897">
        <f>VLOOKUP(年度マスタ!$K$4&amp;"_"&amp;AF$33,データシート1!$A:$BT,MATCH("aa_"&amp;$S39,データシート1!$A$1:$BT$1,0),0)</f>
        <v>4.2429800112744314</v>
      </c>
      <c r="AG39" s="897">
        <f>VLOOKUP(年度マスタ!$K$4&amp;"_"&amp;AG$33,データシート1!$A:$BT,MATCH("aa_"&amp;$S39,データシート1!$A$1:$BT$1,0),0)</f>
        <v>3.7702210019579985</v>
      </c>
      <c r="AH39" s="897">
        <f>VLOOKUP(年度マスタ!$K$4&amp;"_"&amp;AH$33,データシート1!$A:$BT,MATCH("aa_"&amp;$S39,データシート1!$A$1:$BT$1,0),0)</f>
        <v>3.4000869705799173</v>
      </c>
      <c r="AI39" s="897">
        <f>VLOOKUP(年度マスタ!$K$4&amp;"_"&amp;AI$33,データシート1!$A:$BT,MATCH("aa_"&amp;$S39,データシート1!$A$1:$BT$1,0),0)</f>
        <v>3.2174835349318491</v>
      </c>
      <c r="AJ39" s="897">
        <f>VLOOKUP(年度マスタ!$K$4&amp;"_"&amp;AJ$33,データシート1!$A:$BT,MATCH("aa_"&amp;$S39,データシート1!$A$1:$BT$1,0),0)</f>
        <v>3.480333930411069</v>
      </c>
      <c r="AK39" s="898">
        <f>VLOOKUP(年度マスタ!$K$4&amp;"_"&amp;AK$33,データシート1!$A:$BT,MATCH("aa_"&amp;$S39,データシート1!$A$1:$BT$1,0),0)</f>
        <v>3.473475714055779</v>
      </c>
      <c r="AL39" s="330"/>
      <c r="AW39" s="17" t="str">
        <f>年度マスタ!K4</f>
        <v>35341</v>
      </c>
      <c r="AX39" s="17" t="s">
        <v>200</v>
      </c>
      <c r="AY39" s="17">
        <f>VLOOKUP($AW39&amp;"_"&amp;$AY$34,データシート1!$A:$BT,MATCH($AY$31&amp;"_"&amp;AY$36,データシート1!$A$1:$BT$1,0),0)</f>
        <v>0.14631724692987316</v>
      </c>
      <c r="AZ39" s="17">
        <f>VLOOKUP($AW39&amp;"_"&amp;$AY$34,データシート1!$A:$BT,MATCH($AY$31&amp;"_"&amp;AZ$36,データシート1!$A$1:$BT$1,0),0)</f>
        <v>0.41124624183824882</v>
      </c>
      <c r="BA39" s="17">
        <f>VLOOKUP($AW39&amp;"_"&amp;$AY$34,データシート1!$A:$BT,MATCH($AY$31&amp;"_"&amp;BA$36,データシート1!$A$1:$BT$1,0),0)</f>
        <v>0.265582120914998</v>
      </c>
      <c r="BB39" s="17">
        <f>VLOOKUP($AW39&amp;"_"&amp;$AY$34,データシート1!$A:$BT,MATCH($AY$31&amp;"_"&amp;BB$36,データシート1!$A$1:$BT$1,0),0)</f>
        <v>3.473475714055779</v>
      </c>
      <c r="BC39" s="17">
        <f>VLOOKUP($AW39&amp;"_"&amp;$AY$34,データシート1!$A:$BT,MATCH($AY$31&amp;"_"&amp;BC$36,データシート1!$A$1:$BT$1,0),0)</f>
        <v>5.4201237692086695</v>
      </c>
      <c r="BD39" s="17">
        <f>VLOOKUP($AW39&amp;"_"&amp;$AY$34,データシート1!$A:$BT,MATCH($AY$31&amp;"_"&amp;BD$36,データシート1!$A$1:$BT$1,0),0)</f>
        <v>1.7995774358132595</v>
      </c>
      <c r="BE39" s="17">
        <f>VLOOKUP($AW39&amp;"_"&amp;$AY$34,データシート1!$A:$BT,MATCH($AY$31&amp;"_"&amp;BE$36,データシート1!$A$1:$BT$1,0),0)</f>
        <v>2.1236531314595504</v>
      </c>
      <c r="BF39" s="17">
        <f>VLOOKUP($AW39&amp;"_"&amp;$AY$34,データシート1!$A:$BT,MATCH($AY$31&amp;"_"&amp;BF$36,データシート1!$A$1:$BT$1,0),0)</f>
        <v>0.1406989235919314</v>
      </c>
      <c r="BG39" s="17">
        <f>VLOOKUP($AW39&amp;"_"&amp;$AY$34,データシート1!$A:$BT,MATCH($AY$31&amp;"_"&amp;BG$36,データシート1!$A$1:$BT$1,0),0)</f>
        <v>0.65143555582063628</v>
      </c>
      <c r="BH39" s="17">
        <f>VLOOKUP($AW39&amp;"_"&amp;$AY$34,データシート1!$A:$BT,MATCH($AY$31&amp;"_"&amp;BH$36,データシート1!$A$1:$BT$1,0),0)</f>
        <v>0.1694242975308235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2.8523527982556658</v>
      </c>
      <c r="P40" s="454">
        <f t="shared" si="9"/>
        <v>0.12194704387345266</v>
      </c>
      <c r="Q40" s="328"/>
      <c r="R40" s="13"/>
      <c r="S40" s="356" t="s">
        <v>165</v>
      </c>
      <c r="T40" s="335"/>
      <c r="U40" s="343" t="s">
        <v>165</v>
      </c>
      <c r="V40" s="344"/>
      <c r="W40" s="344"/>
      <c r="X40" s="896">
        <f>VLOOKUP(年度マスタ!$K$4&amp;"_"&amp;X$33,データシート1!$A:$BT,MATCH("aa_"&amp;$S40,データシート1!$A$1:$BT$1,0),0)</f>
        <v>7.4321350387766456</v>
      </c>
      <c r="Y40" s="897">
        <f>VLOOKUP(年度マスタ!$K$4&amp;"_"&amp;Y$33,データシート1!$A:$BT,MATCH("aa_"&amp;$S40,データシート1!$A$1:$BT$1,0),0)</f>
        <v>8.9377770681886375</v>
      </c>
      <c r="Z40" s="897">
        <f>VLOOKUP(年度マスタ!$K$4&amp;"_"&amp;Z$33,データシート1!$A:$BT,MATCH("aa_"&amp;$S40,データシート1!$A$1:$BT$1,0),0)</f>
        <v>8.3922934252038122</v>
      </c>
      <c r="AA40" s="897">
        <f>VLOOKUP(年度マスタ!$K$4&amp;"_"&amp;AA$33,データシート1!$A:$BT,MATCH("aa_"&amp;$S40,データシート1!$A$1:$BT$1,0),0)</f>
        <v>8.6962045005912696</v>
      </c>
      <c r="AB40" s="897">
        <f>VLOOKUP(年度マスタ!$K$4&amp;"_"&amp;AB$33,データシート1!$A:$BT,MATCH("aa_"&amp;$S40,データシート1!$A$1:$BT$1,0),0)</f>
        <v>8.7796863990242233</v>
      </c>
      <c r="AC40" s="897">
        <f>VLOOKUP(年度マスタ!$K$4&amp;"_"&amp;AC$33,データシート1!$A:$BT,MATCH("aa_"&amp;$S40,データシート1!$A$1:$BT$1,0),0)</f>
        <v>8.2916397768434571</v>
      </c>
      <c r="AD40" s="897">
        <f>VLOOKUP(年度マスタ!$K$4&amp;"_"&amp;AD$33,データシート1!$A:$BT,MATCH("aa_"&amp;$S40,データシート1!$A$1:$BT$1,0),0)</f>
        <v>7.1793644249382069</v>
      </c>
      <c r="AE40" s="897">
        <f>VLOOKUP(年度マスタ!$K$4&amp;"_"&amp;AE$33,データシート1!$A:$BT,MATCH("aa_"&amp;$S40,データシート1!$A$1:$BT$1,0),0)</f>
        <v>6.5987500104394643</v>
      </c>
      <c r="AF40" s="897">
        <f>VLOOKUP(年度マスタ!$K$4&amp;"_"&amp;AF$33,データシート1!$A:$BT,MATCH("aa_"&amp;$S40,データシート1!$A$1:$BT$1,0),0)</f>
        <v>6.5557345879569304</v>
      </c>
      <c r="AG40" s="897">
        <f>VLOOKUP(年度マスタ!$K$4&amp;"_"&amp;AG$33,データシート1!$A:$BT,MATCH("aa_"&amp;$S40,データシート1!$A$1:$BT$1,0),0)</f>
        <v>5.8501339798564178</v>
      </c>
      <c r="AH40" s="897">
        <f>VLOOKUP(年度マスタ!$K$4&amp;"_"&amp;AH$33,データシート1!$A:$BT,MATCH("aa_"&amp;$S40,データシート1!$A$1:$BT$1,0),0)</f>
        <v>4.5600700746276548</v>
      </c>
      <c r="AI40" s="897">
        <f>VLOOKUP(年度マスタ!$K$4&amp;"_"&amp;AI$33,データシート1!$A:$BT,MATCH("aa_"&amp;$S40,データシート1!$A$1:$BT$1,0),0)</f>
        <v>4.8141607791547338</v>
      </c>
      <c r="AJ40" s="897">
        <f>VLOOKUP(年度マスタ!$K$4&amp;"_"&amp;AJ$33,データシート1!$A:$BT,MATCH("aa_"&amp;$S40,データシート1!$A$1:$BT$1,0),0)</f>
        <v>5.1439783810475257</v>
      </c>
      <c r="AK40" s="898">
        <f>VLOOKUP(年度マスタ!$K$4&amp;"_"&amp;AK$33,データシート1!$A:$BT,MATCH("aa_"&amp;$S40,データシート1!$A$1:$BT$1,0),0)</f>
        <v>5.4201237692086695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0.253801406551242</v>
      </c>
      <c r="P41" s="454">
        <f t="shared" si="9"/>
        <v>1.0850807543434227E-2</v>
      </c>
      <c r="Q41" s="328"/>
      <c r="R41" s="13"/>
      <c r="S41" s="356" t="s">
        <v>201</v>
      </c>
      <c r="T41" s="335"/>
      <c r="U41" s="246" t="s">
        <v>128</v>
      </c>
      <c r="V41" s="344"/>
      <c r="W41" s="344"/>
      <c r="X41" s="896">
        <f>X42+X45+X46</f>
        <v>6.8971425646717766</v>
      </c>
      <c r="Y41" s="897">
        <f t="shared" ref="Y41:AH41" si="12">Y42+Y45+Y46</f>
        <v>7.0290755828454161</v>
      </c>
      <c r="Z41" s="897">
        <f t="shared" si="12"/>
        <v>6.7582062751977663</v>
      </c>
      <c r="AA41" s="897">
        <f t="shared" si="12"/>
        <v>6.6084681034129185</v>
      </c>
      <c r="AB41" s="897">
        <f t="shared" si="12"/>
        <v>6.4987121589688917</v>
      </c>
      <c r="AC41" s="897">
        <f t="shared" si="12"/>
        <v>6.235274769604823</v>
      </c>
      <c r="AD41" s="897">
        <f t="shared" si="12"/>
        <v>6.0469410156639354</v>
      </c>
      <c r="AE41" s="897">
        <f t="shared" si="12"/>
        <v>5.8805365971455954</v>
      </c>
      <c r="AF41" s="897">
        <f t="shared" si="12"/>
        <v>5.7084854134354561</v>
      </c>
      <c r="AG41" s="897">
        <f t="shared" si="12"/>
        <v>5.5064362732573411</v>
      </c>
      <c r="AH41" s="897">
        <f t="shared" si="12"/>
        <v>5.2923590970505368</v>
      </c>
      <c r="AI41" s="897">
        <f>AI42+AI45+AI46</f>
        <v>4.7995197902014155</v>
      </c>
      <c r="AJ41" s="897">
        <f>AJ42+AJ45+AJ46</f>
        <v>4.7322754616854912</v>
      </c>
      <c r="AK41" s="898">
        <f>AK42+AK45+AK46</f>
        <v>4.7153650466853776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0.75700446418629019</v>
      </c>
      <c r="P42" s="454">
        <f t="shared" si="9"/>
        <v>3.2364319260569464E-2</v>
      </c>
      <c r="Q42" s="328"/>
      <c r="R42" s="13"/>
      <c r="S42" s="356"/>
      <c r="T42" s="335"/>
      <c r="U42" s="346"/>
      <c r="V42" s="564" t="s">
        <v>129</v>
      </c>
      <c r="W42" s="336"/>
      <c r="X42" s="899">
        <f>SUM(X43:X44)</f>
        <v>5.9958617684870381</v>
      </c>
      <c r="Y42" s="900">
        <f t="shared" ref="Y42:AK42" si="13">SUM(Y43:Y44)</f>
        <v>6.0898915439990668</v>
      </c>
      <c r="Z42" s="900">
        <f t="shared" si="13"/>
        <v>5.789507182780584</v>
      </c>
      <c r="AA42" s="900">
        <f t="shared" si="13"/>
        <v>5.6120792165700841</v>
      </c>
      <c r="AB42" s="900">
        <f t="shared" si="13"/>
        <v>5.4879062882313594</v>
      </c>
      <c r="AC42" s="900">
        <f t="shared" si="13"/>
        <v>5.2486643055858568</v>
      </c>
      <c r="AD42" s="900">
        <f t="shared" si="13"/>
        <v>5.091042296502879</v>
      </c>
      <c r="AE42" s="900">
        <f t="shared" si="13"/>
        <v>4.9419338925246219</v>
      </c>
      <c r="AF42" s="900">
        <f t="shared" si="13"/>
        <v>4.839440179296961</v>
      </c>
      <c r="AG42" s="900">
        <f t="shared" si="13"/>
        <v>4.6720907096288604</v>
      </c>
      <c r="AH42" s="900">
        <f t="shared" si="13"/>
        <v>4.4602935186349386</v>
      </c>
      <c r="AI42" s="900">
        <f t="shared" si="13"/>
        <v>3.9898616142570149</v>
      </c>
      <c r="AJ42" s="900">
        <f t="shared" si="13"/>
        <v>3.917373832405771</v>
      </c>
      <c r="AK42" s="901">
        <f t="shared" si="13"/>
        <v>3.9232305672728098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0.42888546041862879</v>
      </c>
      <c r="P43" s="612">
        <f t="shared" si="9"/>
        <v>1.8336200939217943E-2</v>
      </c>
      <c r="Q43" s="328"/>
      <c r="R43" s="13"/>
      <c r="S43" s="356" t="s">
        <v>190</v>
      </c>
      <c r="T43" s="359"/>
      <c r="U43" s="346"/>
      <c r="V43" s="360"/>
      <c r="W43" s="347" t="s">
        <v>190</v>
      </c>
      <c r="X43" s="899">
        <f>VLOOKUP(年度マスタ!$K$4&amp;"_"&amp;X$33,データシート1!$A:$BT,MATCH("aa_"&amp;$S43,データシート1!$A$1:$BT$1,0),0)</f>
        <v>2.7812701681758432</v>
      </c>
      <c r="Y43" s="900">
        <f>VLOOKUP(年度マスタ!$K$4&amp;"_"&amp;Y$33,データシート1!$A:$BT,MATCH("aa_"&amp;$S43,データシート1!$A$1:$BT$1,0),0)</f>
        <v>2.8235377802460819</v>
      </c>
      <c r="Z43" s="900">
        <f>VLOOKUP(年度マスタ!$K$4&amp;"_"&amp;Z$33,データシート1!$A:$BT,MATCH("aa_"&amp;$S43,データシート1!$A$1:$BT$1,0),0)</f>
        <v>2.7808448779591255</v>
      </c>
      <c r="AA43" s="900">
        <f>VLOOKUP(年度マスタ!$K$4&amp;"_"&amp;AA$33,データシート1!$A:$BT,MATCH("aa_"&amp;$S43,データシート1!$A$1:$BT$1,0),0)</f>
        <v>2.770433759006103</v>
      </c>
      <c r="AB43" s="900">
        <f>VLOOKUP(年度マスタ!$K$4&amp;"_"&amp;AB$33,データシート1!$A:$BT,MATCH("aa_"&amp;$S43,データシート1!$A$1:$BT$1,0),0)</f>
        <v>2.6355534899756932</v>
      </c>
      <c r="AC43" s="900">
        <f>VLOOKUP(年度マスタ!$K$4&amp;"_"&amp;AC$33,データシート1!$A:$BT,MATCH("aa_"&amp;$S43,データシート1!$A$1:$BT$1,0),0)</f>
        <v>2.4467626908838698</v>
      </c>
      <c r="AD43" s="900">
        <f>VLOOKUP(年度マスタ!$K$4&amp;"_"&amp;AD$33,データシート1!$A:$BT,MATCH("aa_"&amp;$S43,データシート1!$A$1:$BT$1,0),0)</f>
        <v>2.3924582360346283</v>
      </c>
      <c r="AE43" s="900">
        <f>VLOOKUP(年度マスタ!$K$4&amp;"_"&amp;AE$33,データシート1!$A:$BT,MATCH("aa_"&amp;$S43,データシート1!$A$1:$BT$1,0),0)</f>
        <v>2.3328002139340156</v>
      </c>
      <c r="AF43" s="900">
        <f>VLOOKUP(年度マスタ!$K$4&amp;"_"&amp;AF$33,データシート1!$A:$BT,MATCH("aa_"&amp;$S43,データシート1!$A$1:$BT$1,0),0)</f>
        <v>2.3047697548594042</v>
      </c>
      <c r="AG43" s="900">
        <f>VLOOKUP(年度マスタ!$K$4&amp;"_"&amp;AG$33,データシート1!$A:$BT,MATCH("aa_"&amp;$S43,データシート1!$A$1:$BT$1,0),0)</f>
        <v>2.2056699627332832</v>
      </c>
      <c r="AH43" s="900">
        <f>VLOOKUP(年度マスタ!$K$4&amp;"_"&amp;AH$33,データシート1!$A:$BT,MATCH("aa_"&amp;$S43,データシート1!$A$1:$BT$1,0),0)</f>
        <v>2.0860386666495598</v>
      </c>
      <c r="AI43" s="900">
        <f>VLOOKUP(年度マスタ!$K$4&amp;"_"&amp;AI$33,データシート1!$A:$BT,MATCH("aa_"&amp;$S43,データシート1!$A$1:$BT$1,0),0)</f>
        <v>1.796877187007428</v>
      </c>
      <c r="AJ43" s="900">
        <f>VLOOKUP(年度マスタ!$K$4&amp;"_"&amp;AJ$33,データシート1!$A:$BT,MATCH("aa_"&amp;$S43,データシート1!$A$1:$BT$1,0),0)</f>
        <v>1.7288205687390081</v>
      </c>
      <c r="AK43" s="901">
        <f>VLOOKUP(年度マスタ!$K$4&amp;"_"&amp;AK$33,データシート1!$A:$BT,MATCH("aa_"&amp;$S43,データシート1!$A$1:$BT$1,0),0)</f>
        <v>1.7995774358132595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3.214591600311195</v>
      </c>
      <c r="Y44" s="900">
        <f>VLOOKUP(年度マスタ!$K$4&amp;"_"&amp;Y$33,データシート1!$A:$BT,MATCH("aa_"&amp;$S44,データシート1!$A$1:$BT$1,0),0)</f>
        <v>3.2663537637529849</v>
      </c>
      <c r="Z44" s="900">
        <f>VLOOKUP(年度マスタ!$K$4&amp;"_"&amp;Z$33,データシート1!$A:$BT,MATCH("aa_"&amp;$S44,データシート1!$A$1:$BT$1,0),0)</f>
        <v>3.0086623048214585</v>
      </c>
      <c r="AA44" s="900">
        <f>VLOOKUP(年度マスタ!$K$4&amp;"_"&amp;AA$33,データシート1!$A:$BT,MATCH("aa_"&amp;$S44,データシート1!$A$1:$BT$1,0),0)</f>
        <v>2.8416454575639811</v>
      </c>
      <c r="AB44" s="900">
        <f>VLOOKUP(年度マスタ!$K$4&amp;"_"&amp;AB$33,データシート1!$A:$BT,MATCH("aa_"&amp;$S44,データシート1!$A$1:$BT$1,0),0)</f>
        <v>2.8523527982556658</v>
      </c>
      <c r="AC44" s="900">
        <f>VLOOKUP(年度マスタ!$K$4&amp;"_"&amp;AC$33,データシート1!$A:$BT,MATCH("aa_"&amp;$S44,データシート1!$A$1:$BT$1,0),0)</f>
        <v>2.8019016147019866</v>
      </c>
      <c r="AD44" s="900">
        <f>VLOOKUP(年度マスタ!$K$4&amp;"_"&amp;AD$33,データシート1!$A:$BT,MATCH("aa_"&amp;$S44,データシート1!$A$1:$BT$1,0),0)</f>
        <v>2.6985840604682507</v>
      </c>
      <c r="AE44" s="900">
        <f>VLOOKUP(年度マスタ!$K$4&amp;"_"&amp;AE$33,データシート1!$A:$BT,MATCH("aa_"&amp;$S44,データシート1!$A$1:$BT$1,0),0)</f>
        <v>2.6091336785906059</v>
      </c>
      <c r="AF44" s="900">
        <f>VLOOKUP(年度マスタ!$K$4&amp;"_"&amp;AF$33,データシート1!$A:$BT,MATCH("aa_"&amp;$S44,データシート1!$A$1:$BT$1,0),0)</f>
        <v>2.5346704244375569</v>
      </c>
      <c r="AG44" s="900">
        <f>VLOOKUP(年度マスタ!$K$4&amp;"_"&amp;AG$33,データシート1!$A:$BT,MATCH("aa_"&amp;$S44,データシート1!$A$1:$BT$1,0),0)</f>
        <v>2.4664207468955772</v>
      </c>
      <c r="AH44" s="900">
        <f>VLOOKUP(年度マスタ!$K$4&amp;"_"&amp;AH$33,データシート1!$A:$BT,MATCH("aa_"&amp;$S44,データシート1!$A$1:$BT$1,0),0)</f>
        <v>2.3742548519853788</v>
      </c>
      <c r="AI44" s="900">
        <f>VLOOKUP(年度マスタ!$K$4&amp;"_"&amp;AI$33,データシート1!$A:$BT,MATCH("aa_"&amp;$S44,データシート1!$A$1:$BT$1,0),0)</f>
        <v>2.1929844272495869</v>
      </c>
      <c r="AJ44" s="900">
        <f>VLOOKUP(年度マスタ!$K$4&amp;"_"&amp;AJ$33,データシート1!$A:$BT,MATCH("aa_"&amp;$S44,データシート1!$A$1:$BT$1,0),0)</f>
        <v>2.1885532636667628</v>
      </c>
      <c r="AK44" s="901">
        <f>VLOOKUP(年度マスタ!$K$4&amp;"_"&amp;AK$33,データシート1!$A:$BT,MATCH("aa_"&amp;$S44,データシート1!$A$1:$BT$1,0),0)</f>
        <v>2.1236531314595504</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0.21016197687552299</v>
      </c>
      <c r="Y45" s="900">
        <f>VLOOKUP(年度マスタ!$K$4&amp;"_"&amp;Y$33,データシート1!$A:$BT,MATCH("aa_"&amp;$S45,データシート1!$A$1:$BT$1,0),0)</f>
        <v>0.215917491047486</v>
      </c>
      <c r="Z45" s="900">
        <f>VLOOKUP(年度マスタ!$K$4&amp;"_"&amp;Z$33,データシート1!$A:$BT,MATCH("aa_"&amp;$S45,データシート1!$A$1:$BT$1,0),0)</f>
        <v>0.24337398097504201</v>
      </c>
      <c r="AA45" s="900">
        <f>VLOOKUP(年度マスタ!$K$4&amp;"_"&amp;AA$33,データシート1!$A:$BT,MATCH("aa_"&amp;$S45,データシート1!$A$1:$BT$1,0),0)</f>
        <v>0.25572888897499302</v>
      </c>
      <c r="AB45" s="900">
        <f>VLOOKUP(年度マスタ!$K$4&amp;"_"&amp;AB$33,データシート1!$A:$BT,MATCH("aa_"&amp;$S45,データシート1!$A$1:$BT$1,0),0)</f>
        <v>0.253801406551242</v>
      </c>
      <c r="AC45" s="900">
        <f>VLOOKUP(年度マスタ!$K$4&amp;"_"&amp;AC$33,データシート1!$A:$BT,MATCH("aa_"&amp;$S45,データシート1!$A$1:$BT$1,0),0)</f>
        <v>0.23675354774462201</v>
      </c>
      <c r="AD45" s="900">
        <f>VLOOKUP(年度マスタ!$K$4&amp;"_"&amp;AD$33,データシート1!$A:$BT,MATCH("aa_"&amp;$S45,データシート1!$A$1:$BT$1,0),0)</f>
        <v>0.22181285796042499</v>
      </c>
      <c r="AE45" s="900">
        <f>VLOOKUP(年度マスタ!$K$4&amp;"_"&amp;AE$33,データシート1!$A:$BT,MATCH("aa_"&amp;$S45,データシート1!$A$1:$BT$1,0),0)</f>
        <v>0.2080819540499477</v>
      </c>
      <c r="AF45" s="900">
        <f>VLOOKUP(年度マスタ!$K$4&amp;"_"&amp;AF$33,データシート1!$A:$BT,MATCH("aa_"&amp;$S45,データシート1!$A$1:$BT$1,0),0)</f>
        <v>0.195823964554351</v>
      </c>
      <c r="AG45" s="900">
        <f>VLOOKUP(年度マスタ!$K$4&amp;"_"&amp;AG$33,データシート1!$A:$BT,MATCH("aa_"&amp;$S45,データシート1!$A$1:$BT$1,0),0)</f>
        <v>0.174804338462589</v>
      </c>
      <c r="AH45" s="900">
        <f>VLOOKUP(年度マスタ!$K$4&amp;"_"&amp;AH$33,データシート1!$A:$BT,MATCH("aa_"&amp;$S45,データシート1!$A$1:$BT$1,0),0)</f>
        <v>0.16464286574332301</v>
      </c>
      <c r="AI45" s="900">
        <f>VLOOKUP(年度マスタ!$K$4&amp;"_"&amp;AI$33,データシート1!$A:$BT,MATCH("aa_"&amp;$S45,データシート1!$A$1:$BT$1,0),0)</f>
        <v>0.15288515577339901</v>
      </c>
      <c r="AJ45" s="900">
        <f>VLOOKUP(年度マスタ!$K$4&amp;"_"&amp;AJ$33,データシート1!$A:$BT,MATCH("aa_"&amp;$S45,データシート1!$A$1:$BT$1,0),0)</f>
        <v>0.146259704030577</v>
      </c>
      <c r="AK45" s="901">
        <f>VLOOKUP(年度マスタ!$K$4&amp;"_"&amp;AK$33,データシート1!$A:$BT,MATCH("aa_"&amp;$S45,データシート1!$A$1:$BT$1,0),0)</f>
        <v>0.1406989235919314</v>
      </c>
      <c r="AL45" s="330"/>
      <c r="AW45" s="17" t="str">
        <f>AW48</f>
        <v>上関町</v>
      </c>
      <c r="AX45" s="1010">
        <f t="shared" ref="AX45:BB45" si="15">AX48/$BC48</f>
        <v>5.6373911469746144E-2</v>
      </c>
      <c r="AY45" s="1010">
        <f t="shared" si="15"/>
        <v>0.23788429421603127</v>
      </c>
      <c r="AZ45" s="1010">
        <f t="shared" si="15"/>
        <v>0.37120234126992779</v>
      </c>
      <c r="BA45" s="1010">
        <f t="shared" si="15"/>
        <v>0.32293626858036562</v>
      </c>
      <c r="BB45" s="1010">
        <f t="shared" si="15"/>
        <v>1.1603184463929038E-2</v>
      </c>
      <c r="BC45" s="1010">
        <f t="shared" ref="BC45" si="16">SUM(AX45:BB45)</f>
        <v>0.99999999999999989</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0.69111881930921515</v>
      </c>
      <c r="Y46" s="900">
        <f>VLOOKUP(年度マスタ!$K$4&amp;"_"&amp;Y$33,データシート1!$A:$BT,MATCH("aa_"&amp;$S46,データシート1!$A$1:$BT$1,0),0)</f>
        <v>0.7232665477988629</v>
      </c>
      <c r="Z46" s="900">
        <f>VLOOKUP(年度マスタ!$K$4&amp;"_"&amp;Z$33,データシート1!$A:$BT,MATCH("aa_"&amp;$S46,データシート1!$A$1:$BT$1,0),0)</f>
        <v>0.72532511144214107</v>
      </c>
      <c r="AA46" s="900">
        <f>VLOOKUP(年度マスタ!$K$4&amp;"_"&amp;AA$33,データシート1!$A:$BT,MATCH("aa_"&amp;$S46,データシート1!$A$1:$BT$1,0),0)</f>
        <v>0.74065999786784154</v>
      </c>
      <c r="AB46" s="900">
        <f>VLOOKUP(年度マスタ!$K$4&amp;"_"&amp;AB$33,データシート1!$A:$BT,MATCH("aa_"&amp;$S46,データシート1!$A$1:$BT$1,0),0)</f>
        <v>0.75700446418629019</v>
      </c>
      <c r="AC46" s="900">
        <f>VLOOKUP(年度マスタ!$K$4&amp;"_"&amp;AC$33,データシート1!$A:$BT,MATCH("aa_"&amp;$S46,データシート1!$A$1:$BT$1,0),0)</f>
        <v>0.74985691627434348</v>
      </c>
      <c r="AD46" s="900">
        <f>VLOOKUP(年度マスタ!$K$4&amp;"_"&amp;AD$33,データシート1!$A:$BT,MATCH("aa_"&amp;$S46,データシート1!$A$1:$BT$1,0),0)</f>
        <v>0.73408586120063113</v>
      </c>
      <c r="AE46" s="900">
        <f>VLOOKUP(年度マスタ!$K$4&amp;"_"&amp;AE$33,データシート1!$A:$BT,MATCH("aa_"&amp;$S46,データシート1!$A$1:$BT$1,0),0)</f>
        <v>0.73052075057102572</v>
      </c>
      <c r="AF46" s="900">
        <f>VLOOKUP(年度マスタ!$K$4&amp;"_"&amp;AF$33,データシート1!$A:$BT,MATCH("aa_"&amp;$S46,データシート1!$A$1:$BT$1,0),0)</f>
        <v>0.67322126958414386</v>
      </c>
      <c r="AG46" s="900">
        <f>VLOOKUP(年度マスタ!$K$4&amp;"_"&amp;AG$33,データシート1!$A:$BT,MATCH("aa_"&amp;$S46,データシート1!$A$1:$BT$1,0),0)</f>
        <v>0.65954122516589164</v>
      </c>
      <c r="AH46" s="900">
        <f>VLOOKUP(年度マスタ!$K$4&amp;"_"&amp;AH$33,データシート1!$A:$BT,MATCH("aa_"&amp;$S46,データシート1!$A$1:$BT$1,0),0)</f>
        <v>0.66742271267227493</v>
      </c>
      <c r="AI46" s="900">
        <f>VLOOKUP(年度マスタ!$K$4&amp;"_"&amp;AI$33,データシート1!$A:$BT,MATCH("aa_"&amp;$S46,データシート1!$A$1:$BT$1,0),0)</f>
        <v>0.65677302017100236</v>
      </c>
      <c r="AJ46" s="900">
        <f>VLOOKUP(年度マスタ!$K$4&amp;"_"&amp;AJ$33,データシート1!$A:$BT,MATCH("aa_"&amp;$S46,データシート1!$A$1:$BT$1,0),0)</f>
        <v>0.66864192524914312</v>
      </c>
      <c r="AK46" s="901">
        <f>VLOOKUP(年度マスタ!$K$4&amp;"_"&amp;AK$33,データシート1!$A:$BT,MATCH("aa_"&amp;$S46,データシート1!$A$1:$BT$1,0),0)</f>
        <v>0.65143555582063628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0.42537015379194859</v>
      </c>
      <c r="Y47" s="903">
        <f>VLOOKUP(年度マスタ!$K$4&amp;"_"&amp;Y$33,データシート1!$A:$BT,MATCH("aa_"&amp;$S47,データシート1!$A$1:$BT$1,0),0)</f>
        <v>0.36834958987682981</v>
      </c>
      <c r="Z47" s="903">
        <f>VLOOKUP(年度マスタ!$K$4&amp;"_"&amp;Z$33,データシート1!$A:$BT,MATCH("aa_"&amp;$S47,データシート1!$A$1:$BT$1,0),0)</f>
        <v>0.44969138725213409</v>
      </c>
      <c r="AA47" s="903">
        <f>VLOOKUP(年度マスタ!$K$4&amp;"_"&amp;AA$33,データシート1!$A:$BT,MATCH("aa_"&amp;$S47,データシート1!$A$1:$BT$1,0),0)</f>
        <v>0.51342905149558127</v>
      </c>
      <c r="AB47" s="903">
        <f>VLOOKUP(年度マスタ!$K$4&amp;"_"&amp;AB$33,データシート1!$A:$BT,MATCH("aa_"&amp;$S47,データシート1!$A$1:$BT$1,0),0)</f>
        <v>0.42888546041862879</v>
      </c>
      <c r="AC47" s="903">
        <f>VLOOKUP(年度マスタ!$K$4&amp;"_"&amp;AC$33,データシート1!$A:$BT,MATCH("aa_"&amp;$S47,データシート1!$A$1:$BT$1,0),0)</f>
        <v>0.45516374731190101</v>
      </c>
      <c r="AD47" s="903">
        <f>VLOOKUP(年度マスタ!$K$4&amp;"_"&amp;AD$33,データシート1!$A:$BT,MATCH("aa_"&amp;$S47,データシート1!$A$1:$BT$1,0),0)</f>
        <v>0.50023941622195933</v>
      </c>
      <c r="AE47" s="903">
        <f>VLOOKUP(年度マスタ!$K$4&amp;"_"&amp;AE$33,データシート1!$A:$BT,MATCH("aa_"&amp;$S47,データシート1!$A$1:$BT$1,0),0)</f>
        <v>0.23927881104913556</v>
      </c>
      <c r="AF47" s="903">
        <f>VLOOKUP(年度マスタ!$K$4&amp;"_"&amp;AF$33,データシート1!$A:$BT,MATCH("aa_"&amp;$S47,データシート1!$A$1:$BT$1,0),0)</f>
        <v>0.22238109884392054</v>
      </c>
      <c r="AG47" s="903">
        <f>VLOOKUP(年度マスタ!$K$4&amp;"_"&amp;AG$33,データシート1!$A:$BT,MATCH("aa_"&amp;$S47,データシート1!$A$1:$BT$1,0),0)</f>
        <v>0.15792975523088815</v>
      </c>
      <c r="AH47" s="903">
        <f>VLOOKUP(年度マスタ!$K$4&amp;"_"&amp;AH$33,データシート1!$A:$BT,MATCH("aa_"&amp;$S47,データシート1!$A$1:$BT$1,0),0)</f>
        <v>0.35904797390948717</v>
      </c>
      <c r="AI47" s="903">
        <f>VLOOKUP(年度マスタ!$K$4&amp;"_"&amp;AI$33,データシート1!$A:$BT,MATCH("aa_"&amp;$S47,データシート1!$A$1:$BT$1,0),0)</f>
        <v>0.25151623523706651</v>
      </c>
      <c r="AJ47" s="903">
        <f>VLOOKUP(年度マスタ!$K$4&amp;"_"&amp;AJ$33,データシート1!$A:$BT,MATCH("aa_"&amp;$S47,データシート1!$A$1:$BT$1,0),0)</f>
        <v>0.27045738637588612</v>
      </c>
      <c r="AK47" s="904">
        <f>VLOOKUP(年度マスタ!$K$4&amp;"_"&amp;AK$33,データシート1!$A:$BT,MATCH("aa_"&amp;$S47,データシート1!$A$1:$BT$1,0),0)</f>
        <v>0.1694242975308235</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上関町</v>
      </c>
      <c r="AX48" s="1011">
        <f>SUM(AY39:BA39)</f>
        <v>0.82314560968312001</v>
      </c>
      <c r="AY48" s="1011">
        <f>BB39</f>
        <v>3.473475714055779</v>
      </c>
      <c r="AZ48" s="1011">
        <f>BC39</f>
        <v>5.4201237692086695</v>
      </c>
      <c r="BA48" s="1011">
        <f>SUM(BD39:BG39)</f>
        <v>4.7153650466853776</v>
      </c>
      <c r="BB48" s="1011">
        <f>BH39</f>
        <v>0.1694242975308235</v>
      </c>
      <c r="BC48" s="1011">
        <f>SUM(AX48:BB48)</f>
        <v>14.601534437163771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14.601534437163771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0.82314560968312001</v>
      </c>
      <c r="P52" s="453">
        <f t="shared" ref="P52:P64" si="18">O52/$O$51</f>
        <v>5.6373911469746144E-2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0.14631724692987316</v>
      </c>
      <c r="P53" s="454">
        <f t="shared" si="18"/>
        <v>1.0020676084389259E-2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0.41124624183824882</v>
      </c>
      <c r="P54" s="454">
        <f t="shared" si="18"/>
        <v>2.8164590756403412E-2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0.265582120914998</v>
      </c>
      <c r="P55" s="454">
        <f t="shared" si="18"/>
        <v>1.8188644628953473E-2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3.473475714055779</v>
      </c>
      <c r="P56" s="453">
        <f t="shared" si="18"/>
        <v>0.23788429421603127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5.4201237692086695</v>
      </c>
      <c r="P57" s="453">
        <f t="shared" si="18"/>
        <v>0.37120234126992779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4.7153650466853776</v>
      </c>
      <c r="P58" s="453">
        <f t="shared" si="18"/>
        <v>0.32293626858036562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3.9232305672728098</v>
      </c>
      <c r="P59" s="454">
        <f t="shared" si="18"/>
        <v>0.26868618391827492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1.7995774358132595</v>
      </c>
      <c r="P60" s="454">
        <f t="shared" si="18"/>
        <v>0.1232457755421226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2.1236531314595504</v>
      </c>
      <c r="P61" s="454">
        <f t="shared" si="18"/>
        <v>0.14544040837615232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0.1406989235919314</v>
      </c>
      <c r="P62" s="454">
        <f t="shared" si="18"/>
        <v>9.6358998567866276E-3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0.65143555582063628</v>
      </c>
      <c r="P63" s="454">
        <f t="shared" si="18"/>
        <v>4.4614184805304088E-2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0.1694242975308235</v>
      </c>
      <c r="P64" s="612">
        <f t="shared" si="18"/>
        <v>1.1603184463929038E-2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3.2107999999999999</v>
      </c>
      <c r="AI7" s="78">
        <f>VLOOKUP(年度マスタ!$K$4&amp;"_"&amp;$AG7,データシート1!$A:$BT,MATCH("ab_"&amp;AI$2,データシート1!$A$1:$BT$1,0),0)</f>
        <v>233</v>
      </c>
      <c r="AJ7" s="78">
        <f>VLOOKUP(年度マスタ!$K$4&amp;"_"&amp;$AG7,データシート1!$A:$BT,MATCH("ab_"&amp;AJ$2,データシート1!$A$1:$BT$1,0),0)</f>
        <v>14</v>
      </c>
      <c r="AK7" s="78">
        <f>VLOOKUP(年度マスタ!$K$4&amp;"_"&amp;$AG7,データシート1!$A:$BT,MATCH("ab_"&amp;AK$2,データシート1!$A$1:$BT$1,0),0)</f>
        <v>899</v>
      </c>
      <c r="AL7" s="78">
        <f>VLOOKUP(年度マスタ!$K$4&amp;"_"&amp;$AG7,データシート1!$A:$BT,MATCH("ab_"&amp;AL$2,データシート1!$A$1:$BT$1,0),0)</f>
        <v>1887</v>
      </c>
      <c r="AM7" s="78">
        <f>VLOOKUP(年度マスタ!$K$4&amp;"_"&amp;$AG7,データシート1!$A:$BT,MATCH("ab_"&amp;AM$2,データシート1!$A$1:$BT$1,0),0)</f>
        <v>1406</v>
      </c>
      <c r="AN7" s="78">
        <f>VLOOKUP(年度マスタ!$K$4&amp;"_"&amp;$AG7,データシート1!$A:$BT,MATCH("ab_"&amp;AN$2,データシート1!$A$1:$BT$1,0),0)</f>
        <v>647</v>
      </c>
      <c r="AO7" s="78">
        <f>VLOOKUP(年度マスタ!$K$4&amp;"_"&amp;$AG7,データシート1!$A:$BT,MATCH("ab_"&amp;AO$2,データシート1!$A$1:$BT$1,0),0)</f>
        <v>3605</v>
      </c>
      <c r="AP7" s="78">
        <f>VLOOKUP(年度マスタ!$K$4&amp;"_"&amp;$AG7,データシート1!$A:$BT,MATCH("ab_"&amp;AP$2,データシート1!$A$1:$BT$1,0),0)</f>
        <v>127355</v>
      </c>
      <c r="AQ7" s="954">
        <f>VLOOKUP(年度マスタ!$K$4&amp;"_"&amp;$AG7,データシート1!$A:$BT,MATCH("ab_"&amp;AQ$2,データシート1!$A$1:$BT$1,0),0)</f>
        <v>0.42537015379194859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4.0804</v>
      </c>
      <c r="AI8" s="78">
        <f>VLOOKUP(年度マスタ!$K$4&amp;"_"&amp;$AG8,データシート1!$A:$BT,MATCH("ab_"&amp;AI$2,データシート1!$A$1:$BT$1,0),0)</f>
        <v>233</v>
      </c>
      <c r="AJ8" s="78">
        <f>VLOOKUP(年度マスタ!$K$4&amp;"_"&amp;$AG8,データシート1!$A:$BT,MATCH("ab_"&amp;AJ$2,データシート1!$A$1:$BT$1,0),0)</f>
        <v>14</v>
      </c>
      <c r="AK8" s="78">
        <f>VLOOKUP(年度マスタ!$K$4&amp;"_"&amp;$AG8,データシート1!$A:$BT,MATCH("ab_"&amp;AK$2,データシート1!$A$1:$BT$1,0),0)</f>
        <v>899</v>
      </c>
      <c r="AL8" s="78">
        <f>VLOOKUP(年度マスタ!$K$4&amp;"_"&amp;$AG8,データシート1!$A:$BT,MATCH("ab_"&amp;AL$2,データシート1!$A$1:$BT$1,0),0)</f>
        <v>1867</v>
      </c>
      <c r="AM8" s="78">
        <f>VLOOKUP(年度マスタ!$K$4&amp;"_"&amp;$AG8,データシート1!$A:$BT,MATCH("ab_"&amp;AM$2,データシート1!$A$1:$BT$1,0),0)</f>
        <v>1434</v>
      </c>
      <c r="AN8" s="78">
        <f>VLOOKUP(年度マスタ!$K$4&amp;"_"&amp;$AG8,データシート1!$A:$BT,MATCH("ab_"&amp;AN$2,データシート1!$A$1:$BT$1,0),0)</f>
        <v>641</v>
      </c>
      <c r="AO8" s="78">
        <f>VLOOKUP(年度マスタ!$K$4&amp;"_"&amp;$AG8,データシート1!$A:$BT,MATCH("ab_"&amp;AO$2,データシート1!$A$1:$BT$1,0),0)</f>
        <v>3549</v>
      </c>
      <c r="AP8" s="78">
        <f>VLOOKUP(年度マスタ!$K$4&amp;"_"&amp;$AG8,データシート1!$A:$BT,MATCH("ab_"&amp;AP$2,データシート1!$A$1:$BT$1,0),0)</f>
        <v>126303</v>
      </c>
      <c r="AQ8" s="954">
        <f>VLOOKUP(年度マスタ!$K$4&amp;"_"&amp;$AG8,データシート1!$A:$BT,MATCH("ab_"&amp;AQ$2,データシート1!$A$1:$BT$1,0),0)</f>
        <v>0.36834958987682981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3.6393</v>
      </c>
      <c r="AI9" s="78">
        <f>VLOOKUP(年度マスタ!$K$4&amp;"_"&amp;$AG9,データシート1!$A:$BT,MATCH("ab_"&amp;AI$2,データシート1!$A$1:$BT$1,0),0)</f>
        <v>233</v>
      </c>
      <c r="AJ9" s="78">
        <f>VLOOKUP(年度マスタ!$K$4&amp;"_"&amp;$AG9,データシート1!$A:$BT,MATCH("ab_"&amp;AJ$2,データシート1!$A$1:$BT$1,0),0)</f>
        <v>14</v>
      </c>
      <c r="AK9" s="78">
        <f>VLOOKUP(年度マスタ!$K$4&amp;"_"&amp;$AG9,データシート1!$A:$BT,MATCH("ab_"&amp;AK$2,データシート1!$A$1:$BT$1,0),0)</f>
        <v>899</v>
      </c>
      <c r="AL9" s="78">
        <f>VLOOKUP(年度マスタ!$K$4&amp;"_"&amp;$AG9,データシート1!$A:$BT,MATCH("ab_"&amp;AL$2,データシート1!$A$1:$BT$1,0),0)</f>
        <v>1845</v>
      </c>
      <c r="AM9" s="78">
        <f>VLOOKUP(年度マスタ!$K$4&amp;"_"&amp;$AG9,データシート1!$A:$BT,MATCH("ab_"&amp;AM$2,データシート1!$A$1:$BT$1,0),0)</f>
        <v>1443</v>
      </c>
      <c r="AN9" s="78">
        <f>VLOOKUP(年度マスタ!$K$4&amp;"_"&amp;$AG9,データシート1!$A:$BT,MATCH("ab_"&amp;AN$2,データシート1!$A$1:$BT$1,0),0)</f>
        <v>608</v>
      </c>
      <c r="AO9" s="78">
        <f>VLOOKUP(年度マスタ!$K$4&amp;"_"&amp;$AG9,データシート1!$A:$BT,MATCH("ab_"&amp;AO$2,データシート1!$A$1:$BT$1,0),0)</f>
        <v>3468</v>
      </c>
      <c r="AP9" s="78">
        <f>VLOOKUP(年度マスタ!$K$4&amp;"_"&amp;$AG9,データシート1!$A:$BT,MATCH("ab_"&amp;AP$2,データシート1!$A$1:$BT$1,0),0)</f>
        <v>126453</v>
      </c>
      <c r="AQ9" s="954">
        <f>VLOOKUP(年度マスタ!$K$4&amp;"_"&amp;$AG9,データシート1!$A:$BT,MATCH("ab_"&amp;AQ$2,データシート1!$A$1:$BT$1,0),0)</f>
        <v>0.44969138725213409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2.5638000000000001</v>
      </c>
      <c r="AI10" s="78">
        <f>VLOOKUP(年度マスタ!$K$4&amp;"_"&amp;$AG10,データシート1!$A:$BT,MATCH("ab_"&amp;AI$2,データシート1!$A$1:$BT$1,0),0)</f>
        <v>233</v>
      </c>
      <c r="AJ10" s="78">
        <f>VLOOKUP(年度マスタ!$K$4&amp;"_"&amp;$AG10,データシート1!$A:$BT,MATCH("ab_"&amp;AJ$2,データシート1!$A$1:$BT$1,0),0)</f>
        <v>14</v>
      </c>
      <c r="AK10" s="78">
        <f>VLOOKUP(年度マスタ!$K$4&amp;"_"&amp;$AG10,データシート1!$A:$BT,MATCH("ab_"&amp;AK$2,データシート1!$A$1:$BT$1,0),0)</f>
        <v>899</v>
      </c>
      <c r="AL10" s="78">
        <f>VLOOKUP(年度マスタ!$K$4&amp;"_"&amp;$AG10,データシート1!$A:$BT,MATCH("ab_"&amp;AL$2,データシート1!$A$1:$BT$1,0),0)</f>
        <v>1795</v>
      </c>
      <c r="AM10" s="78">
        <f>VLOOKUP(年度マスタ!$K$4&amp;"_"&amp;$AG10,データシート1!$A:$BT,MATCH("ab_"&amp;AM$2,データシート1!$A$1:$BT$1,0),0)</f>
        <v>1449</v>
      </c>
      <c r="AN10" s="78">
        <f>VLOOKUP(年度マスタ!$K$4&amp;"_"&amp;$AG10,データシート1!$A:$BT,MATCH("ab_"&amp;AN$2,データシート1!$A$1:$BT$1,0),0)</f>
        <v>571</v>
      </c>
      <c r="AO10" s="78">
        <f>VLOOKUP(年度マスタ!$K$4&amp;"_"&amp;$AG10,データシート1!$A:$BT,MATCH("ab_"&amp;AO$2,データシート1!$A$1:$BT$1,0),0)</f>
        <v>3354</v>
      </c>
      <c r="AP10" s="78">
        <f>VLOOKUP(年度マスタ!$K$4&amp;"_"&amp;$AG10,データシート1!$A:$BT,MATCH("ab_"&amp;AP$2,データシート1!$A$1:$BT$1,0),0)</f>
        <v>125782</v>
      </c>
      <c r="AQ10" s="954">
        <f>VLOOKUP(年度マスタ!$K$4&amp;"_"&amp;$AG10,データシート1!$A:$BT,MATCH("ab_"&amp;AQ$2,データシート1!$A$1:$BT$1,0),0)</f>
        <v>0.51342905149558127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2.6164000000000001</v>
      </c>
      <c r="AI11" s="78">
        <f>VLOOKUP(年度マスタ!$K$4&amp;"_"&amp;$AG11,データシート1!$A:$BT,MATCH("ab_"&amp;AI$2,データシート1!$A$1:$BT$1,0),0)</f>
        <v>233</v>
      </c>
      <c r="AJ11" s="78">
        <f>VLOOKUP(年度マスタ!$K$4&amp;"_"&amp;$AG11,データシート1!$A:$BT,MATCH("ab_"&amp;AJ$2,データシート1!$A$1:$BT$1,0),0)</f>
        <v>14</v>
      </c>
      <c r="AK11" s="78">
        <f>VLOOKUP(年度マスタ!$K$4&amp;"_"&amp;$AG11,データシート1!$A:$BT,MATCH("ab_"&amp;AK$2,データシート1!$A$1:$BT$1,0),0)</f>
        <v>899</v>
      </c>
      <c r="AL11" s="78">
        <f>VLOOKUP(年度マスタ!$K$4&amp;"_"&amp;$AG11,データシート1!$A:$BT,MATCH("ab_"&amp;AL$2,データシート1!$A$1:$BT$1,0),0)</f>
        <v>1761</v>
      </c>
      <c r="AM11" s="78">
        <f>VLOOKUP(年度マスタ!$K$4&amp;"_"&amp;$AG11,データシート1!$A:$BT,MATCH("ab_"&amp;AM$2,データシート1!$A$1:$BT$1,0),0)</f>
        <v>1440</v>
      </c>
      <c r="AN11" s="78">
        <f>VLOOKUP(年度マスタ!$K$4&amp;"_"&amp;$AG11,データシート1!$A:$BT,MATCH("ab_"&amp;AN$2,データシート1!$A$1:$BT$1,0),0)</f>
        <v>571</v>
      </c>
      <c r="AO11" s="78">
        <f>VLOOKUP(年度マスタ!$K$4&amp;"_"&amp;$AG11,データシート1!$A:$BT,MATCH("ab_"&amp;AO$2,データシート1!$A$1:$BT$1,0),0)</f>
        <v>3281</v>
      </c>
      <c r="AP11" s="78">
        <f>VLOOKUP(年度マスタ!$K$4&amp;"_"&amp;$AG11,データシート1!$A:$BT,MATCH("ab_"&amp;AP$2,データシート1!$A$1:$BT$1,0),0)</f>
        <v>125490</v>
      </c>
      <c r="AQ11" s="954">
        <f>VLOOKUP(年度マスタ!$K$4&amp;"_"&amp;$AG11,データシート1!$A:$BT,MATCH("ab_"&amp;AQ$2,データシート1!$A$1:$BT$1,0),0)</f>
        <v>0.42888546041862879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3.0461</v>
      </c>
      <c r="AI12" s="78">
        <f>VLOOKUP(年度マスタ!$K$4&amp;"_"&amp;$AG12,データシート1!$A:$BT,MATCH("ab_"&amp;AI$2,データシート1!$A$1:$BT$1,0),0)</f>
        <v>198</v>
      </c>
      <c r="AJ12" s="78">
        <f>VLOOKUP(年度マスタ!$K$4&amp;"_"&amp;$AG12,データシート1!$A:$BT,MATCH("ab_"&amp;AJ$2,データシート1!$A$1:$BT$1,0),0)</f>
        <v>14</v>
      </c>
      <c r="AK12" s="78">
        <f>VLOOKUP(年度マスタ!$K$4&amp;"_"&amp;$AG12,データシート1!$A:$BT,MATCH("ab_"&amp;AK$2,データシート1!$A$1:$BT$1,0),0)</f>
        <v>832</v>
      </c>
      <c r="AL12" s="78">
        <f>VLOOKUP(年度マスタ!$K$4&amp;"_"&amp;$AG12,データシート1!$A:$BT,MATCH("ab_"&amp;AL$2,データシート1!$A$1:$BT$1,0),0)</f>
        <v>1741</v>
      </c>
      <c r="AM12" s="78">
        <f>VLOOKUP(年度マスタ!$K$4&amp;"_"&amp;$AG12,データシート1!$A:$BT,MATCH("ab_"&amp;AM$2,データシート1!$A$1:$BT$1,0),0)</f>
        <v>1408</v>
      </c>
      <c r="AN12" s="78">
        <f>VLOOKUP(年度マスタ!$K$4&amp;"_"&amp;$AG12,データシート1!$A:$BT,MATCH("ab_"&amp;AN$2,データシート1!$A$1:$BT$1,0),0)</f>
        <v>558</v>
      </c>
      <c r="AO12" s="78">
        <f>VLOOKUP(年度マスタ!$K$4&amp;"_"&amp;$AG12,データシート1!$A:$BT,MATCH("ab_"&amp;AO$2,データシート1!$A$1:$BT$1,0),0)</f>
        <v>3190</v>
      </c>
      <c r="AP12" s="78">
        <f>VLOOKUP(年度マスタ!$K$4&amp;"_"&amp;$AG12,データシート1!$A:$BT,MATCH("ab_"&amp;AP$2,データシート1!$A$1:$BT$1,0),0)</f>
        <v>124696</v>
      </c>
      <c r="AQ12" s="954">
        <f>VLOOKUP(年度マスタ!$K$4&amp;"_"&amp;$AG12,データシート1!$A:$BT,MATCH("ab_"&amp;AQ$2,データシート1!$A$1:$BT$1,0),0)</f>
        <v>0.45516374731190101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198</v>
      </c>
      <c r="AJ13" s="78">
        <f>VLOOKUP(年度マスタ!$K$4&amp;"_"&amp;$AG13,データシート1!$A:$BT,MATCH("ab_"&amp;AJ$2,データシート1!$A$1:$BT$1,0),0)</f>
        <v>14</v>
      </c>
      <c r="AK13" s="78">
        <f>VLOOKUP(年度マスタ!$K$4&amp;"_"&amp;$AG13,データシート1!$A:$BT,MATCH("ab_"&amp;AK$2,データシート1!$A$1:$BT$1,0),0)</f>
        <v>832</v>
      </c>
      <c r="AL13" s="78">
        <f>VLOOKUP(年度マスタ!$K$4&amp;"_"&amp;$AG13,データシート1!$A:$BT,MATCH("ab_"&amp;AL$2,データシート1!$A$1:$BT$1,0),0)</f>
        <v>1694</v>
      </c>
      <c r="AM13" s="78">
        <f>VLOOKUP(年度マスタ!$K$4&amp;"_"&amp;$AG13,データシート1!$A:$BT,MATCH("ab_"&amp;AM$2,データシート1!$A$1:$BT$1,0),0)</f>
        <v>1390</v>
      </c>
      <c r="AN13" s="78">
        <f>VLOOKUP(年度マスタ!$K$4&amp;"_"&amp;$AG13,データシート1!$A:$BT,MATCH("ab_"&amp;AN$2,データシート1!$A$1:$BT$1,0),0)</f>
        <v>537</v>
      </c>
      <c r="AO13" s="78">
        <f>VLOOKUP(年度マスタ!$K$4&amp;"_"&amp;$AG13,データシート1!$A:$BT,MATCH("ab_"&amp;AO$2,データシート1!$A$1:$BT$1,0),0)</f>
        <v>3053</v>
      </c>
      <c r="AP13" s="78">
        <f>VLOOKUP(年度マスタ!$K$4&amp;"_"&amp;$AG13,データシート1!$A:$BT,MATCH("ab_"&amp;AP$2,データシート1!$A$1:$BT$1,0),0)</f>
        <v>125480</v>
      </c>
      <c r="AQ13" s="954">
        <f>VLOOKUP(年度マスタ!$K$4&amp;"_"&amp;$AG13,データシート1!$A:$BT,MATCH("ab_"&amp;AQ$2,データシート1!$A$1:$BT$1,0),0)</f>
        <v>0.50023941622195933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2.0975000000000001</v>
      </c>
      <c r="AI14" s="78">
        <f>VLOOKUP(年度マスタ!$K$4&amp;"_"&amp;$AG14,データシート1!$A:$BT,MATCH("ab_"&amp;AI$2,データシート1!$A$1:$BT$1,0),0)</f>
        <v>198</v>
      </c>
      <c r="AJ14" s="78">
        <f>VLOOKUP(年度マスタ!$K$4&amp;"_"&amp;$AG14,データシート1!$A:$BT,MATCH("ab_"&amp;AJ$2,データシート1!$A$1:$BT$1,0),0)</f>
        <v>14</v>
      </c>
      <c r="AK14" s="78">
        <f>VLOOKUP(年度マスタ!$K$4&amp;"_"&amp;$AG14,データシート1!$A:$BT,MATCH("ab_"&amp;AK$2,データシート1!$A$1:$BT$1,0),0)</f>
        <v>832</v>
      </c>
      <c r="AL14" s="78">
        <f>VLOOKUP(年度マスタ!$K$4&amp;"_"&amp;$AG14,データシート1!$A:$BT,MATCH("ab_"&amp;AL$2,データシート1!$A$1:$BT$1,0),0)</f>
        <v>1636</v>
      </c>
      <c r="AM14" s="78">
        <f>VLOOKUP(年度マスタ!$K$4&amp;"_"&amp;$AG14,データシート1!$A:$BT,MATCH("ab_"&amp;AM$2,データシート1!$A$1:$BT$1,0),0)</f>
        <v>1372</v>
      </c>
      <c r="AN14" s="78">
        <f>VLOOKUP(年度マスタ!$K$4&amp;"_"&amp;$AG14,データシート1!$A:$BT,MATCH("ab_"&amp;AN$2,データシート1!$A$1:$BT$1,0),0)</f>
        <v>537</v>
      </c>
      <c r="AO14" s="78">
        <f>VLOOKUP(年度マスタ!$K$4&amp;"_"&amp;$AG14,データシート1!$A:$BT,MATCH("ab_"&amp;AO$2,データシート1!$A$1:$BT$1,0),0)</f>
        <v>2946</v>
      </c>
      <c r="AP14" s="78">
        <f>VLOOKUP(年度マスタ!$K$4&amp;"_"&amp;$AG14,データシート1!$A:$BT,MATCH("ab_"&amp;AP$2,データシート1!$A$1:$BT$1,0),0)</f>
        <v>124765.75333109871</v>
      </c>
      <c r="AQ14" s="954">
        <f>VLOOKUP(年度マスタ!$K$4&amp;"_"&amp;$AG14,データシート1!$A:$BT,MATCH("ab_"&amp;AQ$2,データシート1!$A$1:$BT$1,0),0)</f>
        <v>0.23927881104913559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2.0261</v>
      </c>
      <c r="AI15" s="78">
        <f>VLOOKUP(年度マスタ!$K$4&amp;"_"&amp;$AG15,データシート1!$A:$BT,MATCH("ab_"&amp;AI$2,データシート1!$A$1:$BT$1,0),0)</f>
        <v>198</v>
      </c>
      <c r="AJ15" s="78">
        <f>VLOOKUP(年度マスタ!$K$4&amp;"_"&amp;$AG15,データシート1!$A:$BT,MATCH("ab_"&amp;AJ$2,データシート1!$A$1:$BT$1,0),0)</f>
        <v>14</v>
      </c>
      <c r="AK15" s="78">
        <f>VLOOKUP(年度マスタ!$K$4&amp;"_"&amp;$AG15,データシート1!$A:$BT,MATCH("ab_"&amp;AK$2,データシート1!$A$1:$BT$1,0),0)</f>
        <v>832</v>
      </c>
      <c r="AL15" s="78">
        <f>VLOOKUP(年度マスタ!$K$4&amp;"_"&amp;$AG15,データシート1!$A:$BT,MATCH("ab_"&amp;AL$2,データシート1!$A$1:$BT$1,0),0)</f>
        <v>1609</v>
      </c>
      <c r="AM15" s="78">
        <f>VLOOKUP(年度マスタ!$K$4&amp;"_"&amp;$AG15,データシート1!$A:$BT,MATCH("ab_"&amp;AM$2,データシート1!$A$1:$BT$1,0),0)</f>
        <v>1378</v>
      </c>
      <c r="AN15" s="78">
        <f>VLOOKUP(年度マスタ!$K$4&amp;"_"&amp;$AG15,データシート1!$A:$BT,MATCH("ab_"&amp;AN$2,データシート1!$A$1:$BT$1,0),0)</f>
        <v>525</v>
      </c>
      <c r="AO15" s="78">
        <f>VLOOKUP(年度マスタ!$K$4&amp;"_"&amp;$AG15,データシート1!$A:$BT,MATCH("ab_"&amp;AO$2,データシート1!$A$1:$BT$1,0),0)</f>
        <v>2867</v>
      </c>
      <c r="AP15" s="78">
        <f>VLOOKUP(年度マスタ!$K$4&amp;"_"&amp;$AG15,データシート1!$A:$BT,MATCH("ab_"&amp;AP$2,データシート1!$A$1:$BT$1,0),0)</f>
        <v>117261</v>
      </c>
      <c r="AQ15" s="954">
        <f>VLOOKUP(年度マスタ!$K$4&amp;"_"&amp;$AG15,データシート1!$A:$BT,MATCH("ab_"&amp;AQ$2,データシート1!$A$1:$BT$1,0),0)</f>
        <v>0.22238109884392049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2.2448000000000001</v>
      </c>
      <c r="AI16" s="78">
        <f>VLOOKUP(年度マスタ!$K$4&amp;"_"&amp;$AG16,データシート1!$A:$BT,MATCH("ab_"&amp;AI$2,データシート1!$A$1:$BT$1,0),0)</f>
        <v>198</v>
      </c>
      <c r="AJ16" s="78">
        <f>VLOOKUP(年度マスタ!$K$4&amp;"_"&amp;$AG16,データシート1!$A:$BT,MATCH("ab_"&amp;AJ$2,データシート1!$A$1:$BT$1,0),0)</f>
        <v>14</v>
      </c>
      <c r="AK16" s="78">
        <f>VLOOKUP(年度マスタ!$K$4&amp;"_"&amp;$AG16,データシート1!$A:$BT,MATCH("ab_"&amp;AK$2,データシート1!$A$1:$BT$1,0),0)</f>
        <v>832</v>
      </c>
      <c r="AL16" s="78">
        <f>VLOOKUP(年度マスタ!$K$4&amp;"_"&amp;$AG16,データシート1!$A:$BT,MATCH("ab_"&amp;AL$2,データシート1!$A$1:$BT$1,0),0)</f>
        <v>1567</v>
      </c>
      <c r="AM16" s="78">
        <f>VLOOKUP(年度マスタ!$K$4&amp;"_"&amp;$AG16,データシート1!$A:$BT,MATCH("ab_"&amp;AM$2,データシート1!$A$1:$BT$1,0),0)</f>
        <v>1344</v>
      </c>
      <c r="AN16" s="78">
        <f>VLOOKUP(年度マスタ!$K$4&amp;"_"&amp;$AG16,データシート1!$A:$BT,MATCH("ab_"&amp;AN$2,データシート1!$A$1:$BT$1,0),0)</f>
        <v>516</v>
      </c>
      <c r="AO16" s="78">
        <f>VLOOKUP(年度マスタ!$K$4&amp;"_"&amp;$AG16,データシート1!$A:$BT,MATCH("ab_"&amp;AO$2,データシート1!$A$1:$BT$1,0),0)</f>
        <v>2758</v>
      </c>
      <c r="AP16" s="78">
        <f>VLOOKUP(年度マスタ!$K$4&amp;"_"&amp;$AG16,データシート1!$A:$BT,MATCH("ab_"&amp;AP$2,データシート1!$A$1:$BT$1,0),0)</f>
        <v>114428</v>
      </c>
      <c r="AQ16" s="954">
        <f>VLOOKUP(年度マスタ!$K$4&amp;"_"&amp;$AG16,データシート1!$A:$BT,MATCH("ab_"&amp;AQ$2,データシート1!$A$1:$BT$1,0),0)</f>
        <v>0.15792975523088809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1.8042</v>
      </c>
      <c r="AI17" s="151">
        <f>VLOOKUP(年度マスタ!$K$4&amp;"_"&amp;$AG17,データシート1!$A:$BT,MATCH("ab_"&amp;AI$2,データシート1!$A$1:$BT$1,0),0)</f>
        <v>198</v>
      </c>
      <c r="AJ17" s="151">
        <f>VLOOKUP(年度マスタ!$K$4&amp;"_"&amp;$AG17,データシート1!$A:$BT,MATCH("ab_"&amp;AJ$2,データシート1!$A$1:$BT$1,0),0)</f>
        <v>14</v>
      </c>
      <c r="AK17" s="151">
        <f>VLOOKUP(年度マスタ!$K$4&amp;"_"&amp;$AG17,データシート1!$A:$BT,MATCH("ab_"&amp;AK$2,データシート1!$A$1:$BT$1,0),0)</f>
        <v>832</v>
      </c>
      <c r="AL17" s="151">
        <f>VLOOKUP(年度マスタ!$K$4&amp;"_"&amp;$AG17,データシート1!$A:$BT,MATCH("ab_"&amp;AL$2,データシート1!$A$1:$BT$1,0),0)</f>
        <v>1525</v>
      </c>
      <c r="AM17" s="151">
        <f>VLOOKUP(年度マスタ!$K$4&amp;"_"&amp;$AG17,データシート1!$A:$BT,MATCH("ab_"&amp;AM$2,データシート1!$A$1:$BT$1,0),0)</f>
        <v>1306</v>
      </c>
      <c r="AN17" s="151">
        <f>VLOOKUP(年度マスタ!$K$4&amp;"_"&amp;$AG17,データシート1!$A:$BT,MATCH("ab_"&amp;AN$2,データシート1!$A$1:$BT$1,0),0)</f>
        <v>493</v>
      </c>
      <c r="AO17" s="151">
        <f>VLOOKUP(年度マスタ!$K$4&amp;"_"&amp;$AG17,データシート1!$A:$BT,MATCH("ab_"&amp;AO$2,データシート1!$A$1:$BT$1,0),0)</f>
        <v>2668</v>
      </c>
      <c r="AP17" s="151">
        <f>VLOOKUP(年度マスタ!$K$4&amp;"_"&amp;$AG17,データシート1!$A:$BT,MATCH("ab_"&amp;AP$2,データシート1!$A$1:$BT$1,0),0)</f>
        <v>117692</v>
      </c>
      <c r="AQ17" s="955">
        <f>VLOOKUP(年度マスタ!$K$4&amp;"_"&amp;$AG17,データシート1!$A:$BT,MATCH("ab_"&amp;AQ$2,データシート1!$A$1:$BT$1,0),0)</f>
        <v>0.35904797390948717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162</v>
      </c>
      <c r="AJ18" s="78">
        <f>VLOOKUP(年度マスタ!$K$4&amp;"_"&amp;$AG18,データシート1!$A:$BT,MATCH("ab_"&amp;AJ$2,データシート1!$A$1:$BT$1,0),0)</f>
        <v>10</v>
      </c>
      <c r="AK18" s="78">
        <f>VLOOKUP(年度マスタ!$K$4&amp;"_"&amp;$AG18,データシート1!$A:$BT,MATCH("ab_"&amp;AK$2,データシート1!$A$1:$BT$1,0),0)</f>
        <v>857</v>
      </c>
      <c r="AL18" s="78">
        <f>VLOOKUP(年度マスタ!$K$4&amp;"_"&amp;$AG18,データシート1!$A:$BT,MATCH("ab_"&amp;AL$2,データシート1!$A$1:$BT$1,0),0)</f>
        <v>1484</v>
      </c>
      <c r="AM18" s="78">
        <f>VLOOKUP(年度マスタ!$K$4&amp;"_"&amp;$AG18,データシート1!$A:$BT,MATCH("ab_"&amp;AM$2,データシート1!$A$1:$BT$1,0),0)</f>
        <v>1284</v>
      </c>
      <c r="AN18" s="78">
        <f>VLOOKUP(年度マスタ!$K$4&amp;"_"&amp;$AG18,データシート1!$A:$BT,MATCH("ab_"&amp;AN$2,データシート1!$A$1:$BT$1,0),0)</f>
        <v>484</v>
      </c>
      <c r="AO18" s="78">
        <f>VLOOKUP(年度マスタ!$K$4&amp;"_"&amp;$AG18,データシート1!$A:$BT,MATCH("ab_"&amp;AO$2,データシート1!$A$1:$BT$1,0),0)</f>
        <v>2593</v>
      </c>
      <c r="AP18" s="78">
        <f>VLOOKUP(年度マスタ!$K$4&amp;"_"&amp;$AG18,データシート1!$A:$BT,MATCH("ab_"&amp;AP$2,データシート1!$A$1:$BT$1,0),0)</f>
        <v>116426</v>
      </c>
      <c r="AQ18" s="954">
        <f>VLOOKUP(年度マスタ!$K$4&amp;"_"&amp;$AG18,データシート1!$A:$BT,MATCH("ab_"&amp;AQ$2,データシート1!$A$1:$BT$1,0),0)</f>
        <v>0.25151623523706651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0.54569999999999996</v>
      </c>
      <c r="AI19" s="78">
        <f>VLOOKUP(年度マスタ!$K$4&amp;"_"&amp;$AG19,データシート1!$A:$BT,MATCH("ab_"&amp;AI$2,データシート1!$A$1:$BT$1,0),0)</f>
        <v>162</v>
      </c>
      <c r="AJ19" s="78">
        <f>VLOOKUP(年度マスタ!$K$4&amp;"_"&amp;$AG19,データシート1!$A:$BT,MATCH("ab_"&amp;AJ$2,データシート1!$A$1:$BT$1,0),0)</f>
        <v>10</v>
      </c>
      <c r="AK19" s="78">
        <f>VLOOKUP(年度マスタ!$K$4&amp;"_"&amp;$AG19,データシート1!$A:$BT,MATCH("ab_"&amp;AK$2,データシート1!$A$1:$BT$1,0),0)</f>
        <v>857</v>
      </c>
      <c r="AL19" s="78">
        <f>VLOOKUP(年度マスタ!$K$4&amp;"_"&amp;$AG19,データシート1!$A:$BT,MATCH("ab_"&amp;AL$2,データシート1!$A$1:$BT$1,0),0)</f>
        <v>1440</v>
      </c>
      <c r="AM19" s="78">
        <f>VLOOKUP(年度マスタ!$K$4&amp;"_"&amp;$AG19,データシート1!$A:$BT,MATCH("ab_"&amp;AM$2,データシート1!$A$1:$BT$1,0),0)</f>
        <v>1272</v>
      </c>
      <c r="AN19" s="78">
        <f>VLOOKUP(年度マスタ!$K$4&amp;"_"&amp;$AG19,データシート1!$A:$BT,MATCH("ab_"&amp;AN$2,データシート1!$A$1:$BT$1,0),0)</f>
        <v>471</v>
      </c>
      <c r="AO19" s="78">
        <f>VLOOKUP(年度マスタ!$K$4&amp;"_"&amp;$AG19,データシート1!$A:$BT,MATCH("ab_"&amp;AO$2,データシート1!$A$1:$BT$1,0),0)</f>
        <v>2505</v>
      </c>
      <c r="AP19" s="78">
        <f>VLOOKUP(年度マスタ!$K$4&amp;"_"&amp;$AG19,データシート1!$A:$BT,MATCH("ab_"&amp;AP$2,データシート1!$A$1:$BT$1,0),0)</f>
        <v>114987.99999999999</v>
      </c>
      <c r="AQ19" s="954">
        <f>VLOOKUP(年度マスタ!$K$4&amp;"_"&amp;$AG19,データシート1!$A:$BT,MATCH("ab_"&amp;AQ$2,データシート1!$A$1:$BT$1,0),0)</f>
        <v>0.27045738637588612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0.5746</v>
      </c>
      <c r="AI20" s="78">
        <f>VLOOKUP(年度マスタ!$K$4&amp;"_"&amp;$AG20,データシート1!$A:$BT,MATCH("ab_"&amp;AI$2,データシート1!$A$1:$BT$1,0),0)</f>
        <v>162</v>
      </c>
      <c r="AJ20" s="78">
        <f>VLOOKUP(年度マスタ!$K$4&amp;"_"&amp;$AG20,データシート1!$A:$BT,MATCH("ab_"&amp;AJ$2,データシート1!$A$1:$BT$1,0),0)</f>
        <v>10</v>
      </c>
      <c r="AK20" s="78">
        <f>VLOOKUP(年度マスタ!$K$4&amp;"_"&amp;$AG20,データシート1!$A:$BT,MATCH("ab_"&amp;AK$2,データシート1!$A$1:$BT$1,0),0)</f>
        <v>857</v>
      </c>
      <c r="AL20" s="78">
        <f>VLOOKUP(年度マスタ!$K$4&amp;"_"&amp;$AG20,データシート1!$A:$BT,MATCH("ab_"&amp;AL$2,データシート1!$A$1:$BT$1,0),0)</f>
        <v>1403</v>
      </c>
      <c r="AM20" s="78">
        <f>VLOOKUP(年度マスタ!$K$4&amp;"_"&amp;$AG20,データシート1!$A:$BT,MATCH("ab_"&amp;AM$2,データシート1!$A$1:$BT$1,0),0)</f>
        <v>1258</v>
      </c>
      <c r="AN20" s="78">
        <f>VLOOKUP(年度マスタ!$K$4&amp;"_"&amp;$AG20,データシート1!$A:$BT,MATCH("ab_"&amp;AN$2,データシート1!$A$1:$BT$1,0),0)</f>
        <v>464</v>
      </c>
      <c r="AO20" s="78">
        <f>VLOOKUP(年度マスタ!$K$4&amp;"_"&amp;$AG20,データシート1!$A:$BT,MATCH("ab_"&amp;AO$2,データシート1!$A$1:$BT$1,0),0)</f>
        <v>2390</v>
      </c>
      <c r="AP20" s="78">
        <f>VLOOKUP(年度マスタ!$K$4&amp;"_"&amp;$AG20,データシート1!$A:$BT,MATCH("ab_"&amp;AP$2,データシート1!$A$1:$BT$1,0),0)</f>
        <v>113435.99999999999</v>
      </c>
      <c r="AQ20" s="954">
        <f>VLOOKUP(年度マスタ!$K$4&amp;"_"&amp;$AG20,データシート1!$A:$BT,MATCH("ab_"&amp;AQ$2,データシート1!$A$1:$BT$1,0),0)</f>
        <v>0.1694242975308235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35341</v>
      </c>
      <c r="BF13" s="70" t="str">
        <f>年度マスタ!K4</f>
        <v>35341</v>
      </c>
      <c r="BG13" s="70" t="str">
        <f>年度マスタ!K4</f>
        <v>35341</v>
      </c>
      <c r="BH13" s="278" t="s">
        <v>195</v>
      </c>
      <c r="BI13" s="278" t="s">
        <v>195</v>
      </c>
      <c r="BJ13" s="278" t="s">
        <v>195</v>
      </c>
      <c r="BK13" s="278" t="str">
        <f>年度マスタ!K4</f>
        <v>35341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上関町</v>
      </c>
      <c r="BF14" s="70" t="str">
        <f>AP2</f>
        <v>上関町</v>
      </c>
      <c r="BG14" s="70" t="str">
        <f>AP2</f>
        <v>上関町</v>
      </c>
      <c r="BH14" s="70" t="s">
        <v>205</v>
      </c>
      <c r="BI14" s="70" t="s">
        <v>205</v>
      </c>
      <c r="BJ14" s="70" t="s">
        <v>205</v>
      </c>
      <c r="BK14" s="70" t="str">
        <f>AP2</f>
        <v>上関町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8.7758630532517454</v>
      </c>
      <c r="AG24" s="877">
        <f t="shared" ref="AG24:AP24" si="11">AG25+AG29</f>
        <v>8.3429373701372764</v>
      </c>
      <c r="AH24" s="877">
        <f t="shared" si="11"/>
        <v>7.6828098096569377</v>
      </c>
      <c r="AI24" s="877">
        <f t="shared" si="11"/>
        <v>7.1806071123258146</v>
      </c>
      <c r="AJ24" s="877">
        <f t="shared" si="11"/>
        <v>6.1483346545168862</v>
      </c>
      <c r="AK24" s="877">
        <f t="shared" si="11"/>
        <v>6.4092865418116816</v>
      </c>
      <c r="AL24" s="877">
        <f t="shared" si="11"/>
        <v>6.2178349413368696</v>
      </c>
      <c r="AM24" s="877">
        <f t="shared" si="11"/>
        <v>5.5776487896656048</v>
      </c>
      <c r="AN24" s="877">
        <f t="shared" si="11"/>
        <v>5.0219566217517588</v>
      </c>
      <c r="AO24" s="877">
        <f t="shared" si="11"/>
        <v>4.0734246171357711</v>
      </c>
      <c r="AP24" s="878">
        <f t="shared" si="11"/>
        <v>4.5408568540367042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3.2686704974747305</v>
      </c>
      <c r="AG25" s="879">
        <f>①CO2排出量の現状把握!AA35</f>
        <v>2.8035795104606098</v>
      </c>
      <c r="AH25" s="879">
        <f>①CO2排出量の現状把握!AB35</f>
        <v>2.3267210101062017</v>
      </c>
      <c r="AI25" s="879">
        <f>①CO2排出量の現状把握!AC35</f>
        <v>2.2669853416810501</v>
      </c>
      <c r="AJ25" s="879">
        <f>①CO2排出量の現状把握!AD35</f>
        <v>1.1844975278575509</v>
      </c>
      <c r="AK25" s="879">
        <f>①CO2排出量の現状把握!AE35</f>
        <v>2.0389668175082813</v>
      </c>
      <c r="AL25" s="879">
        <f>①CO2排出量の現状把握!AF35</f>
        <v>1.9748549300624378</v>
      </c>
      <c r="AM25" s="879">
        <f>①CO2排出量の現状把握!AG35</f>
        <v>1.8074277877076066</v>
      </c>
      <c r="AN25" s="879">
        <f>①CO2排出量の現状把握!AH35</f>
        <v>1.621869651171842</v>
      </c>
      <c r="AO25" s="879">
        <f>①CO2排出量の現状把握!AI35</f>
        <v>0.85594108220392195</v>
      </c>
      <c r="AP25" s="880">
        <f>①CO2排出量の現状把握!AJ35</f>
        <v>1.0605229236256351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1.3688692052527649</v>
      </c>
      <c r="AG26" s="881">
        <f>①CO2排出量の現状把握!AA36</f>
        <v>0.95913056829855969</v>
      </c>
      <c r="AH26" s="881">
        <f>①CO2排出量の現状把握!AB36</f>
        <v>0.87499317960141709</v>
      </c>
      <c r="AI26" s="881">
        <f>①CO2排出量の現状把握!AC36</f>
        <v>1.0481687889121329</v>
      </c>
      <c r="AJ26" s="881">
        <f>①CO2排出量の現状把握!AD36</f>
        <v>0</v>
      </c>
      <c r="AK26" s="881">
        <f>①CO2排出量の現状把握!AE36</f>
        <v>0.81840597876164256</v>
      </c>
      <c r="AL26" s="881">
        <f>①CO2排出量の現状把握!AF36</f>
        <v>0.73397570010197744</v>
      </c>
      <c r="AM26" s="881">
        <f>①CO2排出量の現状把握!AG36</f>
        <v>0.72585101990414047</v>
      </c>
      <c r="AN26" s="881">
        <f>①CO2排出量の現状把握!AH36</f>
        <v>0.5342872759274031</v>
      </c>
      <c r="AO26" s="881">
        <f>①CO2排出量の現状把握!AI36</f>
        <v>0</v>
      </c>
      <c r="AP26" s="882">
        <f>①CO2排出量の現状把握!AJ36</f>
        <v>0.1629279442051782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1.173568178416931</v>
      </c>
      <c r="AG27" s="881">
        <f>①CO2排出量の現状把握!AA37</f>
        <v>1.133831860979521</v>
      </c>
      <c r="AH27" s="881">
        <f>①CO2排出量の現状把握!AB37</f>
        <v>0.7491293364928503</v>
      </c>
      <c r="AI27" s="881">
        <f>①CO2排出量の現状把握!AC37</f>
        <v>0.63308623945367737</v>
      </c>
      <c r="AJ27" s="881">
        <f>①CO2排出量の現状把握!AD37</f>
        <v>0.59755675042440792</v>
      </c>
      <c r="AK27" s="881">
        <f>①CO2排出量の現状把握!AE37</f>
        <v>0.56683449257993845</v>
      </c>
      <c r="AL27" s="881">
        <f>①CO2排出量の現状把握!AF37</f>
        <v>0.64090038069883448</v>
      </c>
      <c r="AM27" s="881">
        <f>①CO2排出量の現状把握!AG37</f>
        <v>0.53531964194331561</v>
      </c>
      <c r="AN27" s="881">
        <f>①CO2排出量の現状把握!AH37</f>
        <v>0.54097491301629941</v>
      </c>
      <c r="AO27" s="881">
        <f>①CO2排出量の現状把握!AI37</f>
        <v>0.48522057363960203</v>
      </c>
      <c r="AP27" s="882">
        <f>①CO2排出量の現状把握!AJ37</f>
        <v>0.56293227628160925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0.72623311380503497</v>
      </c>
      <c r="AG28" s="881">
        <f>①CO2排出量の現状把握!AA38</f>
        <v>0.7106170811825292</v>
      </c>
      <c r="AH28" s="881">
        <f>①CO2排出量の現状把握!AB38</f>
        <v>0.70259849401193442</v>
      </c>
      <c r="AI28" s="881">
        <f>①CO2排出量の現状把握!AC38</f>
        <v>0.58573031331523973</v>
      </c>
      <c r="AJ28" s="881">
        <f>①CO2排出量の現状把握!AD38</f>
        <v>0.58694077743314299</v>
      </c>
      <c r="AK28" s="881">
        <f>①CO2排出量の現状把握!AE38</f>
        <v>0.65372634616670033</v>
      </c>
      <c r="AL28" s="881">
        <f>①CO2排出量の現状把握!AF38</f>
        <v>0.59997884926162603</v>
      </c>
      <c r="AM28" s="881">
        <f>①CO2排出量の現状把握!AG38</f>
        <v>0.54625712586015052</v>
      </c>
      <c r="AN28" s="881">
        <f>①CO2排出量の現状把握!AH38</f>
        <v>0.54660746222813972</v>
      </c>
      <c r="AO28" s="881">
        <f>①CO2排出量の現状把握!AI38</f>
        <v>0.37072050856431993</v>
      </c>
      <c r="AP28" s="882">
        <f>①CO2排出量の現状把握!AJ38</f>
        <v>0.33466270313884761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5.5071925557770154</v>
      </c>
      <c r="AG29" s="883">
        <f>①CO2排出量の現状把握!AA39</f>
        <v>5.5393578596766666</v>
      </c>
      <c r="AH29" s="883">
        <f>①CO2排出量の現状把握!AB39</f>
        <v>5.3560887995507356</v>
      </c>
      <c r="AI29" s="883">
        <f>①CO2排出量の現状把握!AC39</f>
        <v>4.913621770644764</v>
      </c>
      <c r="AJ29" s="883">
        <f>①CO2排出量の現状把握!AD39</f>
        <v>4.9638371266593353</v>
      </c>
      <c r="AK29" s="883">
        <f>①CO2排出量の現状把握!AE39</f>
        <v>4.3703197243034007</v>
      </c>
      <c r="AL29" s="883">
        <f>①CO2排出量の現状把握!AF39</f>
        <v>4.2429800112744314</v>
      </c>
      <c r="AM29" s="883">
        <f>①CO2排出量の現状把握!AG39</f>
        <v>3.7702210019579985</v>
      </c>
      <c r="AN29" s="883">
        <f>①CO2排出量の現状把握!AH39</f>
        <v>3.4000869705799173</v>
      </c>
      <c r="AO29" s="883">
        <f>①CO2排出量の現状把握!AI39</f>
        <v>3.2174835349318491</v>
      </c>
      <c r="AP29" s="884">
        <f>①CO2排出量の現状把握!AJ39</f>
        <v>3.480333930411069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46.6</v>
      </c>
      <c r="K6" s="619">
        <f>VLOOKUP(年度マスタ!$K$4&amp;"_"&amp;K$5,データシート1!$A:$BT,MATCH("cb_"&amp;$G6,データシート1!$A$1:$BT$1,0),0)</f>
        <v>46.6</v>
      </c>
      <c r="L6" s="619">
        <f>VLOOKUP(年度マスタ!$K$4&amp;"_"&amp;L$5,データシート1!$A:$BT,MATCH("cb_"&amp;$G6,データシート1!$A$1:$BT$1,0),0)</f>
        <v>48.8</v>
      </c>
      <c r="M6" s="619">
        <f>VLOOKUP(年度マスタ!$K$4&amp;"_"&amp;M$5,データシート1!$A:$BT,MATCH("cb_"&amp;$G6,データシート1!$A$1:$BT$1,0),0)</f>
        <v>48.9</v>
      </c>
      <c r="N6" s="619">
        <f>VLOOKUP(年度マスタ!$K$4&amp;"_"&amp;N$5,データシート1!$A:$BT,MATCH("cb_"&amp;$G6,データシート1!$A$1:$BT$1,0),0)</f>
        <v>58.3</v>
      </c>
      <c r="O6" s="619">
        <f>VLOOKUP(年度マスタ!$K$4&amp;"_"&amp;O$5,データシート1!$A:$BT,MATCH("cb_"&amp;$G6,データシート1!$A$1:$BT$1,0),0)</f>
        <v>66.800000000000011</v>
      </c>
      <c r="P6" s="619">
        <f>VLOOKUP(年度マスタ!$K$4&amp;"_"&amp;P$5,データシート1!$A:$BT,MATCH("cb_"&amp;$G6,データシート1!$A$1:$BT$1,0),0)</f>
        <v>66.800000000000011</v>
      </c>
      <c r="Q6" s="619">
        <f>VLOOKUP(年度マスタ!$K$4&amp;"_"&amp;Q$5,データシート1!$A:$BT,MATCH("cb_"&amp;$G6,データシート1!$A$1:$BT$1,0),0)</f>
        <v>86.2</v>
      </c>
      <c r="R6" s="633">
        <f>VLOOKUP(年度マスタ!$K$4&amp;"_"&amp;R$5,データシート1!$A:$BT,MATCH("cb_"&amp;$G6,データシート1!$A$1:$BT$1,0),0)</f>
        <v>99.000000000000014</v>
      </c>
      <c r="S6" s="568"/>
      <c r="T6" s="190"/>
      <c r="U6" s="581"/>
      <c r="V6" s="195"/>
      <c r="W6" s="195"/>
      <c r="X6" s="195"/>
      <c r="Y6" s="196" t="s">
        <v>372</v>
      </c>
      <c r="Z6" s="663" t="s">
        <v>373</v>
      </c>
      <c r="AA6" s="663"/>
      <c r="AB6" s="663"/>
      <c r="AC6" s="664">
        <f>SUM(AC7:AC8)</f>
        <v>43120</v>
      </c>
      <c r="AD6" s="664">
        <f>SUM(AD7:AD8)</f>
        <v>57658.056000000004</v>
      </c>
      <c r="AE6" s="665">
        <f>$AD6*3600/100000000</f>
        <v>2.0756900160000002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183.7</v>
      </c>
      <c r="K7" s="617">
        <f>VLOOKUP(年度マスタ!$K$4&amp;"_"&amp;K$5,データシート1!$A:$BT,MATCH("cb_"&amp;$G7,データシート1!$A$1:$BT$1,0),0)</f>
        <v>230.1</v>
      </c>
      <c r="L7" s="617">
        <f>VLOOKUP(年度マスタ!$K$4&amp;"_"&amp;L$5,データシート1!$A:$BT,MATCH("cb_"&amp;$G7,データシート1!$A$1:$BT$1,0),0)</f>
        <v>230.1</v>
      </c>
      <c r="M7" s="617">
        <f>VLOOKUP(年度マスタ!$K$4&amp;"_"&amp;M$5,データシート1!$A:$BT,MATCH("cb_"&amp;$G7,データシート1!$A$1:$BT$1,0),0)</f>
        <v>230</v>
      </c>
      <c r="N7" s="617">
        <f>VLOOKUP(年度マスタ!$K$4&amp;"_"&amp;N$5,データシート1!$A:$BT,MATCH("cb_"&amp;$G7,データシート1!$A$1:$BT$1,0),0)</f>
        <v>230.1</v>
      </c>
      <c r="O7" s="617">
        <f>VLOOKUP(年度マスタ!$K$4&amp;"_"&amp;O$5,データシート1!$A:$BT,MATCH("cb_"&amp;$G7,データシート1!$A$1:$BT$1,0),0)</f>
        <v>230.1</v>
      </c>
      <c r="P7" s="617">
        <f>VLOOKUP(年度マスタ!$K$4&amp;"_"&amp;P$5,データシート1!$A:$BT,MATCH("cb_"&amp;$G7,データシート1!$A$1:$BT$1,0),0)</f>
        <v>230.1</v>
      </c>
      <c r="Q7" s="617">
        <f>VLOOKUP(年度マスタ!$K$4&amp;"_"&amp;Q$5,データシート1!$A:$BT,MATCH("cb_"&amp;$G7,データシート1!$A$1:$BT$1,0),0)</f>
        <v>230.1</v>
      </c>
      <c r="R7" s="634">
        <f>VLOOKUP(年度マスタ!$K$4&amp;"_"&amp;R$5,データシート1!$A:$BT,MATCH("cb_"&amp;$G7,データシート1!$A$1:$BT$1,0),0)</f>
        <v>230.1</v>
      </c>
      <c r="S7" s="568"/>
      <c r="T7" s="190"/>
      <c r="U7" s="581"/>
      <c r="V7" s="195"/>
      <c r="W7" s="195"/>
      <c r="X7" s="195"/>
      <c r="Y7" s="196" t="s">
        <v>375</v>
      </c>
      <c r="Z7" s="212" t="s">
        <v>376</v>
      </c>
      <c r="AA7" s="212"/>
      <c r="AB7" s="212"/>
      <c r="AC7" s="1022">
        <f>VLOOKUP(年度マスタ!$K$4&amp;"_"&amp;年度マスタ!$K$9,データシート3!A:AB,MATCH("ea_"&amp;$Y7&amp;"_設備",データシート3!$A$1:$AB$1,0),0)</f>
        <v>23818</v>
      </c>
      <c r="AD7" s="1022">
        <f>VLOOKUP(年度マスタ!$K$4&amp;"_"&amp;年度マスタ!$K$9,データシート3!A:AB,MATCH("ea_"&amp;$Y7&amp;"_年間発電",データシート3!$A$1:$AB$1,0),0)/10^3</f>
        <v>31887.891</v>
      </c>
      <c r="AE7" s="554">
        <f t="shared" ref="AE7:AE16" si="0">$AD7*3600/100000000</f>
        <v>1.1479640759999998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4000</v>
      </c>
      <c r="O8" s="617">
        <f>VLOOKUP(年度マスタ!$K$4&amp;"_"&amp;O$5,データシート1!$A:$BT,MATCH("cb_"&amp;$G8,データシート1!$A$1:$BT$1,0),0)</f>
        <v>4000</v>
      </c>
      <c r="P8" s="617">
        <f>VLOOKUP(年度マスタ!$K$4&amp;"_"&amp;P$5,データシート1!$A:$BT,MATCH("cb_"&amp;$G8,データシート1!$A$1:$BT$1,0),0)</f>
        <v>4000</v>
      </c>
      <c r="Q8" s="617">
        <f>VLOOKUP(年度マスタ!$K$4&amp;"_"&amp;Q$5,データシート1!$A:$BT,MATCH("cb_"&amp;$G8,データシート1!$A$1:$BT$1,0),0)</f>
        <v>4000</v>
      </c>
      <c r="R8" s="634">
        <f>VLOOKUP(年度マスタ!$K$4&amp;"_"&amp;R$5,データシート1!$A:$BT,MATCH("cb_"&amp;$G8,データシート1!$A$1:$BT$1,0),0)</f>
        <v>4000</v>
      </c>
      <c r="S8" s="568"/>
      <c r="T8" s="190"/>
      <c r="U8" s="581"/>
      <c r="V8" s="195"/>
      <c r="W8" s="195"/>
      <c r="X8" s="195"/>
      <c r="Y8" s="196" t="s">
        <v>378</v>
      </c>
      <c r="Z8" s="186" t="s">
        <v>379</v>
      </c>
      <c r="AA8" s="186"/>
      <c r="AB8" s="186"/>
      <c r="AC8" s="1022">
        <f>VLOOKUP(年度マスタ!$K$4&amp;"_"&amp;年度マスタ!$K$9,データシート3!A:AB,MATCH("ea_"&amp;$Y8&amp;"_設備",データシート3!$A$1:$AB$1,0),0)</f>
        <v>19302</v>
      </c>
      <c r="AD8" s="1022">
        <f>VLOOKUP(年度マスタ!$K$4&amp;"_"&amp;年度マスタ!$K$9,データシート3!A:AB,MATCH("ea_"&amp;$Y8&amp;"_年間発電",データシート3!$A$1:$AB$1,0),0)/10^3</f>
        <v>25770.165000000005</v>
      </c>
      <c r="AE8" s="554">
        <f t="shared" si="0"/>
        <v>0.92772594000000019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66500</v>
      </c>
      <c r="AD9" s="666">
        <f>VLOOKUP(年度マスタ!$K$4&amp;"_"&amp;年度マスタ!$K$9,データシート3!A:AB,MATCH("ea_"&amp;$Y9&amp;"_年間発電",データシート3!$A$1:$AB$1,0),0)/10^3</f>
        <v>159937.87899999996</v>
      </c>
      <c r="AE9" s="667">
        <f t="shared" si="0"/>
        <v>5.7577636439999988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230.29999999999998</v>
      </c>
      <c r="K12" s="651">
        <f t="shared" ref="K12:Q12" si="1">SUM(K6:K11)</f>
        <v>276.7</v>
      </c>
      <c r="L12" s="651">
        <f t="shared" si="1"/>
        <v>278.89999999999998</v>
      </c>
      <c r="M12" s="651">
        <f t="shared" si="1"/>
        <v>278.89999999999998</v>
      </c>
      <c r="N12" s="651">
        <f t="shared" si="1"/>
        <v>4288.3999999999996</v>
      </c>
      <c r="O12" s="651">
        <f t="shared" si="1"/>
        <v>4296.8999999999996</v>
      </c>
      <c r="P12" s="651">
        <f t="shared" si="1"/>
        <v>4296.8999999999996</v>
      </c>
      <c r="Q12" s="651">
        <f t="shared" si="1"/>
        <v>4316.3</v>
      </c>
      <c r="R12" s="652">
        <f t="shared" ref="R12" si="2">SUM(R6:R11)</f>
        <v>4329.1000000000004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0.13108565999999999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1.6676132699999999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55.925591999999995</v>
      </c>
      <c r="K19" s="615">
        <f>K6*別紙!$C5/100*別紙!$E5/10^3</f>
        <v>55.925591999999995</v>
      </c>
      <c r="L19" s="615">
        <f>L6*別紙!$C5/100*別紙!$E5/10^3</f>
        <v>58.565855999999989</v>
      </c>
      <c r="M19" s="615">
        <f>M6*別紙!$C5/100*別紙!$E5/10^3</f>
        <v>58.685867999999992</v>
      </c>
      <c r="N19" s="615">
        <f>N6*別紙!$C5/100*別紙!$E5/10^3</f>
        <v>69.96699599999998</v>
      </c>
      <c r="O19" s="615">
        <f>O6*別紙!$C5/100*別紙!$E5/10^3</f>
        <v>80.168016000000009</v>
      </c>
      <c r="P19" s="615">
        <f>P6*別紙!$C5/100*別紙!$E5/10^3</f>
        <v>80.168016000000009</v>
      </c>
      <c r="Q19" s="615">
        <f>Q6*別紙!$C5/100*別紙!$E5/10^3</f>
        <v>103.450344</v>
      </c>
      <c r="R19" s="639">
        <f>R6*別紙!$C5/100*別紙!$E5/10^3</f>
        <v>118.81188000000002</v>
      </c>
      <c r="S19" s="572"/>
      <c r="T19" s="191"/>
      <c r="U19" s="588"/>
      <c r="W19" s="201"/>
      <c r="X19" s="201"/>
      <c r="Y19" s="173"/>
      <c r="Z19" s="628" t="s">
        <v>389</v>
      </c>
      <c r="AA19" s="671"/>
      <c r="AB19" s="672"/>
      <c r="AC19" s="673">
        <f>SUM($AC$6,$AC$9,$AC$10,$AC$13)</f>
        <v>109620</v>
      </c>
      <c r="AD19" s="673">
        <f>SUM($AD$6,$AD$9,$AD$10,$AD$13)</f>
        <v>217595.93499999997</v>
      </c>
      <c r="AE19" s="674">
        <f>SUM($AE$6,$AE$9,$AE$10,$AE$13,$AE$17,$AE$18)</f>
        <v>9.6321525899999987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242.99101199999998</v>
      </c>
      <c r="K20" s="617">
        <f>K7*別紙!$C6/100*別紙!$E6/10^3</f>
        <v>304.367076</v>
      </c>
      <c r="L20" s="617">
        <f>L7*別紙!$C6/100*別紙!$E6/10^3</f>
        <v>304.367076</v>
      </c>
      <c r="M20" s="617">
        <f>M7*別紙!$C6/100*別紙!$E6/10^3</f>
        <v>304.23480000000001</v>
      </c>
      <c r="N20" s="617">
        <f>N7*別紙!$C6/100*別紙!$E6/10^3</f>
        <v>304.367076</v>
      </c>
      <c r="O20" s="617">
        <f>O7*別紙!$C6/100*別紙!$E6/10^3</f>
        <v>304.367076</v>
      </c>
      <c r="P20" s="617">
        <f>P7*別紙!$C6/100*別紙!$E6/10^3</f>
        <v>304.367076</v>
      </c>
      <c r="Q20" s="617">
        <f>Q7*別紙!$C6/100*別紙!$E6/10^3</f>
        <v>304.367076</v>
      </c>
      <c r="R20" s="634">
        <f>R7*別紙!$C6/100*別紙!$E6/10^3</f>
        <v>304.367076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8689.92</v>
      </c>
      <c r="O21" s="617">
        <f>O8*別紙!$C7/100*別紙!$E7/10^3</f>
        <v>8689.92</v>
      </c>
      <c r="P21" s="617">
        <f>P8*別紙!$C7/100*別紙!$E7/10^3</f>
        <v>8689.92</v>
      </c>
      <c r="Q21" s="617">
        <f>Q8*別紙!$C7/100*別紙!$E7/10^3</f>
        <v>8689.92</v>
      </c>
      <c r="R21" s="634">
        <f>R8*別紙!$C7/100*別紙!$E7/10^3</f>
        <v>8689.92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298.91660400000001</v>
      </c>
      <c r="K25" s="657">
        <f t="shared" si="3"/>
        <v>360.29266799999999</v>
      </c>
      <c r="L25" s="657">
        <f t="shared" si="3"/>
        <v>362.93293199999999</v>
      </c>
      <c r="M25" s="657">
        <f t="shared" si="3"/>
        <v>362.92066799999998</v>
      </c>
      <c r="N25" s="657">
        <f t="shared" si="3"/>
        <v>9064.2540719999997</v>
      </c>
      <c r="O25" s="657">
        <f t="shared" si="3"/>
        <v>9074.4550920000001</v>
      </c>
      <c r="P25" s="657">
        <f t="shared" si="3"/>
        <v>9074.4550920000001</v>
      </c>
      <c r="Q25" s="657">
        <f t="shared" si="3"/>
        <v>9097.7374199999995</v>
      </c>
      <c r="R25" s="658">
        <f t="shared" ref="R25" si="4">SUM(R19:R24)</f>
        <v>9113.0989559999998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15228.222710621922</v>
      </c>
      <c r="K26" s="654">
        <f>(VLOOKUP(年度マスタ!$K$4&amp;"_"&amp;K$18,データシート1!$A:$BT,MATCH("da_合計",データシート1!$A$1:$BT$1,0),0))/10^3</f>
        <v>14497.009579494112</v>
      </c>
      <c r="L26" s="654">
        <f>(VLOOKUP(年度マスタ!$K$4&amp;"_"&amp;L$18,データシート1!$A:$BT,MATCH("da_合計",データシート1!$A$1:$BT$1,0),0))/10^3</f>
        <v>14892.467432510992</v>
      </c>
      <c r="M26" s="654">
        <f>(VLOOKUP(年度マスタ!$K$4&amp;"_"&amp;M$18,データシート1!$A:$BT,MATCH("da_合計",データシート1!$A$1:$BT$1,0),0))/10^3</f>
        <v>13928.997595764058</v>
      </c>
      <c r="N26" s="654">
        <f>(VLOOKUP(年度マスタ!$K$4&amp;"_"&amp;N$18,データシート1!$A:$BT,MATCH("da_合計",データシート1!$A$1:$BT$1,0),0))/10^3</f>
        <v>12885.884293159921</v>
      </c>
      <c r="O26" s="654">
        <f>(VLOOKUP(年度マスタ!$K$4&amp;"_"&amp;O$18,データシート1!$A:$BT,MATCH("da_合計",データシート1!$A$1:$BT$1,0),0))/10^3</f>
        <v>13248.174089183936</v>
      </c>
      <c r="P26" s="654">
        <f>(VLOOKUP(年度マスタ!$K$4&amp;"_"&amp;P$18,データシート1!$A:$BT,MATCH("da_合計",データシート1!$A$1:$BT$1,0),0))/10^3</f>
        <v>13831.337088002856</v>
      </c>
      <c r="Q26" s="654">
        <f>(VLOOKUP(年度マスタ!$K$4&amp;"_"&amp;Q$18,データシート1!$A:$BT,MATCH("da_合計",データシート1!$A$1:$BT$1,0),0))/10^3</f>
        <v>14077.239084996807</v>
      </c>
      <c r="R26" s="655">
        <f>Q26</f>
        <v>14077.239084996807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1.9629119542065868E-2</v>
      </c>
      <c r="K27" s="839">
        <f t="shared" ref="K27:P27" si="5">K25/K26</f>
        <v>2.4852895766146882E-2</v>
      </c>
      <c r="L27" s="839">
        <f t="shared" si="5"/>
        <v>2.4370235063109789E-2</v>
      </c>
      <c r="M27" s="839">
        <f t="shared" si="5"/>
        <v>2.6055045634466017E-2</v>
      </c>
      <c r="N27" s="839">
        <f t="shared" si="5"/>
        <v>0.70342507085924111</v>
      </c>
      <c r="O27" s="839">
        <f t="shared" si="5"/>
        <v>0.68495892572913575</v>
      </c>
      <c r="P27" s="839">
        <f t="shared" si="5"/>
        <v>0.65607938222191686</v>
      </c>
      <c r="Q27" s="839">
        <f>Q25/Q26</f>
        <v>0.64627284974481647</v>
      </c>
      <c r="R27" s="840">
        <f>R25/R26</f>
        <v>0.64736408190385342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0.64736408190385342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15.457287731364074</v>
      </c>
      <c r="AA52" s="173"/>
      <c r="AB52" s="678" t="s">
        <v>413</v>
      </c>
      <c r="AC52" s="679">
        <f>$AD6</f>
        <v>57658.056000000004</v>
      </c>
      <c r="AD52" s="680">
        <f>R19+R20</f>
        <v>423.17895600000003</v>
      </c>
      <c r="AE52" s="681">
        <f t="shared" ref="AE52:AE54" si="6">IFERROR(AD52/AC52,"-")</f>
        <v>7.3394593116354809E-3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203518.69591500316</v>
      </c>
      <c r="Z53" s="1130"/>
      <c r="AA53" s="173"/>
      <c r="AB53" s="678" t="s">
        <v>377</v>
      </c>
      <c r="AC53" s="679">
        <f>$AD9</f>
        <v>159937.87899999996</v>
      </c>
      <c r="AD53" s="680">
        <f>R21</f>
        <v>8689.92</v>
      </c>
      <c r="AE53" s="681">
        <f t="shared" si="6"/>
        <v>5.4333095163779196E-2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18</v>
      </c>
      <c r="AR54" s="443">
        <f>VLOOKUP(年度マスタ!$K$4&amp;"_"&amp;AR$53,データシート1!$A$1:$BT$2000,MATCH("ca_太陽光発電（10kW未満）",データシート1!$A$1:$BT$1,0),0)</f>
        <v>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上関町</v>
      </c>
      <c r="AZ12" s="1023" t="str">
        <f>年度マスタ!$K4</f>
        <v>35341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上関町</v>
      </c>
      <c r="AZ4" s="1038" t="str">
        <f>年度マスタ!$K4</f>
        <v>35341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2025-03-04T09:58:56Z</dcterms:created>
  <dcterms:modified xsi:type="dcterms:W3CDTF">2025-03-04T09:58:56Z</dcterms:modified>
  <cp:category/>
  <cp:contentStatus/>
</cp:coreProperties>
</file>