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5292D89-9686-4868-8A50-04F7BB45BF0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<sst xmlns="http://schemas.openxmlformats.org/spreadsheetml/2006/main" count="16710" uniqueCount="2396">
  <si>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</si>
  <si>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</si>
  <si>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</si>
  <si>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</si>
  <si>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</si>
  <si>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</si>
  <si>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</si>
  <si>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</si>
  <si>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</si>
  <si>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</si>
  <si>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</si>
  <si>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</si>
  <si>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</si>
  <si>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</si>
  <si>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</si>
  <si>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</si>
  <si>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</si>
  <si>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</si>
  <si>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</si>
  <si>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</si>
  <si>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</si>
  <si>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</si>
  <si>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</si>
  <si>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</si>
  <si>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</si>
  <si>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</si>
  <si>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</si>
  <si>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</si>
  <si>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</si>
  <si>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</si>
  <si>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</si>
  <si>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</si>
  <si>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</si>
  <si>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</si>
  <si>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</si>
  <si>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</si>
  <si>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</si>
  <si>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</si>
  <si>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</si>
  <si>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</si>
  <si>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</si>
  <si>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</si>
  <si>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</si>
  <si>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</si>
  <si>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</si>
  <si>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</si>
  <si>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</si>
  <si>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</si>
  <si>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</si>
  <si>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</si>
  <si>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</si>
  <si>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</si>
  <si>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</si>
  <si>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</si>
  <si>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</si>
  <si>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</si>
  <si>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</si>
  <si>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</si>
  <si>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</si>
  <si>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</si>
  <si>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</si>
  <si>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</si>
  <si>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</si>
  <si>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</si>
  <si>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</si>
  <si>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</si>
  <si>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</si>
  <si>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</si>
  <si>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</si>
  <si>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</si>
  <si>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</si>
  <si>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</si>
  <si>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</si>
  <si>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</si>
  <si>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</si>
  <si>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</si>
  <si>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</si>
  <si>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</si>
  <si>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</si>
  <si>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</si>
  <si>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</si>
  <si>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</si>
  <si>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</si>
  <si>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</si>
  <si>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</si>
  <si>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</si>
  <si>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</si>
  <si>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</si>
  <si>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</si>
  <si>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</si>
  <si>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</si>
  <si>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</si>
  <si>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</si>
  <si>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</si>
  <si>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</si>
  <si>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</si>
  <si>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</si>
  <si>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</si>
  <si>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</si>
  <si>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</si>
  <si>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</si>
  <si>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</si>
  <si>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</si>
  <si>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</si>
  <si>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</si>
  <si>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</si>
  <si>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</si>
  <si>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</si>
  <si>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</si>
  <si>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</si>
  <si>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</si>
  <si>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</si>
  <si>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</si>
  <si>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</si>
  <si>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</si>
  <si>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</si>
  <si>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</si>
  <si>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</si>
  <si>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</si>
  <si>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</si>
  <si>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</si>
  <si>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</si>
  <si>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</si>
  <si>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</si>
  <si>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</si>
  <si>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</si>
  <si>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</si>
  <si>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</si>
  <si>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</si>
  <si>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</si>
  <si>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</si>
  <si>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</si>
  <si>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</si>
  <si>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</si>
  <si>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</si>
  <si>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</si>
  <si>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</si>
  <si>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</si>
  <si>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</si>
  <si>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</si>
  <si>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</si>
  <si>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</si>
  <si>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</si>
  <si>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</si>
  <si>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</si>
  <si>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</si>
  <si>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</si>
  <si>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</si>
  <si>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</si>
  <si>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</si>
  <si>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</si>
  <si>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</si>
  <si>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</si>
  <si>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</si>
  <si>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</si>
  <si>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</si>
  <si>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</si>
  <si>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</si>
  <si>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</si>
  <si>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</si>
  <si>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</si>
  <si>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</si>
  <si>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</si>
  <si>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</si>
  <si>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</si>
  <si>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</si>
  <si>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</si>
  <si>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</si>
  <si>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</si>
  <si>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</si>
  <si>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</si>
  <si>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</si>
  <si>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</si>
  <si>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</si>
  <si>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</si>
  <si>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</si>
  <si>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</si>
  <si>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</si>
  <si>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</si>
  <si>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</si>
  <si>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</si>
  <si>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</si>
  <si>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</si>
  <si>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</si>
  <si>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</si>
  <si>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</si>
  <si>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</si>
  <si>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</si>
  <si>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</si>
  <si>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</si>
  <si>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</si>
  <si>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</si>
  <si>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</si>
  <si>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</si>
  <si>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</si>
  <si>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</si>
  <si>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</si>
  <si>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</si>
  <si>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</si>
  <si>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</si>
  <si>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</si>
  <si>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</si>
  <si>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</si>
  <si>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</si>
  <si>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</si>
  <si>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</si>
  <si>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</si>
  <si>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</si>
  <si>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</si>
  <si>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</si>
  <si>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</si>
  <si>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</si>
  <si>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</si>
  <si>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</si>
  <si>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</si>
  <si>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</si>
  <si>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</si>
  <si>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</si>
  <si>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</si>
  <si>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</si>
  <si>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</si>
  <si>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</si>
  <si>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</si>
  <si>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</si>
  <si>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</si>
  <si>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</si>
  <si>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</si>
  <si>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</si>
  <si>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</si>
  <si>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</si>
  <si>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</si>
  <si>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</si>
  <si>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</si>
  <si>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</si>
  <si>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</si>
  <si>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</si>
  <si>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</si>
  <si>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</si>
  <si>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</si>
  <si>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</si>
  <si>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</si>
  <si>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</si>
  <si>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</si>
  <si>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</si>
  <si>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</si>
  <si>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</si>
  <si>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</si>
  <si>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</si>
  <si>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</si>
  <si>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</si>
  <si>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</si>
  <si>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</si>
  <si>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</si>
  <si>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</si>
  <si>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</si>
  <si>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</si>
  <si>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</si>
  <si>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</si>
  <si>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</si>
  <si>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</si>
  <si>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</si>
  <si>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</si>
  <si>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</si>
  <si>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</si>
  <si>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</si>
  <si>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</si>
  <si>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</si>
  <si>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</si>
  <si>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</si>
  <si>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</si>
  <si>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</si>
  <si>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</si>
  <si>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</si>
  <si>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</si>
  <si>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</si>
  <si>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</si>
  <si>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</si>
  <si>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</si>
  <si>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</si>
  <si>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</si>
  <si>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</si>
  <si>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</si>
  <si>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</si>
  <si>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</si>
  <si>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</si>
  <si>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</si>
  <si>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</si>
  <si>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</si>
  <si>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</si>
  <si>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</si>
  <si>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</si>
  <si>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</si>
  <si>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</si>
  <si>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</si>
  <si>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</si>
  <si>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</si>
  <si>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</si>
  <si>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</si>
  <si>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</si>
  <si>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</si>
  <si>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</si>
  <si>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</si>
  <si>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</si>
  <si>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</si>
  <si>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</si>
  <si>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</si>
  <si>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</si>
  <si>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</si>
  <si>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</si>
  <si>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</si>
  <si>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</si>
  <si>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</si>
  <si>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</si>
  <si>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</si>
  <si>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</si>
  <si>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</si>
  <si>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</si>
  <si>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</si>
  <si>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</si>
  <si>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</si>
  <si>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</si>
  <si>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</si>
  <si>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</si>
  <si>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</si>
  <si>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</si>
  <si>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</si>
  <si>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</si>
  <si>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</si>
  <si>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</si>
  <si>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</si>
  <si>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</si>
  <si>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</si>
  <si>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</si>
  <si>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</si>
  <si>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</si>
  <si>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</si>
  <si>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</si>
  <si>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</si>
  <si>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</si>
  <si>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</si>
  <si>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</si>
  <si>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</si>
  <si>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</si>
  <si>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</si>
  <si>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</si>
  <si>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</si>
  <si>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</si>
  <si>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</si>
  <si>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</si>
  <si>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</si>
  <si>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</si>
  <si>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</si>
  <si>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</si>
  <si>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</si>
  <si>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</si>
  <si>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</si>
  <si>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</si>
  <si>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</si>
  <si>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</si>
  <si>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</si>
  <si>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</si>
  <si>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</si>
  <si>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</si>
  <si>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</si>
  <si>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</si>
  <si>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</si>
  <si>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</si>
  <si>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</si>
  <si>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</si>
  <si>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</si>
  <si>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</si>
  <si>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</si>
  <si>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</si>
  <si>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</si>
  <si>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</si>
  <si>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</si>
  <si>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</si>
  <si>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</si>
  <si>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</si>
  <si>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</si>
  <si>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</si>
  <si>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</si>
  <si>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</si>
  <si>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</si>
  <si>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</si>
  <si>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</si>
  <si>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</si>
  <si>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</si>
  <si>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</si>
  <si>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</si>
  <si>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</si>
  <si>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</si>
  <si>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</si>
  <si>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</si>
  <si>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</si>
  <si>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</si>
  <si>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</si>
  <si>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</si>
  <si>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</si>
  <si>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</si>
  <si>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</si>
  <si>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</si>
  <si>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</si>
  <si>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</si>
  <si>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</si>
  <si>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</si>
  <si>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</si>
  <si>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</si>
  <si>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</si>
  <si>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</si>
  <si>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</si>
  <si>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</si>
  <si>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</si>
  <si>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</si>
  <si>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</si>
  <si>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</si>
  <si>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</si>
  <si>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</si>
  <si>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</si>
  <si>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</si>
  <si>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</si>
  <si>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</si>
  <si>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</si>
  <si>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</si>
  <si>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</si>
  <si>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</si>
  <si>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</si>
  <si>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</si>
  <si>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</si>
  <si>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</si>
  <si>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</si>
  <si>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</si>
  <si>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</si>
  <si>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</si>
  <si>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</si>
  <si>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</si>
  <si>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</si>
  <si>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</si>
  <si>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</si>
  <si>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</si>
  <si>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</si>
  <si>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</si>
  <si>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</si>
  <si>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</si>
  <si>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</si>
  <si>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</si>
  <si>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</si>
  <si>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</si>
  <si>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</si>
  <si>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</si>
  <si>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</si>
  <si>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</si>
  <si>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</si>
  <si>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</si>
  <si>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</si>
  <si>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</si>
  <si>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</si>
  <si>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</si>
  <si>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</si>
  <si>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</si>
  <si>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</si>
  <si>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</si>
  <si>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</si>
  <si>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</si>
  <si>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</si>
  <si>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</si>
  <si>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</si>
  <si>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</si>
  <si>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</si>
  <si>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</si>
  <si>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</si>
  <si>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</si>
  <si>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</si>
  <si>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</si>
  <si>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</si>
  <si>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</si>
  <si>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</si>
  <si>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</si>
  <si>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</si>
  <si>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</si>
  <si>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</si>
  <si>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</si>
  <si>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</si>
  <si>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</si>
  <si>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</si>
  <si>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</si>
  <si>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</si>
  <si>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</si>
  <si>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</si>
  <si>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</si>
  <si>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</si>
  <si>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</si>
  <si>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</si>
  <si>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</si>
  <si>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</si>
  <si>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</si>
  <si>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</si>
  <si>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</si>
  <si>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</si>
  <si>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</si>
  <si>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</si>
  <si>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</si>
  <si>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</si>
  <si>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</si>
  <si>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</si>
  <si>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</si>
  <si>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</si>
  <si>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</si>
  <si>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</si>
  <si>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</si>
  <si>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</si>
  <si>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</si>
  <si>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</si>
  <si>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</si>
  <si>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</si>
  <si>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</si>
  <si>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</si>
  <si>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</si>
  <si>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</si>
  <si>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</si>
  <si>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</si>
  <si>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</si>
  <si>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</si>
  <si>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</si>
  <si>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</si>
  <si>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</si>
  <si>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</si>
  <si>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</si>
  <si>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</si>
  <si>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</si>
  <si>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</si>
  <si>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</si>
  <si>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</si>
  <si>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</si>
  <si>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</si>
  <si>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</si>
  <si>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</si>
  <si>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</si>
  <si>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</si>
  <si>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</si>
  <si>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</si>
  <si>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</si>
  <si>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</si>
  <si>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</si>
  <si>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</si>
  <si>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</si>
  <si>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</si>
  <si>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</si>
  <si>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</si>
  <si>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</si>
  <si>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</si>
  <si>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</si>
  <si>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</si>
  <si>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</si>
  <si>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</si>
  <si>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</si>
  <si>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</si>
  <si>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</si>
  <si>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</si>
  <si>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</si>
  <si>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</si>
  <si>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</si>
  <si>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</si>
  <si>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</si>
  <si>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</si>
  <si>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</si>
  <si>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</si>
  <si>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</si>
  <si>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</si>
  <si>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</si>
  <si>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</si>
  <si>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</si>
  <si>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</si>
  <si>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</si>
  <si>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</si>
  <si>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</si>
  <si>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</si>
  <si>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</si>
  <si>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</si>
  <si>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</si>
  <si>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</si>
  <si>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</si>
  <si>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</si>
  <si>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</si>
  <si>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</si>
  <si>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</si>
  <si>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</si>
  <si>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</si>
  <si>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</si>
  <si>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</si>
  <si>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</si>
  <si>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</si>
  <si>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</si>
  <si>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</si>
  <si>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</si>
  <si>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</si>
  <si>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</si>
  <si>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</si>
  <si>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</si>
  <si>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</si>
  <si>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</si>
  <si>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</si>
  <si>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</si>
  <si>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</si>
  <si>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</si>
  <si>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</si>
  <si>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</si>
  <si>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</si>
  <si>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</si>
  <si>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</si>
  <si>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</si>
  <si>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</si>
  <si>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</si>
  <si>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</si>
  <si>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</si>
  <si>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</si>
  <si>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</si>
  <si>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</si>
  <si>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</si>
  <si>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</si>
  <si>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</si>
  <si>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</si>
  <si>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</si>
  <si>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</si>
  <si>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</si>
  <si>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</si>
  <si>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</si>
  <si>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</si>
  <si>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</si>
  <si>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</si>
  <si>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</si>
  <si>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</si>
  <si>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</si>
  <si>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</si>
  <si>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</si>
  <si>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</si>
  <si>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</si>
  <si>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</si>
  <si>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</si>
  <si>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</si>
  <si>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</si>
  <si>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</si>
  <si>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</si>
  <si>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</si>
  <si>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</si>
  <si>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</si>
  <si>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</si>
  <si>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</si>
  <si>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</si>
  <si>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</si>
  <si>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</si>
  <si>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</si>
  <si>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</si>
  <si>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</si>
  <si>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</si>
  <si>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</si>
  <si>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</si>
  <si>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</si>
  <si>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</si>
  <si>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</si>
  <si>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</si>
  <si>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</si>
  <si>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</si>
  <si>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</si>
  <si>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</si>
  <si>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</si>
  <si>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</si>
  <si>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</si>
  <si>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</si>
  <si>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</si>
  <si>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</si>
  <si>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</si>
  <si>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</si>
  <si>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</si>
  <si>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</si>
  <si>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</si>
  <si>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</si>
  <si>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</si>
  <si>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</si>
  <si>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</si>
  <si>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</si>
  <si>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</si>
  <si>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</si>
  <si>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</si>
  <si>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</si>
  <si>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</si>
  <si>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</si>
  <si>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</si>
  <si>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</si>
  <si>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</si>
  <si>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</si>
  <si>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</si>
  <si>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</si>
  <si>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</si>
  <si>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</si>
  <si>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</si>
  <si>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</si>
  <si>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</si>
  <si>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</si>
  <si>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</si>
  <si>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</si>
  <si>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</si>
  <si>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</si>
  <si>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</si>
  <si>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</si>
  <si>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</si>
  <si>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</si>
  <si>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</si>
  <si>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</si>
  <si>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</si>
  <si>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</si>
  <si>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</si>
  <si>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</si>
  <si>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</si>
  <si>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</si>
  <si>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</si>
  <si>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</si>
  <si>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</si>
  <si>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</si>
  <si>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</si>
  <si>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</si>
  <si>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</si>
  <si>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</si>
  <si>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</si>
  <si>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</si>
  <si>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</si>
  <si>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</si>
  <si>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</si>
  <si>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</si>
  <si>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</si>
  <si>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</si>
  <si>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</si>
  <si>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</si>
  <si>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</si>
  <si>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</si>
  <si>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</si>
  <si>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</si>
  <si>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</si>
  <si>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</si>
  <si>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</si>
  <si>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</si>
  <si>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</si>
  <si>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</si>
  <si>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</si>
  <si>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</si>
  <si>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</si>
  <si>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</si>
  <si>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</si>
  <si>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</si>
  <si>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</si>
  <si>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</si>
  <si>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</si>
  <si>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</si>
  <si>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</si>
  <si>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</si>
  <si>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</si>
  <si>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</si>
  <si>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</si>
  <si>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</si>
  <si>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</si>
  <si>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</si>
  <si>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</si>
  <si>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</si>
  <si>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</si>
  <si>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</si>
  <si>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</si>
  <si>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</si>
  <si>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</si>
  <si>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</si>
  <si>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</si>
  <si>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</si>
  <si>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</si>
  <si>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</si>
  <si>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</si>
  <si>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</si>
  <si>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</si>
  <si>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</si>
  <si>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</si>
  <si>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</si>
  <si>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</si>
  <si>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</si>
  <si>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</si>
  <si>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</si>
  <si>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</si>
  <si>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</si>
  <si>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</si>
  <si>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</si>
  <si>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</si>
  <si>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</si>
  <si>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</si>
  <si>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</si>
  <si>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</si>
  <si>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</si>
  <si>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</si>
  <si>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</si>
  <si>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</si>
  <si>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</si>
  <si>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</si>
  <si>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</si>
  <si>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</si>
  <si>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</si>
  <si>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</si>
  <si>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</si>
  <si>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</si>
  <si>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</si>
  <si>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</si>
  <si>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</si>
  <si>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</si>
  <si>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</si>
  <si>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</si>
  <si>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</si>
  <si>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</si>
  <si>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</si>
  <si>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</si>
  <si>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</si>
  <si>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</si>
  <si>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</si>
  <si>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</si>
  <si>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</si>
  <si>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</si>
  <si>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</si>
  <si>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</si>
  <si>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</si>
  <si>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</si>
  <si>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</si>
  <si>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</si>
  <si>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</si>
  <si>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</si>
  <si>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</si>
  <si>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</si>
  <si>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</si>
  <si>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</si>
  <si>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</si>
  <si>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</si>
  <si>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</si>
  <si>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</si>
  <si>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</si>
  <si>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</si>
  <si>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</si>
  <si>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</si>
  <si>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</si>
  <si>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</si>
  <si>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</si>
  <si>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</si>
  <si>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</si>
  <si>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</si>
  <si>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</si>
  <si>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</si>
  <si>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</si>
  <si>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</si>
  <si>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</si>
  <si>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</si>
  <si>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</si>
  <si>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</si>
  <si>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</si>
  <si>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</si>
  <si>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</si>
  <si>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</si>
  <si>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</si>
  <si>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</si>
  <si>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</si>
  <si>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</si>
  <si>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</si>
  <si>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</si>
  <si>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</si>
  <si>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</si>
  <si>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</si>
  <si>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</si>
  <si>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</si>
  <si>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</si>
  <si>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</si>
  <si>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</si>
  <si>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</si>
  <si>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</si>
  <si>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</si>
  <si>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</si>
  <si>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</si>
  <si>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</si>
  <si>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</si>
  <si>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</si>
  <si>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</si>
  <si>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</si>
  <si>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</si>
  <si>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</si>
  <si>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</si>
  <si>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</si>
  <si>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</si>
  <si>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</si>
  <si>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</si>
  <si>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</si>
  <si>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</si>
  <si>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</si>
  <si>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</si>
  <si>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</si>
  <si>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</si>
  <si>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</si>
  <si>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</si>
  <si>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</si>
  <si>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</si>
  <si>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</si>
  <si>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</si>
  <si>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</si>
  <si>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</si>
  <si>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</si>
  <si>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</si>
  <si>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</si>
  <si>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</si>
  <si>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</si>
  <si>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</si>
  <si>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</si>
  <si>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</si>
  <si>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</si>
  <si>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</si>
  <si>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</si>
  <si>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</si>
  <si>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</si>
  <si>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</si>
  <si>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</si>
  <si>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</si>
  <si>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</si>
  <si>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</si>
  <si>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</si>
  <si>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</si>
  <si>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</si>
  <si>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</si>
  <si>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</si>
  <si>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</si>
  <si>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</si>
  <si>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</si>
  <si>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</si>
  <si>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</si>
  <si>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</si>
  <si>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</si>
  <si>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</si>
  <si>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</si>
  <si>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</si>
  <si>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</si>
  <si>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</si>
  <si>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</si>
  <si>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</si>
  <si>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</si>
  <si>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</si>
  <si>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</si>
  <si>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</si>
  <si>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</si>
  <si>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</si>
  <si>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</si>
  <si>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</si>
  <si>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</si>
  <si>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</si>
  <si>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</si>
  <si>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</si>
  <si>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</si>
  <si>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</si>
  <si>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</si>
  <si>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</si>
  <si>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</si>
  <si>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</si>
  <si>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</si>
  <si>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</si>
  <si>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</si>
  <si>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</si>
  <si>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</si>
  <si>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</si>
  <si>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</si>
  <si>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</si>
  <si>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</si>
  <si>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</si>
  <si>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</si>
  <si>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</si>
  <si>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</si>
  <si>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</si>
  <si>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</si>
  <si>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</si>
  <si>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</si>
  <si>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</si>
  <si>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</si>
  <si>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</si>
  <si>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</si>
  <si>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</si>
  <si>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</si>
  <si>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</si>
  <si>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</si>
  <si>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</si>
  <si>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</si>
  <si>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</si>
  <si>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</si>
  <si>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</si>
  <si>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</si>
  <si>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</si>
  <si>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</si>
  <si>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</si>
  <si>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</si>
  <si>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</si>
  <si>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</si>
  <si>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</si>
  <si>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</si>
  <si>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</si>
  <si>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</si>
  <si>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</si>
  <si>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</si>
  <si>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</si>
  <si>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</si>
  <si>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</si>
  <si>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</si>
  <si>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</si>
  <si>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</si>
  <si>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</si>
  <si>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</si>
  <si>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</si>
  <si>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</si>
  <si>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</si>
  <si>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</si>
  <si>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</si>
  <si>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</si>
  <si>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</si>
  <si>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</si>
  <si>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</si>
  <si>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</si>
  <si>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</si>
  <si>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</si>
  <si>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</si>
  <si>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</si>
  <si>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</si>
  <si>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</si>
  <si>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</si>
  <si>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</si>
  <si>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</si>
  <si>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</si>
  <si>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</si>
  <si>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</si>
  <si>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</si>
  <si>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</si>
  <si>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</si>
  <si>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</si>
  <si>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</si>
  <si>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</si>
  <si>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</si>
  <si>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</si>
  <si>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</si>
  <si>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</si>
  <si>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</si>
  <si>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</si>
  <si>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</si>
  <si>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</si>
  <si>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</si>
  <si>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</si>
  <si>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</si>
  <si>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</si>
  <si>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</si>
  <si>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</si>
  <si>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</si>
  <si>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</si>
  <si>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</si>
  <si>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</si>
  <si>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</si>
  <si>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</si>
  <si>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</si>
  <si>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</si>
  <si>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</si>
  <si>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</si>
  <si>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</si>
  <si>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</si>
  <si>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</si>
  <si>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</si>
  <si>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</si>
  <si>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</si>
  <si>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</si>
  <si>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</si>
  <si>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</si>
  <si>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</si>
  <si>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</si>
  <si>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</si>
  <si>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</si>
  <si>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</si>
  <si>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</si>
  <si>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</si>
  <si>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</si>
  <si>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</si>
  <si>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</si>
  <si>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</si>
  <si>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</si>
  <si>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</si>
  <si>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</si>
  <si>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</si>
  <si>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</si>
  <si>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</si>
  <si>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</si>
  <si>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</si>
  <si>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</si>
  <si>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</si>
  <si>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</si>
  <si>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</si>
  <si>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</si>
  <si>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</si>
  <si>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</si>
  <si>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</si>
  <si>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</si>
  <si>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</si>
  <si>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</si>
  <si>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</si>
  <si>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</si>
  <si>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</si>
  <si>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</si>
  <si>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</si>
  <si>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</si>
  <si>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</si>
  <si>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</si>
  <si>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</si>
  <si>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</si>
  <si>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</si>
  <si>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</si>
  <si>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</si>
  <si>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</si>
  <si>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</si>
  <si>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</si>
  <si>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</si>
  <si>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</si>
  <si>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</si>
  <si>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</si>
  <si>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</si>
  <si>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</si>
  <si>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</si>
  <si>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</si>
  <si>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</si>
  <si>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</si>
  <si>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</si>
  <si>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</si>
  <si>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</si>
  <si>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</si>
  <si>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</si>
  <si>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</si>
  <si>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</si>
  <si>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</si>
  <si>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</si>
  <si>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</si>
  <si>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</si>
  <si>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</si>
  <si>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</si>
  <si>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</si>
  <si>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</si>
  <si>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</si>
  <si>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</si>
  <si>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</si>
  <si>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</si>
  <si>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</si>
  <si>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</si>
  <si>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</si>
  <si>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</si>
  <si>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</si>
  <si>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</si>
  <si>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</si>
  <si>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</si>
  <si>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</si>
  <si>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</si>
  <si>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</si>
  <si>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</si>
  <si>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</si>
  <si>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</si>
  <si>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</si>
  <si>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</si>
  <si>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</si>
  <si>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</si>
  <si>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</si>
  <si>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</si>
  <si>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</si>
  <si>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</si>
  <si>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</si>
  <si>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</si>
  <si>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</si>
  <si>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</si>
  <si>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</si>
  <si>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</si>
  <si>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</si>
  <si>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</si>
  <si>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</si>
  <si>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</si>
  <si>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</si>
  <si>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</si>
  <si>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</si>
  <si>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</si>
  <si>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</si>
  <si>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</si>
  <si>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</si>
  <si>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</si>
  <si>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</si>
  <si>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</si>
  <si>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</si>
  <si>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</si>
  <si>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</si>
  <si>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</si>
  <si>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</si>
  <si>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</si>
  <si>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</si>
  <si>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</si>
  <si>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</si>
  <si>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</si>
  <si>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</si>
  <si>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</si>
  <si>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</si>
  <si>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</si>
  <si>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</si>
  <si>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</si>
  <si>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</si>
  <si>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</si>
  <si>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</si>
  <si>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</si>
  <si>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</si>
  <si>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</si>
  <si>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</si>
  <si>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</si>
  <si>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</si>
  <si>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</si>
  <si>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</si>
  <si>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</si>
  <si>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</si>
  <si>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</si>
  <si>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</si>
  <si>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</si>
  <si>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</si>
  <si>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</si>
  <si>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</si>
  <si>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</si>
  <si>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</si>
  <si>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</si>
  <si>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</si>
  <si>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</si>
  <si>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</si>
  <si>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</si>
  <si>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</si>
  <si>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</si>
  <si>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</si>
  <si>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</si>
  <si>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</si>
  <si>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</si>
  <si>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</si>
  <si>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</si>
  <si>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</si>
  <si>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</si>
  <si>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</si>
  <si>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</si>
  <si>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</si>
  <si>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</si>
  <si>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</si>
  <si>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</si>
  <si>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</si>
  <si>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</si>
  <si>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</si>
  <si>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</si>
  <si>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</si>
  <si>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</si>
  <si>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</si>
  <si>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</si>
  <si>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</si>
  <si>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</si>
  <si>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</si>
  <si>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</si>
  <si>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</si>
  <si>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</si>
  <si>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</si>
  <si>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</si>
  <si>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</si>
  <si>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</si>
  <si>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</si>
  <si>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</si>
  <si>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</si>
  <si>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</si>
  <si>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</si>
  <si>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</si>
  <si>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</si>
  <si>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</si>
  <si>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</si>
  <si>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</si>
  <si>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</si>
  <si>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</si>
  <si>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</si>
  <si>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</si>
  <si>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</si>
  <si>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</si>
  <si>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</si>
  <si>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</si>
  <si>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</si>
  <si>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</si>
  <si>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</si>
  <si>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</si>
  <si>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</si>
  <si>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</si>
  <si>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</si>
  <si>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</si>
  <si>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</si>
  <si>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</si>
  <si>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</si>
  <si>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</si>
  <si>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</si>
  <si>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</si>
  <si>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</si>
  <si>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</si>
  <si>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</si>
  <si>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</si>
  <si>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</si>
  <si>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</si>
  <si>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</si>
  <si>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</si>
  <si>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</si>
  <si>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</si>
  <si>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</si>
  <si>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</si>
  <si>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</si>
  <si>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</si>
  <si>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</si>
  <si>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</si>
  <si>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</si>
  <si>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</si>
  <si>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</si>
  <si>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</si>
  <si>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</si>
  <si>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</si>
  <si>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</si>
  <si>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</si>
  <si>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</si>
  <si>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</si>
  <si>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</si>
  <si>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</si>
  <si>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</si>
  <si>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</si>
  <si>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</si>
  <si>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</si>
  <si>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</si>
  <si>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</si>
  <si>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</si>
  <si>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</si>
  <si>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</si>
  <si>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</si>
  <si>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</si>
  <si>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</si>
  <si>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</si>
  <si>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</si>
  <si>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</si>
  <si>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</si>
  <si>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</si>
  <si>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</si>
  <si>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</si>
  <si>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</si>
  <si>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</si>
  <si>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</si>
  <si>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</si>
  <si>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</si>
  <si>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</si>
  <si>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</si>
  <si>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</si>
  <si>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</si>
  <si>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</si>
  <si>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</si>
  <si>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</si>
  <si>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</si>
  <si>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</si>
  <si>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</si>
  <si>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</si>
  <si>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</si>
  <si>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</si>
  <si>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</si>
  <si>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</si>
  <si>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</si>
  <si>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</si>
  <si>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</si>
  <si>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</si>
  <si>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</si>
  <si>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</si>
  <si>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</si>
  <si>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</si>
  <si>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</si>
  <si>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</si>
  <si>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</si>
  <si>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</si>
  <si>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</si>
  <si>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</si>
  <si>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</si>
  <si>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</si>
  <si>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</si>
  <si>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</si>
  <si>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</si>
  <si>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</si>
  <si>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</si>
  <si>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</si>
  <si>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</si>
  <si>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</si>
  <si>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</si>
  <si>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</si>
  <si>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</si>
  <si>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</si>
  <si>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</si>
  <si>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</si>
  <si>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</si>
  <si>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</si>
  <si>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</si>
  <si>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</si>
  <si>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</si>
  <si>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</si>
  <si>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</si>
  <si>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</si>
  <si>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</si>
  <si>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</si>
  <si>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</si>
  <si>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</si>
  <si>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</si>
  <si>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</si>
  <si>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</si>
  <si>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</si>
  <si>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</si>
  <si>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</si>
  <si>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</si>
  <si>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</si>
  <si>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</si>
  <si>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</si>
  <si>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</si>
  <si>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</si>
  <si>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</si>
  <si>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</si>
  <si>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</si>
  <si>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</si>
  <si>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</si>
  <si>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</si>
  <si>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</si>
  <si>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</si>
  <si>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</si>
  <si>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</si>
  <si>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</si>
  <si>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</si>
  <si>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</si>
  <si>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</si>
  <si>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</si>
  <si>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</si>
  <si>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</si>
  <si>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</si>
  <si>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</si>
  <si>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</si>
  <si>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</si>
  <si>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</si>
  <si>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</si>
  <si>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</si>
  <si>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</si>
  <si>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</si>
  <si>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</si>
  <si>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</si>
  <si>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</si>
  <si>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</si>
  <si>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</si>
  <si>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</si>
  <si>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</si>
  <si>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</si>
  <si>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</si>
  <si>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</si>
  <si>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</si>
  <si>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</si>
  <si>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</si>
  <si>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</si>
  <si>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</si>
  <si>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</si>
  <si>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</si>
  <si>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</si>
  <si>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</si>
  <si>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</si>
  <si>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</si>
  <si>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</si>
  <si>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</si>
  <si>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</si>
  <si>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</si>
  <si>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</si>
  <si>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</si>
  <si>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</si>
  <si>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</si>
  <si>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</si>
  <si>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</si>
  <si>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</si>
  <si>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</si>
  <si>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</si>
  <si>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</si>
  <si>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</si>
  <si>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</si>
  <si>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</si>
  <si>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</si>
  <si>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</si>
  <si>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</si>
  <si>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</si>
  <si>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</si>
  <si>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</si>
  <si>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</si>
  <si>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</si>
  <si>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</si>
  <si>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</si>
  <si>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</si>
  <si>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</si>
  <si>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</si>
  <si>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</si>
  <si>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</si>
  <si>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</si>
  <si>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</si>
  <si>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</si>
  <si>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</si>
  <si>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</si>
  <si>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</si>
  <si>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</si>
  <si>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</si>
  <si>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</si>
  <si>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</si>
  <si>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</si>
  <si>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</si>
  <si>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</si>
  <si>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</si>
  <si>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</si>
  <si>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</si>
  <si>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</si>
  <si>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</si>
  <si>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</si>
  <si>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</si>
  <si>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</si>
  <si>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</si>
  <si>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</si>
  <si>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</si>
  <si>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</si>
  <si>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</si>
  <si>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</si>
  <si>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</si>
  <si>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</si>
  <si>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</si>
  <si>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</si>
  <si>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</si>
  <si>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</si>
  <si>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</si>
  <si>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</si>
  <si>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</si>
  <si>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</si>
  <si>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</si>
  <si>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</si>
  <si>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</si>
  <si>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</si>
  <si>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</si>
  <si>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</si>
  <si>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</si>
  <si>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</si>
  <si>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</si>
  <si>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</si>
  <si>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</si>
  <si>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</si>
  <si>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</si>
  <si>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</si>
  <si>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</si>
  <si>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</si>
  <si>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</si>
  <si>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</si>
  <si>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</si>
  <si>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</si>
  <si>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</si>
  <si>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</si>
  <si>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</si>
  <si>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</si>
  <si>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</si>
  <si>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</si>
  <si>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</si>
  <si>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</si>
  <si>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</si>
  <si>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</si>
  <si>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</si>
  <si>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</si>
  <si>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</si>
  <si>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</si>
  <si>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</si>
  <si>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</si>
  <si>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</si>
  <si>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</si>
  <si>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</si>
  <si>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</si>
  <si>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</si>
  <si>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</si>
  <si>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</si>
  <si>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</si>
  <si>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</si>
  <si>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</si>
  <si>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</si>
  <si>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</si>
  <si>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</si>
  <si>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</si>
  <si>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</si>
  <si>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</si>
  <si>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</si>
  <si>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</si>
  <si>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</si>
  <si>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</si>
  <si>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</si>
  <si>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</si>
  <si>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</si>
  <si>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</si>
  <si>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</si>
  <si>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</si>
  <si>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</si>
  <si>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</si>
  <si>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</si>
  <si>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</si>
  <si>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</si>
  <si>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</si>
  <si>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</si>
  <si>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</si>
  <si>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</si>
  <si>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</si>
  <si>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</si>
  <si>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</si>
  <si>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</si>
  <si>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</si>
  <si>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</si>
  <si>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</si>
  <si>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</si>
  <si>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</si>
  <si>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</si>
  <si>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</si>
  <si>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</si>
  <si>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</si>
  <si>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</si>
  <si>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</si>
  <si>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</si>
  <si>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</si>
  <si>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</si>
  <si>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</si>
  <si>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</si>
  <si>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</si>
  <si>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</si>
  <si>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</si>
  <si>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</si>
  <si>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</si>
  <si>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35201</t>
  </si>
  <si>
    <t>下関市</t>
  </si>
  <si>
    <t>35201_令和4年度</t>
  </si>
  <si>
    <t>35201_令和6年度</t>
  </si>
  <si>
    <t>01345_令和6年度</t>
  </si>
  <si>
    <t>01345</t>
  </si>
  <si>
    <t>森町</t>
  </si>
  <si>
    <t>01345_令和4年度</t>
  </si>
  <si>
    <t>35202</t>
  </si>
  <si>
    <t>宇部市</t>
  </si>
  <si>
    <t>35202_令和4年度</t>
  </si>
  <si>
    <t>35202_令和6年度</t>
  </si>
  <si>
    <t>35206</t>
  </si>
  <si>
    <t>防府市</t>
  </si>
  <si>
    <t>35206_令和4年度</t>
  </si>
  <si>
    <t>35206_令和6年度</t>
  </si>
  <si>
    <t>35211</t>
  </si>
  <si>
    <t>長門市</t>
  </si>
  <si>
    <t>35211_令和4年度</t>
  </si>
  <si>
    <t>35211_令和6年度</t>
  </si>
  <si>
    <t>35215</t>
  </si>
  <si>
    <t>周南市</t>
  </si>
  <si>
    <t>35215_令和4年度</t>
  </si>
  <si>
    <t>35215_令和6年度</t>
  </si>
  <si>
    <t>35208</t>
  </si>
  <si>
    <t>岩国市</t>
  </si>
  <si>
    <t>35208_令和4年度</t>
  </si>
  <si>
    <t>35208_令和6年度</t>
  </si>
  <si>
    <t>川西町</t>
  </si>
  <si>
    <t>35207</t>
  </si>
  <si>
    <t>下松市</t>
  </si>
  <si>
    <t>35207_令和4年度</t>
  </si>
  <si>
    <t>35207_令和6年度</t>
  </si>
  <si>
    <t>35204</t>
  </si>
  <si>
    <t>萩市</t>
  </si>
  <si>
    <t>35204_令和4年度</t>
  </si>
  <si>
    <t>35204_令和6年度</t>
  </si>
  <si>
    <t>35502</t>
  </si>
  <si>
    <t>阿武町</t>
  </si>
  <si>
    <t>35502_令和4年度</t>
  </si>
  <si>
    <t>35502_令和6年度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</si>
  <si>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</si>
  <si>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</si>
  <si>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</si>
  <si>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</si>
  <si>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</si>
  <si>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</si>
  <si>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</si>
  <si>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</si>
  <si>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</si>
  <si>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</si>
  <si>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</si>
  <si>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</si>
  <si>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</si>
  <si>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</si>
  <si>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</si>
  <si>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</si>
  <si>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</si>
  <si>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</si>
  <si>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</si>
  <si>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</si>
  <si>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</si>
  <si>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</si>
  <si>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</si>
  <si>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</si>
  <si>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</si>
  <si>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</si>
  <si>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</si>
  <si>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</si>
  <si>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</si>
  <si>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</si>
  <si>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</si>
  <si>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</si>
  <si>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</si>
  <si>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</si>
  <si>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</si>
  <si>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</si>
  <si>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</si>
  <si>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</si>
  <si>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</si>
  <si>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</si>
  <si>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</si>
  <si>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</si>
  <si>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</si>
  <si>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</si>
  <si>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</si>
  <si>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</si>
  <si>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</si>
  <si>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</si>
  <si>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</si>
  <si>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</si>
  <si>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</si>
  <si>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</si>
  <si>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</si>
  <si>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</si>
  <si>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</si>
  <si>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</si>
  <si>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</si>
  <si>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</si>
  <si>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</si>
  <si>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</si>
  <si>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</si>
  <si>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</si>
  <si>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</si>
  <si>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</si>
  <si>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</si>
  <si>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</si>
  <si>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</si>
  <si>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</si>
  <si>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</si>
  <si>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</si>
  <si>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</si>
  <si>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</si>
  <si>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</si>
  <si>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</si>
  <si>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</si>
  <si>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</si>
  <si>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</si>
  <si>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</si>
  <si>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</si>
  <si>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</si>
  <si>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</si>
  <si>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</si>
  <si>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</si>
  <si>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</si>
  <si>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</si>
  <si>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</si>
  <si>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</si>
  <si>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</si>
  <si>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</si>
  <si>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</si>
  <si>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</si>
  <si>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</si>
  <si>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</si>
  <si>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</si>
  <si>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</si>
  <si>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</si>
  <si>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</si>
  <si>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</si>
  <si>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</si>
  <si>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</si>
  <si>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</si>
  <si>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</si>
  <si>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</si>
  <si>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</si>
  <si>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</si>
  <si>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</si>
  <si>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</si>
  <si>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</si>
  <si>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</si>
  <si>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</si>
  <si>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</si>
  <si>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</si>
  <si>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</si>
  <si>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</si>
  <si>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</si>
  <si>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</si>
  <si>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</si>
  <si>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</si>
  <si>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</si>
  <si>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</si>
  <si>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</si>
  <si>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</si>
  <si>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</si>
  <si>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</si>
  <si>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</si>
  <si>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</si>
  <si>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</si>
  <si>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</si>
  <si>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</si>
  <si>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</si>
  <si>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</si>
  <si>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</si>
  <si>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</si>
  <si>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</si>
  <si>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</si>
  <si>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</si>
  <si>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</si>
  <si>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</si>
  <si>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</si>
  <si>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</si>
  <si>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</si>
  <si>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</si>
  <si>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</si>
  <si>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</si>
  <si>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</si>
  <si>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</si>
  <si>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</si>
  <si>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</si>
  <si>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</si>
  <si>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</si>
  <si>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</si>
  <si>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</si>
  <si>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</si>
  <si>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</si>
  <si>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</si>
  <si>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</si>
  <si>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</si>
  <si>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</si>
  <si>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</si>
  <si>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</si>
  <si>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</si>
  <si>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</si>
  <si>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</si>
  <si>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</si>
  <si>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</si>
  <si>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</si>
  <si>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</si>
  <si>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</si>
  <si>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</si>
  <si>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</si>
  <si>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</si>
  <si>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</si>
  <si>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</si>
  <si>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</si>
  <si>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</si>
  <si>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</si>
  <si>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</si>
  <si>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</si>
  <si>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</si>
  <si>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</si>
  <si>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</si>
  <si>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</si>
  <si>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</si>
  <si>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</si>
  <si>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</si>
  <si>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</si>
  <si>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</si>
  <si>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</si>
  <si>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</si>
  <si>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</si>
  <si>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</si>
  <si>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</si>
  <si>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</si>
  <si>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</si>
  <si>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</si>
  <si>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</si>
  <si>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</si>
  <si>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</si>
  <si>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</si>
  <si>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</si>
  <si>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</si>
  <si>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</si>
  <si>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</si>
  <si>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</si>
  <si>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</si>
  <si>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</si>
  <si>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</si>
  <si>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</si>
  <si>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</si>
  <si>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</si>
  <si>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</si>
  <si>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</si>
  <si>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</si>
  <si>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</si>
  <si>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</si>
  <si>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</si>
  <si>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</si>
  <si>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</si>
  <si>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</si>
  <si>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</si>
  <si>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</si>
  <si>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</si>
  <si>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</si>
  <si>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</si>
  <si>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</si>
  <si>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</si>
  <si>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</si>
  <si>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</si>
  <si>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</si>
  <si>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</si>
  <si>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</si>
  <si>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</si>
  <si>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</si>
  <si>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</si>
  <si>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</si>
  <si>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</si>
  <si>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</si>
  <si>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</si>
  <si>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</si>
  <si>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</si>
  <si>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</si>
  <si>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</si>
  <si>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</si>
  <si>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</si>
  <si>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</si>
  <si>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</si>
  <si>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</si>
  <si>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</si>
  <si>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</si>
  <si>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</si>
  <si>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</si>
  <si>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</si>
  <si>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</si>
  <si>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</si>
  <si>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</si>
  <si>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</si>
  <si>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</si>
  <si>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</si>
  <si>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</si>
  <si>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</si>
  <si>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</si>
  <si>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</si>
  <si>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</si>
  <si>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</si>
  <si>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</si>
  <si>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</si>
  <si>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</si>
  <si>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</si>
  <si>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</si>
  <si>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</si>
  <si>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</si>
  <si>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</si>
  <si>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</si>
  <si>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</si>
  <si>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</si>
  <si>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</si>
  <si>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</si>
  <si>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</si>
  <si>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</si>
  <si>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</si>
  <si>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</si>
  <si>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</si>
  <si>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</si>
  <si>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</si>
  <si>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</si>
  <si>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</si>
  <si>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</si>
  <si>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</si>
  <si>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</si>
  <si>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</si>
  <si>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</si>
  <si>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</si>
  <si>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</si>
  <si>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</si>
  <si>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</si>
  <si>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</si>
  <si>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</si>
  <si>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</si>
  <si>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</si>
  <si>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</si>
  <si>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</si>
  <si>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</si>
  <si>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</si>
  <si>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</si>
  <si>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</si>
  <si>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</si>
  <si>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</si>
  <si>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</si>
  <si>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</si>
  <si>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</si>
  <si>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</si>
  <si>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</si>
  <si>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</si>
  <si>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</si>
  <si>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</si>
  <si>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</si>
  <si>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</si>
  <si>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</si>
  <si>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</si>
  <si>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</si>
  <si>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</si>
  <si>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</si>
  <si>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</si>
  <si>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</si>
  <si>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</si>
  <si>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</si>
  <si>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</si>
  <si>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</si>
  <si>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</si>
  <si>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</si>
  <si>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</si>
  <si>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</si>
  <si>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</si>
  <si>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</si>
  <si>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</si>
  <si>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</si>
  <si>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</si>
  <si>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</si>
  <si>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</si>
  <si>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</si>
  <si>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</si>
  <si>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</si>
  <si>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</si>
  <si>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</si>
  <si>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</si>
  <si>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</si>
  <si>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</si>
  <si>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</si>
  <si>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</si>
  <si>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</si>
  <si>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</si>
  <si>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</si>
  <si>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</si>
  <si>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</si>
  <si>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</si>
  <si>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</si>
  <si>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</si>
  <si>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</si>
  <si>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</si>
  <si>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</si>
  <si>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</si>
  <si>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</si>
  <si>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</si>
  <si>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</si>
  <si>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</si>
  <si>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</si>
  <si>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</si>
  <si>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</si>
  <si>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</si>
  <si>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</si>
  <si>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</si>
  <si>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</si>
  <si>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</si>
  <si>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</si>
  <si>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</si>
  <si>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</si>
  <si>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</si>
  <si>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</si>
  <si>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</si>
  <si>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</si>
  <si>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</si>
  <si>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</si>
  <si>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</si>
  <si>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</si>
  <si>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</si>
  <si>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</si>
  <si>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</si>
  <si>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</si>
  <si>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</si>
  <si>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</si>
  <si>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</si>
  <si>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</si>
  <si>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</si>
  <si>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</si>
  <si>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</si>
  <si>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</si>
  <si>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</si>
  <si>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</si>
  <si>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</si>
  <si>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</si>
  <si>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</si>
  <si>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</si>
  <si>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</si>
  <si>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</si>
  <si>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</si>
  <si>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</si>
  <si>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</si>
  <si>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</si>
  <si>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</si>
  <si>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</si>
  <si>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</si>
  <si>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</si>
  <si>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</si>
  <si>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</si>
  <si>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</si>
  <si>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</si>
  <si>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</si>
  <si>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</si>
  <si>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</si>
  <si>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</si>
  <si>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</si>
  <si>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</si>
  <si>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</si>
  <si>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</si>
  <si>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</si>
  <si>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</si>
  <si>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</si>
  <si>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</si>
  <si>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</si>
  <si>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</si>
  <si>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</si>
  <si>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</si>
  <si>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</si>
  <si>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</si>
  <si>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</si>
  <si>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</si>
  <si>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</si>
  <si>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</si>
  <si>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</si>
  <si>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</si>
  <si>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</si>
  <si>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</si>
  <si>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</si>
  <si>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</si>
  <si>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</si>
  <si>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</si>
  <si>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</si>
  <si>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</si>
  <si>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</si>
  <si>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</si>
  <si>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</si>
  <si>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</si>
  <si>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</si>
  <si>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</si>
  <si>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</si>
  <si>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</si>
  <si>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</si>
  <si>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</si>
  <si>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</si>
  <si>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</si>
  <si>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</si>
  <si>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</si>
  <si>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</si>
  <si>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</si>
  <si>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</si>
  <si>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</si>
  <si>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</si>
  <si>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</si>
  <si>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</si>
  <si>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</si>
  <si>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</si>
  <si>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</si>
  <si>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</si>
  <si>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</si>
  <si>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</si>
  <si>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</si>
  <si>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</si>
  <si>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</si>
  <si>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</si>
  <si>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</si>
  <si>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</si>
  <si>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</si>
  <si>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</si>
  <si>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</si>
  <si>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</si>
  <si>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</si>
  <si>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</si>
  <si>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</si>
  <si>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</si>
  <si>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</si>
  <si>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</si>
  <si>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</si>
  <si>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</si>
  <si>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</si>
  <si>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</si>
  <si>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</si>
  <si>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</si>
  <si>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</si>
  <si>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</si>
  <si>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</si>
  <si>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</si>
  <si>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</si>
  <si>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</si>
  <si>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</si>
  <si>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</si>
  <si>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</si>
  <si>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</si>
  <si>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</si>
  <si>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</si>
  <si>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</si>
  <si>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</si>
  <si>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</si>
  <si>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</si>
  <si>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</si>
  <si>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</si>
  <si>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</si>
  <si>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</si>
  <si>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</si>
  <si>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</si>
  <si>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</si>
  <si>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</si>
  <si>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</si>
  <si>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</si>
  <si>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</si>
  <si>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</si>
  <si>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</si>
  <si>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</si>
  <si>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</si>
  <si>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</si>
  <si>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</si>
  <si>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</si>
  <si>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</si>
  <si>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</si>
  <si>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</si>
  <si>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</si>
  <si>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</si>
  <si>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</si>
  <si>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</si>
  <si>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</si>
  <si>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</si>
  <si>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</si>
  <si>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</si>
  <si>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</si>
  <si>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</si>
  <si>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</si>
  <si>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</si>
  <si>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</si>
  <si>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</si>
  <si>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</si>
  <si>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</si>
  <si>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</si>
  <si>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</si>
  <si>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</si>
  <si>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</si>
  <si>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</si>
  <si>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</si>
  <si>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</si>
  <si>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</si>
  <si>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</si>
  <si>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</si>
  <si>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</si>
  <si>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</si>
  <si>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</si>
  <si>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</si>
  <si>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</si>
  <si>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</si>
  <si>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</si>
  <si>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</si>
  <si>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</si>
  <si>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</si>
  <si>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</si>
  <si>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</si>
  <si>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</si>
  <si>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</si>
  <si>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</si>
  <si>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</si>
  <si>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</si>
  <si>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</si>
  <si>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</si>
  <si>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</si>
  <si>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</si>
  <si>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</si>
  <si>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</si>
  <si>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</si>
  <si>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</si>
  <si>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</si>
  <si>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</si>
  <si>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</si>
  <si>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</si>
  <si>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</si>
  <si>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</si>
  <si>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</si>
  <si>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</si>
  <si>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</si>
  <si>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</si>
  <si>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</si>
  <si>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</si>
  <si>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</si>
  <si>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</si>
  <si>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</si>
  <si>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</si>
  <si>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</si>
  <si>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</si>
  <si>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</si>
  <si>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</si>
  <si>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</si>
  <si>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</si>
  <si>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</si>
  <si>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</si>
  <si>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</si>
  <si>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</si>
  <si>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</si>
  <si>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</si>
  <si>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</si>
  <si>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</si>
  <si>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</si>
  <si>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</si>
  <si>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</si>
  <si>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</si>
  <si>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</si>
  <si>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</si>
  <si>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</si>
  <si>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</si>
  <si>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</si>
  <si>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</si>
  <si>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</si>
  <si>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</si>
  <si>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</si>
  <si>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</si>
  <si>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</si>
  <si>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</si>
  <si>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</si>
  <si>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</si>
  <si>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</si>
  <si>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</si>
  <si>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</si>
  <si>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</si>
  <si>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</si>
  <si>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</si>
  <si>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</si>
  <si>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</si>
  <si>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</si>
  <si>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</si>
  <si>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</si>
  <si>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</si>
  <si>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</si>
  <si>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</si>
  <si>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</si>
  <si>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</si>
  <si>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</si>
  <si>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</si>
  <si>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</si>
  <si>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</si>
  <si>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</si>
  <si>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</si>
  <si>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</si>
  <si>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</si>
  <si>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</si>
  <si>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</si>
  <si>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</si>
  <si>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</si>
  <si>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</si>
  <si>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35343</t>
  </si>
  <si>
    <t>田布施町</t>
  </si>
  <si>
    <t>35343_令和4年度</t>
  </si>
  <si>
    <t>35343_令和6年度</t>
  </si>
  <si>
    <t>35341</t>
  </si>
  <si>
    <t>上関町</t>
  </si>
  <si>
    <t>35341_令和4年度</t>
  </si>
  <si>
    <t>35341_令和6年度</t>
  </si>
  <si>
    <t>35321</t>
  </si>
  <si>
    <t>和木町</t>
  </si>
  <si>
    <t>35321_令和4年度</t>
  </si>
  <si>
    <t>35321_令和6年度</t>
  </si>
  <si>
    <t>35344</t>
  </si>
  <si>
    <t>平生町</t>
  </si>
  <si>
    <t>35344_令和4年度</t>
  </si>
  <si>
    <t>35344_令和6年度</t>
  </si>
  <si>
    <t>35213</t>
  </si>
  <si>
    <t>美祢市</t>
  </si>
  <si>
    <t>35213_令和4年度</t>
  </si>
  <si>
    <t>35213_令和6年度</t>
  </si>
  <si>
    <t>35203</t>
  </si>
  <si>
    <t>山口市</t>
  </si>
  <si>
    <t>35203_令和4年度</t>
  </si>
  <si>
    <t>35203_令和6年度</t>
  </si>
  <si>
    <t>35216</t>
  </si>
  <si>
    <t>山陽小野田市</t>
  </si>
  <si>
    <t>35216_令和4年度</t>
  </si>
  <si>
    <t>35216_令和6年度</t>
  </si>
  <si>
    <t>35212</t>
  </si>
  <si>
    <t>柳井市</t>
  </si>
  <si>
    <t>35212_令和4年度</t>
  </si>
  <si>
    <t>35212_令和6年度</t>
  </si>
  <si>
    <t>35210</t>
  </si>
  <si>
    <t>光市</t>
  </si>
  <si>
    <t>35210_令和4年度</t>
  </si>
  <si>
    <t>35210_令和6年度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</si>
  <si>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</si>
  <si>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</si>
  <si>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</si>
  <si>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</si>
  <si>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</si>
  <si>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</si>
  <si>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</si>
  <si>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</si>
  <si>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</si>
  <si>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</si>
  <si>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</si>
  <si>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</si>
  <si>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</si>
  <si>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</si>
  <si>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</si>
  <si>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</si>
  <si>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</si>
  <si>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</si>
  <si>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</si>
  <si>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</si>
  <si>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</si>
  <si>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35_令和5年度</t>
  </si>
  <si>
    <t>35_令和6年度</t>
  </si>
  <si>
    <t>35305_令和7年度</t>
  </si>
  <si>
    <t>35305_令和8年度</t>
  </si>
  <si>
    <t>35305_令和9年度</t>
  </si>
  <si>
    <t>35305_令和10年度</t>
  </si>
  <si>
    <t>35305_令和11年度</t>
  </si>
  <si>
    <t>35305_令和12年度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</si>
</sst>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1.2428408097999999</c:v>
                </c:pt>
                <c:pt idx="1">
                  <c:v>1.2499067648</c:v>
                </c:pt>
                <c:pt idx="2">
                  <c:v>1.4256600511999999</c:v>
                </c:pt>
                <c:pt idx="3">
                  <c:v>1.19675664471</c:v>
                </c:pt>
                <c:pt idx="4">
                  <c:v>1.5298084089599999</c:v>
                </c:pt>
                <c:pt idx="5">
                  <c:v>1.3867066699999999</c:v>
                </c:pt>
                <c:pt idx="6">
                  <c:v>0.92838520360999999</c:v>
                </c:pt>
                <c:pt idx="7">
                  <c:v>1.1434547579400001</c:v>
                </c:pt>
                <c:pt idx="8">
                  <c:v>1.0617947512000001</c:v>
                </c:pt>
                <c:pt idx="9">
                  <c:v>0.95161558275000013</c:v>
                </c:pt>
                <c:pt idx="10">
                  <c:v>0.87804067568000033</c:v>
                </c:pt>
                <c:pt idx="11">
                  <c:v>0.87324933389999992</c:v>
                </c:pt>
                <c:pt idx="12">
                  <c:v>0.97510959580000012</c:v>
                </c:pt>
                <c:pt idx="13">
                  <c:v>1.15049957803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47.071655542309109</c:v>
                </c:pt>
                <c:pt idx="1">
                  <c:v>46.714410310458995</c:v>
                </c:pt>
                <c:pt idx="2">
                  <c:v>45.609661624025144</c:v>
                </c:pt>
                <c:pt idx="3">
                  <c:v>45.432980990225751</c:v>
                </c:pt>
                <c:pt idx="4">
                  <c:v>44.607051932360207</c:v>
                </c:pt>
                <c:pt idx="5">
                  <c:v>43.037787908968255</c:v>
                </c:pt>
                <c:pt idx="6">
                  <c:v>42.32075343305273</c:v>
                </c:pt>
                <c:pt idx="7">
                  <c:v>41.839927923798491</c:v>
                </c:pt>
                <c:pt idx="8">
                  <c:v>40.2247409761572</c:v>
                </c:pt>
                <c:pt idx="9">
                  <c:v>39.920313276285889</c:v>
                </c:pt>
                <c:pt idx="10">
                  <c:v>38.011767347667856</c:v>
                </c:pt>
                <c:pt idx="11">
                  <c:v>34.532043198164381</c:v>
                </c:pt>
                <c:pt idx="12">
                  <c:v>33.972022523510262</c:v>
                </c:pt>
                <c:pt idx="13">
                  <c:v>33.712314234857018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40.918097995681293</c:v>
                </c:pt>
                <c:pt idx="1">
                  <c:v>49.164954735028019</c:v>
                </c:pt>
                <c:pt idx="2">
                  <c:v>46.300896897100053</c:v>
                </c:pt>
                <c:pt idx="3">
                  <c:v>48.882843125886303</c:v>
                </c:pt>
                <c:pt idx="4">
                  <c:v>50.095564416465301</c:v>
                </c:pt>
                <c:pt idx="5">
                  <c:v>47.192336903355439</c:v>
                </c:pt>
                <c:pt idx="6">
                  <c:v>41.478417725425167</c:v>
                </c:pt>
                <c:pt idx="7">
                  <c:v>39.007647525036717</c:v>
                </c:pt>
                <c:pt idx="8">
                  <c:v>38.454333773236485</c:v>
                </c:pt>
                <c:pt idx="9">
                  <c:v>34.593070489693403</c:v>
                </c:pt>
                <c:pt idx="10">
                  <c:v>27.031497360415742</c:v>
                </c:pt>
                <c:pt idx="11">
                  <c:v>28.515143698632148</c:v>
                </c:pt>
                <c:pt idx="12">
                  <c:v>30.595954745605596</c:v>
                </c:pt>
                <c:pt idx="13">
                  <c:v>32.343033639212386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32.40795615112782</c:v>
                </c:pt>
                <c:pt idx="1">
                  <c:v>37.064648748648388</c:v>
                </c:pt>
                <c:pt idx="2">
                  <c:v>33.968167654931648</c:v>
                </c:pt>
                <c:pt idx="3">
                  <c:v>34.166562104457313</c:v>
                </c:pt>
                <c:pt idx="4">
                  <c:v>33.036165065082123</c:v>
                </c:pt>
                <c:pt idx="5">
                  <c:v>28.77303517617943</c:v>
                </c:pt>
                <c:pt idx="6">
                  <c:v>29.067084712841691</c:v>
                </c:pt>
                <c:pt idx="7">
                  <c:v>25.591583770199723</c:v>
                </c:pt>
                <c:pt idx="8">
                  <c:v>24.845911796789704</c:v>
                </c:pt>
                <c:pt idx="9">
                  <c:v>22.077544136465587</c:v>
                </c:pt>
                <c:pt idx="10">
                  <c:v>19.91012466426125</c:v>
                </c:pt>
                <c:pt idx="11">
                  <c:v>16.124961239827641</c:v>
                </c:pt>
                <c:pt idx="12">
                  <c:v>17.442280316354189</c:v>
                </c:pt>
                <c:pt idx="13">
                  <c:v>17.407909208715953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13.999353982492227</c:v>
                </c:pt>
                <c:pt idx="1">
                  <c:v>12.927538844965728</c:v>
                </c:pt>
                <c:pt idx="2">
                  <c:v>9.2026862108219554</c:v>
                </c:pt>
                <c:pt idx="3">
                  <c:v>13.256854026459918</c:v>
                </c:pt>
                <c:pt idx="4">
                  <c:v>14.934157397287482</c:v>
                </c:pt>
                <c:pt idx="5">
                  <c:v>14.930785139129465</c:v>
                </c:pt>
                <c:pt idx="6">
                  <c:v>9.4637493559333432</c:v>
                </c:pt>
                <c:pt idx="7">
                  <c:v>15.642644558013563</c:v>
                </c:pt>
                <c:pt idx="8">
                  <c:v>15.456659301198478</c:v>
                </c:pt>
                <c:pt idx="9">
                  <c:v>18.309135514196019</c:v>
                </c:pt>
                <c:pt idx="10">
                  <c:v>16.919750517358288</c:v>
                </c:pt>
                <c:pt idx="11">
                  <c:v>17.002334049373534</c:v>
                </c:pt>
                <c:pt idx="12">
                  <c:v>11.629869751232528</c:v>
                </c:pt>
                <c:pt idx="13">
                  <c:v>10.136333393960797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8772</c:v>
                </c:pt>
                <c:pt idx="1">
                  <c:v>8747</c:v>
                </c:pt>
                <c:pt idx="2">
                  <c:v>8795</c:v>
                </c:pt>
                <c:pt idx="3">
                  <c:v>8845</c:v>
                </c:pt>
                <c:pt idx="4">
                  <c:v>8874</c:v>
                </c:pt>
                <c:pt idx="5">
                  <c:v>8839</c:v>
                </c:pt>
                <c:pt idx="6">
                  <c:v>8811</c:v>
                </c:pt>
                <c:pt idx="7">
                  <c:v>8826</c:v>
                </c:pt>
                <c:pt idx="8">
                  <c:v>8746</c:v>
                </c:pt>
                <c:pt idx="9">
                  <c:v>8615</c:v>
                </c:pt>
                <c:pt idx="10">
                  <c:v>8449</c:v>
                </c:pt>
                <c:pt idx="11">
                  <c:v>8359</c:v>
                </c:pt>
                <c:pt idx="12">
                  <c:v>8185</c:v>
                </c:pt>
                <c:pt idx="13">
                  <c:v>8024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4696</c:v>
                </c:pt>
                <c:pt idx="1">
                  <c:v>4527</c:v>
                </c:pt>
                <c:pt idx="2">
                  <c:v>4418</c:v>
                </c:pt>
                <c:pt idx="3">
                  <c:v>4321</c:v>
                </c:pt>
                <c:pt idx="4">
                  <c:v>4249</c:v>
                </c:pt>
                <c:pt idx="5">
                  <c:v>4164</c:v>
                </c:pt>
                <c:pt idx="6">
                  <c:v>4096</c:v>
                </c:pt>
                <c:pt idx="7">
                  <c:v>4149</c:v>
                </c:pt>
                <c:pt idx="8">
                  <c:v>4097</c:v>
                </c:pt>
                <c:pt idx="9">
                  <c:v>4031</c:v>
                </c:pt>
                <c:pt idx="10">
                  <c:v>3824</c:v>
                </c:pt>
                <c:pt idx="11">
                  <c:v>3802</c:v>
                </c:pt>
                <c:pt idx="12">
                  <c:v>3728</c:v>
                </c:pt>
                <c:pt idx="13">
                  <c:v>3647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10389</c:v>
                </c:pt>
                <c:pt idx="1">
                  <c:v>10270</c:v>
                </c:pt>
                <c:pt idx="2">
                  <c:v>10179</c:v>
                </c:pt>
                <c:pt idx="3">
                  <c:v>10090</c:v>
                </c:pt>
                <c:pt idx="4">
                  <c:v>10048</c:v>
                </c:pt>
                <c:pt idx="5">
                  <c:v>9909</c:v>
                </c:pt>
                <c:pt idx="6">
                  <c:v>9787</c:v>
                </c:pt>
                <c:pt idx="7">
                  <c:v>9671</c:v>
                </c:pt>
                <c:pt idx="8">
                  <c:v>9438</c:v>
                </c:pt>
                <c:pt idx="9">
                  <c:v>9266</c:v>
                </c:pt>
                <c:pt idx="10">
                  <c:v>9040</c:v>
                </c:pt>
                <c:pt idx="11">
                  <c:v>8790</c:v>
                </c:pt>
                <c:pt idx="12">
                  <c:v>8565</c:v>
                </c:pt>
                <c:pt idx="13">
                  <c:v>8372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15</c:v>
                </c:pt>
                <c:pt idx="6">
                  <c:v>15</c:v>
                </c:pt>
                <c:pt idx="7">
                  <c:v>15</c:v>
                </c:pt>
                <c:pt idx="8">
                  <c:v>15</c:v>
                </c:pt>
                <c:pt idx="9">
                  <c:v>15</c:v>
                </c:pt>
                <c:pt idx="10">
                  <c:v>15</c:v>
                </c:pt>
                <c:pt idx="11">
                  <c:v>20</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622</c:v>
                </c:pt>
                <c:pt idx="1">
                  <c:v>622</c:v>
                </c:pt>
                <c:pt idx="2">
                  <c:v>622</c:v>
                </c:pt>
                <c:pt idx="3">
                  <c:v>622</c:v>
                </c:pt>
                <c:pt idx="4">
                  <c:v>622</c:v>
                </c:pt>
                <c:pt idx="5">
                  <c:v>476</c:v>
                </c:pt>
                <c:pt idx="6">
                  <c:v>476</c:v>
                </c:pt>
                <c:pt idx="7">
                  <c:v>476</c:v>
                </c:pt>
                <c:pt idx="8">
                  <c:v>476</c:v>
                </c:pt>
                <c:pt idx="9">
                  <c:v>476</c:v>
                </c:pt>
                <c:pt idx="10">
                  <c:v>476</c:v>
                </c:pt>
                <c:pt idx="11">
                  <c:v>379</c:v>
                </c:pt>
                <c:pt idx="12">
                  <c:v>379</c:v>
                </c:pt>
                <c:pt idx="13">
                  <c:v>379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27.491900000000001</c:v>
                </c:pt>
                <c:pt idx="1">
                  <c:v>25.4785</c:v>
                </c:pt>
                <c:pt idx="2">
                  <c:v>14.896100000000001</c:v>
                </c:pt>
                <c:pt idx="3">
                  <c:v>26.124300000000002</c:v>
                </c:pt>
                <c:pt idx="4">
                  <c:v>37.325600000000001</c:v>
                </c:pt>
                <c:pt idx="5">
                  <c:v>37.143799999999999</c:v>
                </c:pt>
                <c:pt idx="6">
                  <c:v>21.086099999999998</c:v>
                </c:pt>
                <c:pt idx="7">
                  <c:v>34.803100000000001</c:v>
                </c:pt>
                <c:pt idx="8">
                  <c:v>36.639600000000002</c:v>
                </c:pt>
                <c:pt idx="9">
                  <c:v>50.83359999999999</c:v>
                </c:pt>
                <c:pt idx="10">
                  <c:v>50.765900000000002</c:v>
                </c:pt>
                <c:pt idx="11">
                  <c:v>48.053600000000003</c:v>
                </c:pt>
                <c:pt idx="12">
                  <c:v>32.299500000000002</c:v>
                </c:pt>
                <c:pt idx="13">
                  <c:v>33.942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33.968167654931648</c:v>
                </c:pt>
                <c:pt idx="1">
                  <c:v>34.166562104457313</c:v>
                </c:pt>
                <c:pt idx="2">
                  <c:v>33.036165065082123</c:v>
                </c:pt>
                <c:pt idx="3">
                  <c:v>28.77303517617943</c:v>
                </c:pt>
                <c:pt idx="4">
                  <c:v>29.067084712841691</c:v>
                </c:pt>
                <c:pt idx="5">
                  <c:v>25.591583770199723</c:v>
                </c:pt>
                <c:pt idx="6">
                  <c:v>24.845911796789704</c:v>
                </c:pt>
                <c:pt idx="7">
                  <c:v>22.077544136465587</c:v>
                </c:pt>
                <c:pt idx="8">
                  <c:v>19.91012466426125</c:v>
                </c:pt>
                <c:pt idx="9">
                  <c:v>16.124961239827641</c:v>
                </c:pt>
                <c:pt idx="10">
                  <c:v>17.442280316354189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9.2026862108219554</c:v>
                </c:pt>
                <c:pt idx="1">
                  <c:v>13.256854026459918</c:v>
                </c:pt>
                <c:pt idx="2">
                  <c:v>14.934157397287482</c:v>
                </c:pt>
                <c:pt idx="3">
                  <c:v>14.930785139129465</c:v>
                </c:pt>
                <c:pt idx="4">
                  <c:v>9.4637493559333432</c:v>
                </c:pt>
                <c:pt idx="5">
                  <c:v>15.642644558013563</c:v>
                </c:pt>
                <c:pt idx="6">
                  <c:v>15.456659301198478</c:v>
                </c:pt>
                <c:pt idx="7">
                  <c:v>18.309135514196019</c:v>
                </c:pt>
                <c:pt idx="8">
                  <c:v>16.919750517358288</c:v>
                </c:pt>
                <c:pt idx="9">
                  <c:v>17.002334049373534</c:v>
                </c:pt>
                <c:pt idx="10">
                  <c:v>11.629869751232528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14.73240132592657</c:v>
                </c:pt>
                <c:pt idx="2">
                  <c:v>4.509558949058027</c:v>
                </c:pt>
                <c:pt idx="3">
                  <c:v>1.3994476287509221</c:v>
                </c:pt>
                <c:pt idx="4">
                  <c:v>28.50127158384527</c:v>
                </c:pt>
                <c:pt idx="5">
                  <c:v>52.059007108246483</c:v>
                </c:pt>
                <c:pt idx="7">
                  <c:v>45.289768028829158</c:v>
                </c:pt>
                <c:pt idx="8">
                  <c:v>1.2784406776083399</c:v>
                </c:pt>
                <c:pt idx="9">
                  <c:v>4.6354536679270018</c:v>
                </c:pt>
                <c:pt idx="10">
                  <c:v>1.952895168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20.641407903735523</c:v>
                </c:pt>
                <c:pt idx="4" formatCode="#,##0">
                  <c:v>28.50127158384527</c:v>
                </c:pt>
                <c:pt idx="5" formatCode="#,##0">
                  <c:v>52.059007108246483</c:v>
                </c:pt>
                <c:pt idx="6" formatCode="#,##0">
                  <c:v>51.203662374364498</c:v>
                </c:pt>
                <c:pt idx="10" formatCode="#,##0">
                  <c:v>1.952895168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周防大島町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周防大島町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周防大島町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周防大島町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19,419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1467.900000000001</c:v>
                </c:pt>
                <c:pt idx="1">
                  <c:v>17950.900000000012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25,506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1761.6561480000012</c:v>
                </c:pt>
                <c:pt idx="1">
                  <c:v>23744.732484000015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周防大島町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28.223684963999997</c:v>
                </c:pt>
                <c:pt idx="1">
                  <c:v>5.542881156</c:v>
                </c:pt>
                <c:pt idx="2">
                  <c:v>7.3283039999999999E-3</c:v>
                </c:pt>
                <c:pt idx="3">
                  <c:v>0</c:v>
                </c:pt>
                <c:pt idx="4">
                  <c:v>1.73480279</c:v>
                </c:pt>
                <c:pt idx="5">
                  <c:v>10.84860078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639,239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周防大島町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575503</c:v>
                </c:pt>
                <c:pt idx="1">
                  <c:v>63700</c:v>
                </c:pt>
                <c:pt idx="2">
                  <c:v>36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8724.9</c:v>
                </c:pt>
                <c:pt idx="1">
                  <c:v>12611.2</c:v>
                </c:pt>
                <c:pt idx="2">
                  <c:v>13616.4</c:v>
                </c:pt>
                <c:pt idx="3">
                  <c:v>14362</c:v>
                </c:pt>
                <c:pt idx="4">
                  <c:v>15717</c:v>
                </c:pt>
                <c:pt idx="5">
                  <c:v>16096.600000000009</c:v>
                </c:pt>
                <c:pt idx="6">
                  <c:v>16760.500000000011</c:v>
                </c:pt>
                <c:pt idx="7">
                  <c:v>17052.600000000009</c:v>
                </c:pt>
                <c:pt idx="8">
                  <c:v>17950.900000000012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590.5</c:v>
                </c:pt>
                <c:pt idx="1">
                  <c:v>667.3</c:v>
                </c:pt>
                <c:pt idx="2">
                  <c:v>770.09999999999991</c:v>
                </c:pt>
                <c:pt idx="3">
                  <c:v>883.8</c:v>
                </c:pt>
                <c:pt idx="4">
                  <c:v>1003.5</c:v>
                </c:pt>
                <c:pt idx="5">
                  <c:v>1078.4000000000001</c:v>
                </c:pt>
                <c:pt idx="6">
                  <c:v>1193.7</c:v>
                </c:pt>
                <c:pt idx="7">
                  <c:v>1342.0000000000002</c:v>
                </c:pt>
                <c:pt idx="8">
                  <c:v>1467.900000000001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0.13793760661470236</c:v>
                </c:pt>
                <c:pt idx="1">
                  <c:v>0.20256978074436818</c:v>
                </c:pt>
                <c:pt idx="2">
                  <c:v>0.21544158010560391</c:v>
                </c:pt>
                <c:pt idx="3">
                  <c:v>0.23820811085667878</c:v>
                </c:pt>
                <c:pt idx="4">
                  <c:v>0.28200216096615394</c:v>
                </c:pt>
                <c:pt idx="5">
                  <c:v>0.29057019098765086</c:v>
                </c:pt>
                <c:pt idx="6">
                  <c:v>0.30082180736815672</c:v>
                </c:pt>
                <c:pt idx="7">
                  <c:v>0.30044553974692811</c:v>
                </c:pt>
                <c:pt idx="8">
                  <c:v>0.31709613272097031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12.48266527462569</c:v>
                </c:pt>
                <c:pt idx="2">
                  <c:v>1.9998216622255489</c:v>
                </c:pt>
                <c:pt idx="3">
                  <c:v>0.45167046043624348</c:v>
                </c:pt>
                <c:pt idx="4">
                  <c:v>33.036165065082123</c:v>
                </c:pt>
                <c:pt idx="5">
                  <c:v>50.095564416465301</c:v>
                </c:pt>
                <c:pt idx="7">
                  <c:v>37.466899677576478</c:v>
                </c:pt>
                <c:pt idx="8">
                  <c:v>1.4338503114397501</c:v>
                </c:pt>
                <c:pt idx="9">
                  <c:v>5.7063019433439814</c:v>
                </c:pt>
                <c:pt idx="10">
                  <c:v>1.5298084089599999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14.934157397287482</c:v>
                </c:pt>
                <c:pt idx="4" formatCode="#,##0">
                  <c:v>33.036165065082123</c:v>
                </c:pt>
                <c:pt idx="5" formatCode="#,##0">
                  <c:v>50.095564416465301</c:v>
                </c:pt>
                <c:pt idx="6" formatCode="#,##0">
                  <c:v>44.607051932360207</c:v>
                </c:pt>
                <c:pt idx="10" formatCode="#,##0">
                  <c:v>1.5298084089599999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123</c:v>
                </c:pt>
                <c:pt idx="1">
                  <c:v>138</c:v>
                </c:pt>
                <c:pt idx="2">
                  <c:v>156</c:v>
                </c:pt>
                <c:pt idx="3">
                  <c:v>177</c:v>
                </c:pt>
                <c:pt idx="4">
                  <c:v>200</c:v>
                </c:pt>
                <c:pt idx="5">
                  <c:v>213</c:v>
                </c:pt>
                <c:pt idx="6">
                  <c:v>232</c:v>
                </c:pt>
                <c:pt idx="7">
                  <c:v>261</c:v>
                </c:pt>
                <c:pt idx="8">
                  <c:v>284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80437.400523091332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25506.388632000017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938163.73399999994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783991.24899999995</c:v>
                </c:pt>
                <c:pt idx="1">
                  <c:v>153968.921</c:v>
                </c:pt>
                <c:pt idx="2">
                  <c:v>203.56399999999999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25506.388632000017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8.6430560307931685</c:v>
                </c:pt>
                <c:pt idx="2">
                  <c:v>0.96211312133763149</c:v>
                </c:pt>
                <c:pt idx="3">
                  <c:v>0.531164241829996</c:v>
                </c:pt>
                <c:pt idx="4">
                  <c:v>17.407909208715953</c:v>
                </c:pt>
                <c:pt idx="5">
                  <c:v>32.343033639212386</c:v>
                </c:pt>
                <c:pt idx="7">
                  <c:v>28.170116346535146</c:v>
                </c:pt>
                <c:pt idx="8">
                  <c:v>0.84454676060663081</c:v>
                </c:pt>
                <c:pt idx="9">
                  <c:v>4.6976511277152415</c:v>
                </c:pt>
                <c:pt idx="10">
                  <c:v>1.15049957803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10.136333393960797</c:v>
                </c:pt>
                <c:pt idx="4">
                  <c:v>17.407909208715953</c:v>
                </c:pt>
                <c:pt idx="5">
                  <c:v>32.343033639212386</c:v>
                </c:pt>
                <c:pt idx="6">
                  <c:v>33.712314234857018</c:v>
                </c:pt>
                <c:pt idx="10">
                  <c:v>1.15049957803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-63303.202315121831</c:v>
                </c:pt>
                <c:pt idx="5">
                  <c:v>-11234.43650540011</c:v>
                </c:pt>
                <c:pt idx="6">
                  <c:v>0</c:v>
                </c:pt>
                <c:pt idx="7">
                  <c:v>0</c:v>
                </c:pt>
                <c:pt idx="8">
                  <c:v>0</c:v>
                </c:pt>
                <c:pt idx="9">
                  <c:v>0</c:v>
                </c:pt>
                <c:pt idx="10">
                  <c:v>0</c:v>
                </c:pt>
                <c:pt idx="11">
                  <c:v>0</c:v>
                </c:pt>
                <c:pt idx="12">
                  <c:v>-186591.61477216298</c:v>
                </c:pt>
                <c:pt idx="13">
                  <c:v>0</c:v>
                </c:pt>
                <c:pt idx="14">
                  <c:v>0</c:v>
                </c:pt>
                <c:pt idx="15">
                  <c:v>0</c:v>
                </c:pt>
                <c:pt idx="16">
                  <c:v>0</c:v>
                </c:pt>
                <c:pt idx="17">
                  <c:v>0</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634773.18937124731</c:v>
                </c:pt>
                <c:pt idx="1">
                  <c:v>2329124.9735998656</c:v>
                </c:pt>
                <c:pt idx="2">
                  <c:v>1125529.201716247</c:v>
                </c:pt>
                <c:pt idx="3">
                  <c:v>203518.69591500316</c:v>
                </c:pt>
                <c:pt idx="4">
                  <c:v>0</c:v>
                </c:pt>
                <c:pt idx="5">
                  <c:v>0</c:v>
                </c:pt>
                <c:pt idx="6">
                  <c:v>3629344.7128769346</c:v>
                </c:pt>
                <c:pt idx="7">
                  <c:v>1250785.772970143</c:v>
                </c:pt>
                <c:pt idx="8">
                  <c:v>857726.33347690862</c:v>
                </c:pt>
                <c:pt idx="9">
                  <c:v>348871.15900742396</c:v>
                </c:pt>
                <c:pt idx="10">
                  <c:v>2338746.8862192011</c:v>
                </c:pt>
                <c:pt idx="11">
                  <c:v>3713342.4619846973</c:v>
                </c:pt>
                <c:pt idx="12">
                  <c:v>0</c:v>
                </c:pt>
                <c:pt idx="13">
                  <c:v>202244.5980966191</c:v>
                </c:pt>
                <c:pt idx="14">
                  <c:v>433229.1034338742</c:v>
                </c:pt>
                <c:pt idx="15">
                  <c:v>2655388.3693644097</c:v>
                </c:pt>
                <c:pt idx="16">
                  <c:v>907158.49864564021</c:v>
                </c:pt>
                <c:pt idx="17">
                  <c:v>6452294.9414021689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634773.18937124731</c:v>
                </c:pt>
                <c:pt idx="1">
                  <c:v>2329124.9735998656</c:v>
                </c:pt>
                <c:pt idx="2">
                  <c:v>1125529.201716247</c:v>
                </c:pt>
                <c:pt idx="3">
                  <c:v>203518.69591500316</c:v>
                </c:pt>
                <c:pt idx="4">
                  <c:v>-63303.202315121831</c:v>
                </c:pt>
                <c:pt idx="5">
                  <c:v>-11234.43650540011</c:v>
                </c:pt>
                <c:pt idx="6">
                  <c:v>3629344.7128769346</c:v>
                </c:pt>
                <c:pt idx="7">
                  <c:v>1250785.772970143</c:v>
                </c:pt>
                <c:pt idx="8">
                  <c:v>857726.33347690862</c:v>
                </c:pt>
                <c:pt idx="9">
                  <c:v>348871.15900742396</c:v>
                </c:pt>
                <c:pt idx="10">
                  <c:v>2338746.8862192011</c:v>
                </c:pt>
                <c:pt idx="11">
                  <c:v>3713342.4619846973</c:v>
                </c:pt>
                <c:pt idx="12">
                  <c:v>-186591.61477216298</c:v>
                </c:pt>
                <c:pt idx="13">
                  <c:v>202244.5980966191</c:v>
                </c:pt>
                <c:pt idx="14">
                  <c:v>433229.1034338742</c:v>
                </c:pt>
                <c:pt idx="15">
                  <c:v>2655388.3693644097</c:v>
                </c:pt>
                <c:pt idx="16">
                  <c:v>907158.49864564021</c:v>
                </c:pt>
                <c:pt idx="17">
                  <c:v>6452294.9414021689</c:v>
                </c:pt>
                <c:pt idx="18">
                  <c:v>-504373.07866098167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17742.411628752601</c:v>
                </c:pt>
                <c:pt idx="1">
                  <c:v>949265.2834001343</c:v>
                </c:pt>
                <c:pt idx="2">
                  <c:v>1152391.5602837531</c:v>
                </c:pt>
                <c:pt idx="3">
                  <c:v>14077.239084996807</c:v>
                </c:pt>
                <c:pt idx="4">
                  <c:v>584757.76131512178</c:v>
                </c:pt>
                <c:pt idx="5">
                  <c:v>1131118.9505054001</c:v>
                </c:pt>
                <c:pt idx="6">
                  <c:v>1897204.8191230653</c:v>
                </c:pt>
                <c:pt idx="7">
                  <c:v>2017542.4310298569</c:v>
                </c:pt>
                <c:pt idx="8">
                  <c:v>80437.400523091332</c:v>
                </c:pt>
                <c:pt idx="9">
                  <c:v>101882.56099257607</c:v>
                </c:pt>
                <c:pt idx="10">
                  <c:v>207062.89478079841</c:v>
                </c:pt>
                <c:pt idx="11">
                  <c:v>259623.81001530288</c:v>
                </c:pt>
                <c:pt idx="12">
                  <c:v>862194.33377216291</c:v>
                </c:pt>
                <c:pt idx="13">
                  <c:v>80530.964903380867</c:v>
                </c:pt>
                <c:pt idx="14">
                  <c:v>1313063.0915661259</c:v>
                </c:pt>
                <c:pt idx="15">
                  <c:v>179292.54963559</c:v>
                </c:pt>
                <c:pt idx="16">
                  <c:v>198270.82635435977</c:v>
                </c:pt>
                <c:pt idx="17">
                  <c:v>1364895.5575978311</c:v>
                </c:pt>
                <c:pt idx="18">
                  <c:v>546990.54766098165</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①CO2排出量の現状把握!$AX$43:$AX$45</c:f>
              <c:numCache>
                <c:formatCode>0%</c:formatCode>
                <c:ptCount val="3"/>
                <c:pt idx="0">
                  <c:v>0.42072759503743129</c:v>
                </c:pt>
                <c:pt idx="1">
                  <c:v>0.73364711654542925</c:v>
                </c:pt>
                <c:pt idx="2">
                  <c:v>0.10697967028950434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①CO2排出量の現状把握!$AY$43:$AY$45</c:f>
              <c:numCache>
                <c:formatCode>0%</c:formatCode>
                <c:ptCount val="3"/>
                <c:pt idx="0">
                  <c:v>0.19118662390594171</c:v>
                </c:pt>
                <c:pt idx="1">
                  <c:v>7.2360124630613004E-2</c:v>
                </c:pt>
                <c:pt idx="2">
                  <c:v>0.18372446082797636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①CO2排出量の現状把握!$AZ$43:$AZ$45</c:f>
              <c:numCache>
                <c:formatCode>0%</c:formatCode>
                <c:ptCount val="3"/>
                <c:pt idx="0">
                  <c:v>0.18034974026133399</c:v>
                </c:pt>
                <c:pt idx="1">
                  <c:v>9.4917052976812424E-2</c:v>
                </c:pt>
                <c:pt idx="2">
                  <c:v>0.34135095407840238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①CO2排出量の現状把握!$BA$43:$BA$45</c:f>
              <c:numCache>
                <c:formatCode>0%</c:formatCode>
                <c:ptCount val="3"/>
                <c:pt idx="0">
                  <c:v>0.19226168778726088</c:v>
                </c:pt>
                <c:pt idx="1">
                  <c:v>9.4208293952925806E-2</c:v>
                </c:pt>
                <c:pt idx="2">
                  <c:v>0.3558024505873032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①CO2排出量の現状把握!$BB$43:$BB$45</c:f>
              <c:numCache>
                <c:formatCode>0%</c:formatCode>
                <c:ptCount val="3"/>
                <c:pt idx="0">
                  <c:v>1.5474353008032191E-2</c:v>
                </c:pt>
                <c:pt idx="1">
                  <c:v>4.8674118942195702E-3</c:v>
                </c:pt>
                <c:pt idx="2">
                  <c:v>1.2142464216813753E-2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5545</c:v>
                </c:pt>
                <c:pt idx="1">
                  <c:v>5545</c:v>
                </c:pt>
                <c:pt idx="2">
                  <c:v>5545</c:v>
                </c:pt>
                <c:pt idx="3">
                  <c:v>5545</c:v>
                </c:pt>
                <c:pt idx="4">
                  <c:v>5545</c:v>
                </c:pt>
                <c:pt idx="5">
                  <c:v>4872</c:v>
                </c:pt>
                <c:pt idx="6">
                  <c:v>4872</c:v>
                </c:pt>
                <c:pt idx="7">
                  <c:v>4872</c:v>
                </c:pt>
                <c:pt idx="8">
                  <c:v>4872</c:v>
                </c:pt>
                <c:pt idx="9">
                  <c:v>4872</c:v>
                </c:pt>
                <c:pt idx="10">
                  <c:v>4872</c:v>
                </c:pt>
                <c:pt idx="11">
                  <c:v>4295</c:v>
                </c:pt>
                <c:pt idx="12">
                  <c:v>4295</c:v>
                </c:pt>
                <c:pt idx="13">
                  <c:v>4295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1.2428408097999999</c:v>
                </c:pt>
                <c:pt idx="1">
                  <c:v>1.2499067648</c:v>
                </c:pt>
                <c:pt idx="2">
                  <c:v>1.4256600511999999</c:v>
                </c:pt>
                <c:pt idx="3">
                  <c:v>1.19675664471</c:v>
                </c:pt>
                <c:pt idx="4">
                  <c:v>1.5298084089599999</c:v>
                </c:pt>
                <c:pt idx="5">
                  <c:v>1.3867066699999999</c:v>
                </c:pt>
                <c:pt idx="6">
                  <c:v>0.92838520360999999</c:v>
                </c:pt>
                <c:pt idx="7">
                  <c:v>1.1434547579400001</c:v>
                </c:pt>
                <c:pt idx="8">
                  <c:v>1.0617947512000001</c:v>
                </c:pt>
                <c:pt idx="9">
                  <c:v>0.95161558275000013</c:v>
                </c:pt>
                <c:pt idx="10">
                  <c:v>0.87804067568000033</c:v>
                </c:pt>
                <c:pt idx="11">
                  <c:v>0.87324933389999992</c:v>
                </c:pt>
                <c:pt idx="12">
                  <c:v>0.97510959580000012</c:v>
                </c:pt>
                <c:pt idx="13">
                  <c:v>1.15049957803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963388</c:v>
                </c:pt>
                <c:pt idx="1">
                  <c:v>914904</c:v>
                </c:pt>
                <c:pt idx="2">
                  <c:v>951408</c:v>
                </c:pt>
                <c:pt idx="3">
                  <c:v>949024</c:v>
                </c:pt>
                <c:pt idx="4">
                  <c:v>945944</c:v>
                </c:pt>
                <c:pt idx="5">
                  <c:v>902511</c:v>
                </c:pt>
                <c:pt idx="6">
                  <c:v>904143</c:v>
                </c:pt>
                <c:pt idx="7">
                  <c:v>931973.15743672766</c:v>
                </c:pt>
                <c:pt idx="8">
                  <c:v>813777.99999999977</c:v>
                </c:pt>
                <c:pt idx="9">
                  <c:v>950749.99999999988</c:v>
                </c:pt>
                <c:pt idx="10">
                  <c:v>904050</c:v>
                </c:pt>
                <c:pt idx="11">
                  <c:v>834720.99999999988</c:v>
                </c:pt>
                <c:pt idx="12">
                  <c:v>801450</c:v>
                </c:pt>
                <c:pt idx="13">
                  <c:v>818012.99999999988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19889</c:v>
                </c:pt>
                <c:pt idx="1">
                  <c:v>19464</c:v>
                </c:pt>
                <c:pt idx="2">
                  <c:v>19110</c:v>
                </c:pt>
                <c:pt idx="3">
                  <c:v>18748</c:v>
                </c:pt>
                <c:pt idx="4">
                  <c:v>18536</c:v>
                </c:pt>
                <c:pt idx="5">
                  <c:v>18078</c:v>
                </c:pt>
                <c:pt idx="6">
                  <c:v>17649</c:v>
                </c:pt>
                <c:pt idx="7">
                  <c:v>17237</c:v>
                </c:pt>
                <c:pt idx="8">
                  <c:v>16756</c:v>
                </c:pt>
                <c:pt idx="9">
                  <c:v>16320</c:v>
                </c:pt>
                <c:pt idx="10">
                  <c:v>15775</c:v>
                </c:pt>
                <c:pt idx="11">
                  <c:v>15242</c:v>
                </c:pt>
                <c:pt idx="12">
                  <c:v>14808</c:v>
                </c:pt>
                <c:pt idx="13">
                  <c:v>14346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周防大島町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307</v>
      </c>
      <c r="C9" s="70">
        <v>1</v>
      </c>
      <c r="D9" s="70">
        <v>19</v>
      </c>
      <c r="E9" s="70">
        <v>1990</v>
      </c>
      <c r="F9" s="70" t="s">
        <v>787</v>
      </c>
      <c r="G9" s="70" t="s">
        <v>1670</v>
      </c>
      <c r="H9" s="70" t="s">
        <v>1671</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308</v>
      </c>
      <c r="C10" s="70">
        <v>2</v>
      </c>
      <c r="D10" s="70">
        <v>19</v>
      </c>
      <c r="E10" s="70">
        <v>2005</v>
      </c>
      <c r="F10" s="70" t="s">
        <v>789</v>
      </c>
      <c r="G10" s="70" t="s">
        <v>1670</v>
      </c>
      <c r="H10" s="70" t="s">
        <v>1671</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309</v>
      </c>
      <c r="C11" s="70">
        <v>3</v>
      </c>
      <c r="D11" s="70">
        <v>19</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310</v>
      </c>
      <c r="C12" s="70">
        <v>4</v>
      </c>
      <c r="D12" s="70">
        <v>19</v>
      </c>
      <c r="E12" s="70">
        <v>2007</v>
      </c>
      <c r="F12" s="70" t="s">
        <v>791</v>
      </c>
      <c r="G12" s="70" t="s">
        <v>1670</v>
      </c>
      <c r="H12" s="70" t="s">
        <v>1671</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311</v>
      </c>
      <c r="C13" s="70">
        <v>5</v>
      </c>
      <c r="D13" s="70">
        <v>19</v>
      </c>
      <c r="E13" s="70">
        <v>2008</v>
      </c>
      <c r="F13" s="70" t="s">
        <v>792</v>
      </c>
      <c r="G13" s="70" t="s">
        <v>1670</v>
      </c>
      <c r="H13" s="70" t="s">
        <v>1671</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312</v>
      </c>
      <c r="C14" s="70">
        <v>6</v>
      </c>
      <c r="D14" s="70">
        <v>19</v>
      </c>
      <c r="E14" s="70">
        <v>2009</v>
      </c>
      <c r="F14" s="70" t="s">
        <v>176</v>
      </c>
      <c r="G14" s="70" t="s">
        <v>1670</v>
      </c>
      <c r="H14" s="70" t="s">
        <v>1671</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1677</v>
      </c>
      <c r="B15" s="70">
        <v>313</v>
      </c>
      <c r="C15" s="70">
        <v>7</v>
      </c>
      <c r="D15" s="70">
        <v>19</v>
      </c>
      <c r="E15" s="70">
        <v>2010</v>
      </c>
      <c r="F15" s="70" t="s">
        <v>177</v>
      </c>
      <c r="G15" s="70" t="s">
        <v>1670</v>
      </c>
      <c r="H15" s="70" t="s">
        <v>1671</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1678</v>
      </c>
      <c r="B16" s="70">
        <v>314</v>
      </c>
      <c r="C16" s="70">
        <v>8</v>
      </c>
      <c r="D16" s="70">
        <v>19</v>
      </c>
      <c r="E16" s="70">
        <v>2011</v>
      </c>
      <c r="F16" s="70" t="s">
        <v>178</v>
      </c>
      <c r="G16" s="70" t="s">
        <v>1670</v>
      </c>
      <c r="H16" s="70" t="s">
        <v>1671</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1679</v>
      </c>
      <c r="B17" s="70">
        <v>315</v>
      </c>
      <c r="C17" s="70">
        <v>9</v>
      </c>
      <c r="D17" s="70">
        <v>19</v>
      </c>
      <c r="E17" s="70">
        <v>2012</v>
      </c>
      <c r="F17" s="70" t="s">
        <v>179</v>
      </c>
      <c r="G17" s="70" t="s">
        <v>1670</v>
      </c>
      <c r="H17" s="70" t="s">
        <v>1671</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1680</v>
      </c>
      <c r="B18" s="70">
        <v>316</v>
      </c>
      <c r="C18" s="70">
        <v>10</v>
      </c>
      <c r="D18" s="70">
        <v>19</v>
      </c>
      <c r="E18" s="70">
        <v>2013</v>
      </c>
      <c r="F18" s="70" t="s">
        <v>180</v>
      </c>
      <c r="G18" s="70" t="s">
        <v>1670</v>
      </c>
      <c r="H18" s="70" t="s">
        <v>1671</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1681</v>
      </c>
      <c r="B19" s="70">
        <v>317</v>
      </c>
      <c r="C19" s="70">
        <v>11</v>
      </c>
      <c r="D19" s="70">
        <v>19</v>
      </c>
      <c r="E19" s="70">
        <v>2014</v>
      </c>
      <c r="F19" s="70" t="s">
        <v>181</v>
      </c>
      <c r="G19" s="70" t="s">
        <v>1670</v>
      </c>
      <c r="H19" s="70" t="s">
        <v>1671</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1682</v>
      </c>
      <c r="B20" s="70">
        <v>318</v>
      </c>
      <c r="C20" s="70">
        <v>12</v>
      </c>
      <c r="D20" s="70">
        <v>19</v>
      </c>
      <c r="E20" s="70">
        <v>2015</v>
      </c>
      <c r="F20" s="70" t="s">
        <v>182</v>
      </c>
      <c r="G20" s="70" t="s">
        <v>1670</v>
      </c>
      <c r="H20" s="70" t="s">
        <v>1671</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1683</v>
      </c>
      <c r="B21" s="70">
        <v>319</v>
      </c>
      <c r="C21" s="70">
        <v>13</v>
      </c>
      <c r="D21" s="70">
        <v>19</v>
      </c>
      <c r="E21" s="70">
        <v>2016</v>
      </c>
      <c r="F21" s="70" t="s">
        <v>155</v>
      </c>
      <c r="G21" s="70" t="s">
        <v>1670</v>
      </c>
      <c r="H21" s="70" t="s">
        <v>1671</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1684</v>
      </c>
      <c r="B22" s="70">
        <v>320</v>
      </c>
      <c r="C22" s="70">
        <v>14</v>
      </c>
      <c r="D22" s="70">
        <v>19</v>
      </c>
      <c r="E22" s="70">
        <v>2017</v>
      </c>
      <c r="F22" s="70" t="s">
        <v>156</v>
      </c>
      <c r="G22" s="70" t="s">
        <v>1670</v>
      </c>
      <c r="H22" s="70" t="s">
        <v>1671</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1685</v>
      </c>
      <c r="B23" s="70">
        <v>321</v>
      </c>
      <c r="C23" s="70">
        <v>15</v>
      </c>
      <c r="D23" s="70">
        <v>19</v>
      </c>
      <c r="E23" s="70">
        <v>2018</v>
      </c>
      <c r="F23" s="70" t="s">
        <v>183</v>
      </c>
      <c r="G23" s="70" t="s">
        <v>1670</v>
      </c>
      <c r="H23" s="70" t="s">
        <v>1671</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1686</v>
      </c>
      <c r="B24" s="70">
        <v>322</v>
      </c>
      <c r="C24" s="70">
        <v>16</v>
      </c>
      <c r="D24" s="70">
        <v>19</v>
      </c>
      <c r="E24" s="70">
        <v>2019</v>
      </c>
      <c r="F24" s="70" t="s">
        <v>158</v>
      </c>
      <c r="G24" s="70" t="s">
        <v>1670</v>
      </c>
      <c r="H24" s="70" t="s">
        <v>1671</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1687</v>
      </c>
      <c r="B25" s="70">
        <v>323</v>
      </c>
      <c r="C25" s="70">
        <v>17</v>
      </c>
      <c r="D25" s="70">
        <v>19</v>
      </c>
      <c r="E25" s="70">
        <v>2020</v>
      </c>
      <c r="F25" s="70" t="s">
        <v>159</v>
      </c>
      <c r="G25" s="70" t="s">
        <v>1670</v>
      </c>
      <c r="H25" s="70" t="s">
        <v>1671</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1688</v>
      </c>
      <c r="B26" s="70">
        <v>323</v>
      </c>
      <c r="C26" s="70">
        <v>18</v>
      </c>
      <c r="D26" s="70">
        <v>19</v>
      </c>
      <c r="E26" s="70">
        <v>2021</v>
      </c>
      <c r="F26" s="70" t="s">
        <v>160</v>
      </c>
      <c r="G26" s="1064" t="s">
        <v>1670</v>
      </c>
      <c r="H26" s="70" t="s">
        <v>1671</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1689</v>
      </c>
      <c r="B27" s="70">
        <v>323</v>
      </c>
      <c r="C27" s="70">
        <v>19</v>
      </c>
      <c r="D27" s="70">
        <v>19</v>
      </c>
      <c r="E27" s="70">
        <v>2022</v>
      </c>
      <c r="F27" s="70" t="s">
        <v>161</v>
      </c>
      <c r="G27" s="1064" t="s">
        <v>1670</v>
      </c>
      <c r="H27" s="70" t="s">
        <v>1671</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323</v>
      </c>
      <c r="C28" s="70">
        <v>20</v>
      </c>
      <c r="D28" s="70">
        <v>19</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323</v>
      </c>
      <c r="C29" s="70">
        <v>21</v>
      </c>
      <c r="D29" s="70">
        <v>19</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86</v>
      </c>
      <c r="C30" s="70">
        <v>1</v>
      </c>
      <c r="D30" s="70">
        <v>6</v>
      </c>
      <c r="E30" s="70">
        <v>1990</v>
      </c>
      <c r="F30" s="70" t="s">
        <v>787</v>
      </c>
      <c r="G30" s="70" t="s">
        <v>1693</v>
      </c>
      <c r="H30" s="70" t="s">
        <v>1694</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87</v>
      </c>
      <c r="C31" s="70">
        <v>2</v>
      </c>
      <c r="D31" s="70">
        <v>6</v>
      </c>
      <c r="E31" s="70">
        <v>2005</v>
      </c>
      <c r="F31" s="70" t="s">
        <v>789</v>
      </c>
      <c r="G31" s="70" t="s">
        <v>1693</v>
      </c>
      <c r="H31" s="70" t="s">
        <v>1694</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88</v>
      </c>
      <c r="C32" s="70">
        <v>3</v>
      </c>
      <c r="D32" s="70">
        <v>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89</v>
      </c>
      <c r="C33" s="70">
        <v>4</v>
      </c>
      <c r="D33" s="70">
        <v>6</v>
      </c>
      <c r="E33" s="70">
        <v>2007</v>
      </c>
      <c r="F33" s="70" t="s">
        <v>791</v>
      </c>
      <c r="G33" s="70" t="s">
        <v>1693</v>
      </c>
      <c r="H33" s="70" t="s">
        <v>1694</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90</v>
      </c>
      <c r="C34" s="70">
        <v>5</v>
      </c>
      <c r="D34" s="70">
        <v>6</v>
      </c>
      <c r="E34" s="70">
        <v>2008</v>
      </c>
      <c r="F34" s="70" t="s">
        <v>792</v>
      </c>
      <c r="G34" s="70" t="s">
        <v>1693</v>
      </c>
      <c r="H34" s="70" t="s">
        <v>1694</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91</v>
      </c>
      <c r="C35" s="70">
        <v>6</v>
      </c>
      <c r="D35" s="70">
        <v>6</v>
      </c>
      <c r="E35" s="70">
        <v>2009</v>
      </c>
      <c r="F35" s="70" t="s">
        <v>176</v>
      </c>
      <c r="G35" s="70" t="s">
        <v>1693</v>
      </c>
      <c r="H35" s="70" t="s">
        <v>1694</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1700</v>
      </c>
      <c r="B36" s="70">
        <v>92</v>
      </c>
      <c r="C36" s="70">
        <v>7</v>
      </c>
      <c r="D36" s="70">
        <v>6</v>
      </c>
      <c r="E36" s="70">
        <v>2010</v>
      </c>
      <c r="F36" s="70" t="s">
        <v>177</v>
      </c>
      <c r="G36" s="70" t="s">
        <v>1693</v>
      </c>
      <c r="H36" s="70" t="s">
        <v>1694</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1701</v>
      </c>
      <c r="B37" s="70">
        <v>93</v>
      </c>
      <c r="C37" s="70">
        <v>8</v>
      </c>
      <c r="D37" s="70">
        <v>6</v>
      </c>
      <c r="E37" s="70">
        <v>2011</v>
      </c>
      <c r="F37" s="70" t="s">
        <v>178</v>
      </c>
      <c r="G37" s="70" t="s">
        <v>1693</v>
      </c>
      <c r="H37" s="70" t="s">
        <v>1694</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1702</v>
      </c>
      <c r="B38" s="70">
        <v>94</v>
      </c>
      <c r="C38" s="70">
        <v>9</v>
      </c>
      <c r="D38" s="70">
        <v>6</v>
      </c>
      <c r="E38" s="70">
        <v>2012</v>
      </c>
      <c r="F38" s="70" t="s">
        <v>179</v>
      </c>
      <c r="G38" s="70" t="s">
        <v>1693</v>
      </c>
      <c r="H38" s="70" t="s">
        <v>1694</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1703</v>
      </c>
      <c r="B39" s="70">
        <v>95</v>
      </c>
      <c r="C39" s="70">
        <v>10</v>
      </c>
      <c r="D39" s="70">
        <v>6</v>
      </c>
      <c r="E39" s="70">
        <v>2013</v>
      </c>
      <c r="F39" s="70" t="s">
        <v>180</v>
      </c>
      <c r="G39" s="70" t="s">
        <v>1693</v>
      </c>
      <c r="H39" s="70" t="s">
        <v>1694</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1704</v>
      </c>
      <c r="B40" s="70">
        <v>96</v>
      </c>
      <c r="C40" s="70">
        <v>11</v>
      </c>
      <c r="D40" s="70">
        <v>6</v>
      </c>
      <c r="E40" s="70">
        <v>2014</v>
      </c>
      <c r="F40" s="70" t="s">
        <v>181</v>
      </c>
      <c r="G40" s="70" t="s">
        <v>1693</v>
      </c>
      <c r="H40" s="70" t="s">
        <v>1694</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1705</v>
      </c>
      <c r="B41" s="70">
        <v>97</v>
      </c>
      <c r="C41" s="70">
        <v>12</v>
      </c>
      <c r="D41" s="70">
        <v>6</v>
      </c>
      <c r="E41" s="70">
        <v>2015</v>
      </c>
      <c r="F41" s="70" t="s">
        <v>182</v>
      </c>
      <c r="G41" s="70" t="s">
        <v>1693</v>
      </c>
      <c r="H41" s="70" t="s">
        <v>1694</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1706</v>
      </c>
      <c r="B42" s="70">
        <v>98</v>
      </c>
      <c r="C42" s="70">
        <v>13</v>
      </c>
      <c r="D42" s="70">
        <v>6</v>
      </c>
      <c r="E42" s="70">
        <v>2016</v>
      </c>
      <c r="F42" s="70" t="s">
        <v>155</v>
      </c>
      <c r="G42" s="70" t="s">
        <v>1693</v>
      </c>
      <c r="H42" s="70" t="s">
        <v>1694</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1707</v>
      </c>
      <c r="B43" s="70">
        <v>99</v>
      </c>
      <c r="C43" s="70">
        <v>14</v>
      </c>
      <c r="D43" s="70">
        <v>6</v>
      </c>
      <c r="E43" s="70">
        <v>2017</v>
      </c>
      <c r="F43" s="70" t="s">
        <v>156</v>
      </c>
      <c r="G43" s="70" t="s">
        <v>1693</v>
      </c>
      <c r="H43" s="70" t="s">
        <v>1694</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1708</v>
      </c>
      <c r="B44" s="70">
        <v>100</v>
      </c>
      <c r="C44" s="70">
        <v>15</v>
      </c>
      <c r="D44" s="70">
        <v>6</v>
      </c>
      <c r="E44" s="70">
        <v>2018</v>
      </c>
      <c r="F44" s="70" t="s">
        <v>183</v>
      </c>
      <c r="G44" s="70" t="s">
        <v>1693</v>
      </c>
      <c r="H44" s="70" t="s">
        <v>1694</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1709</v>
      </c>
      <c r="B45" s="70">
        <v>101</v>
      </c>
      <c r="C45" s="70">
        <v>16</v>
      </c>
      <c r="D45" s="70">
        <v>6</v>
      </c>
      <c r="E45" s="70">
        <v>2019</v>
      </c>
      <c r="F45" s="70" t="s">
        <v>158</v>
      </c>
      <c r="G45" s="1064" t="s">
        <v>1693</v>
      </c>
      <c r="H45" s="70" t="s">
        <v>1694</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1710</v>
      </c>
      <c r="B46" s="70">
        <v>102</v>
      </c>
      <c r="C46" s="70">
        <v>17</v>
      </c>
      <c r="D46" s="70">
        <v>6</v>
      </c>
      <c r="E46" s="70">
        <v>2020</v>
      </c>
      <c r="F46" s="70" t="s">
        <v>159</v>
      </c>
      <c r="G46" s="1064" t="s">
        <v>1693</v>
      </c>
      <c r="H46" s="70" t="s">
        <v>1694</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1711</v>
      </c>
      <c r="B47" s="70">
        <v>102</v>
      </c>
      <c r="C47" s="70">
        <v>18</v>
      </c>
      <c r="D47" s="70">
        <v>6</v>
      </c>
      <c r="E47" s="70">
        <v>2021</v>
      </c>
      <c r="F47" s="70" t="s">
        <v>160</v>
      </c>
      <c r="G47" s="70" t="s">
        <v>1693</v>
      </c>
      <c r="H47" s="70" t="s">
        <v>1694</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1712</v>
      </c>
      <c r="B48" s="70">
        <v>102</v>
      </c>
      <c r="C48" s="70">
        <v>19</v>
      </c>
      <c r="D48" s="70">
        <v>6</v>
      </c>
      <c r="E48" s="70">
        <v>2022</v>
      </c>
      <c r="F48" s="70" t="s">
        <v>161</v>
      </c>
      <c r="G48" s="70" t="s">
        <v>1693</v>
      </c>
      <c r="H48" s="70" t="s">
        <v>1694</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102</v>
      </c>
      <c r="C49" s="70">
        <v>20</v>
      </c>
      <c r="D49" s="70">
        <v>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102</v>
      </c>
      <c r="C50" s="70">
        <v>21</v>
      </c>
      <c r="D50" s="70">
        <v>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290</v>
      </c>
      <c r="C51" s="70">
        <v>1</v>
      </c>
      <c r="D51" s="70">
        <v>18</v>
      </c>
      <c r="E51" s="70">
        <v>1990</v>
      </c>
      <c r="F51" s="70" t="s">
        <v>787</v>
      </c>
      <c r="G51" s="70" t="s">
        <v>1716</v>
      </c>
      <c r="H51" s="70" t="s">
        <v>1717</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291</v>
      </c>
      <c r="C52" s="70">
        <v>2</v>
      </c>
      <c r="D52" s="70">
        <v>18</v>
      </c>
      <c r="E52" s="70">
        <v>2005</v>
      </c>
      <c r="F52" s="70" t="s">
        <v>789</v>
      </c>
      <c r="G52" s="70" t="s">
        <v>1716</v>
      </c>
      <c r="H52" s="70" t="s">
        <v>1717</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292</v>
      </c>
      <c r="C53" s="70">
        <v>3</v>
      </c>
      <c r="D53" s="70">
        <v>18</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293</v>
      </c>
      <c r="C54" s="70">
        <v>4</v>
      </c>
      <c r="D54" s="70">
        <v>18</v>
      </c>
      <c r="E54" s="70">
        <v>2007</v>
      </c>
      <c r="F54" s="70" t="s">
        <v>791</v>
      </c>
      <c r="G54" s="70" t="s">
        <v>1716</v>
      </c>
      <c r="H54" s="70" t="s">
        <v>1717</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294</v>
      </c>
      <c r="C55" s="70">
        <v>5</v>
      </c>
      <c r="D55" s="70">
        <v>18</v>
      </c>
      <c r="E55" s="70">
        <v>2008</v>
      </c>
      <c r="F55" s="70" t="s">
        <v>792</v>
      </c>
      <c r="G55" s="70" t="s">
        <v>1716</v>
      </c>
      <c r="H55" s="70" t="s">
        <v>1717</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295</v>
      </c>
      <c r="C56" s="70">
        <v>6</v>
      </c>
      <c r="D56" s="70">
        <v>18</v>
      </c>
      <c r="E56" s="70">
        <v>2009</v>
      </c>
      <c r="F56" s="70" t="s">
        <v>176</v>
      </c>
      <c r="G56" s="70" t="s">
        <v>1716</v>
      </c>
      <c r="H56" s="70" t="s">
        <v>1717</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1723</v>
      </c>
      <c r="B57" s="70">
        <v>296</v>
      </c>
      <c r="C57" s="70">
        <v>7</v>
      </c>
      <c r="D57" s="70">
        <v>18</v>
      </c>
      <c r="E57" s="70">
        <v>2010</v>
      </c>
      <c r="F57" s="70" t="s">
        <v>177</v>
      </c>
      <c r="G57" s="70" t="s">
        <v>1716</v>
      </c>
      <c r="H57" s="70" t="s">
        <v>1717</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1724</v>
      </c>
      <c r="B58" s="70">
        <v>297</v>
      </c>
      <c r="C58" s="70">
        <v>8</v>
      </c>
      <c r="D58" s="70">
        <v>18</v>
      </c>
      <c r="E58" s="70">
        <v>2011</v>
      </c>
      <c r="F58" s="70" t="s">
        <v>178</v>
      </c>
      <c r="G58" s="70" t="s">
        <v>1716</v>
      </c>
      <c r="H58" s="70" t="s">
        <v>1717</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1725</v>
      </c>
      <c r="B59" s="70">
        <v>298</v>
      </c>
      <c r="C59" s="70">
        <v>9</v>
      </c>
      <c r="D59" s="70">
        <v>18</v>
      </c>
      <c r="E59" s="70">
        <v>2012</v>
      </c>
      <c r="F59" s="70" t="s">
        <v>179</v>
      </c>
      <c r="G59" s="70" t="s">
        <v>1716</v>
      </c>
      <c r="H59" s="70" t="s">
        <v>1717</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1726</v>
      </c>
      <c r="B60" s="70">
        <v>299</v>
      </c>
      <c r="C60" s="70">
        <v>10</v>
      </c>
      <c r="D60" s="70">
        <v>18</v>
      </c>
      <c r="E60" s="70">
        <v>2013</v>
      </c>
      <c r="F60" s="70" t="s">
        <v>180</v>
      </c>
      <c r="G60" s="70" t="s">
        <v>1716</v>
      </c>
      <c r="H60" s="70" t="s">
        <v>1717</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1727</v>
      </c>
      <c r="B61" s="70">
        <v>300</v>
      </c>
      <c r="C61" s="70">
        <v>11</v>
      </c>
      <c r="D61" s="70">
        <v>18</v>
      </c>
      <c r="E61" s="70">
        <v>2014</v>
      </c>
      <c r="F61" s="70" t="s">
        <v>181</v>
      </c>
      <c r="G61" s="70" t="s">
        <v>1716</v>
      </c>
      <c r="H61" s="70" t="s">
        <v>1717</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1728</v>
      </c>
      <c r="B62" s="70">
        <v>301</v>
      </c>
      <c r="C62" s="70">
        <v>12</v>
      </c>
      <c r="D62" s="70">
        <v>18</v>
      </c>
      <c r="E62" s="70">
        <v>2015</v>
      </c>
      <c r="F62" s="70" t="s">
        <v>182</v>
      </c>
      <c r="G62" s="70" t="s">
        <v>1716</v>
      </c>
      <c r="H62" s="70" t="s">
        <v>1717</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1729</v>
      </c>
      <c r="B63" s="70">
        <v>302</v>
      </c>
      <c r="C63" s="70">
        <v>13</v>
      </c>
      <c r="D63" s="70">
        <v>18</v>
      </c>
      <c r="E63" s="70">
        <v>2016</v>
      </c>
      <c r="F63" s="70" t="s">
        <v>155</v>
      </c>
      <c r="G63" s="70" t="s">
        <v>1716</v>
      </c>
      <c r="H63" s="70" t="s">
        <v>1717</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1730</v>
      </c>
      <c r="B64" s="70">
        <v>303</v>
      </c>
      <c r="C64" s="70">
        <v>14</v>
      </c>
      <c r="D64" s="70">
        <v>18</v>
      </c>
      <c r="E64" s="70">
        <v>2017</v>
      </c>
      <c r="F64" s="70" t="s">
        <v>156</v>
      </c>
      <c r="G64" s="1064" t="s">
        <v>1716</v>
      </c>
      <c r="H64" s="70" t="s">
        <v>1717</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1731</v>
      </c>
      <c r="B65" s="70">
        <v>304</v>
      </c>
      <c r="C65" s="70">
        <v>15</v>
      </c>
      <c r="D65" s="70">
        <v>18</v>
      </c>
      <c r="E65" s="70">
        <v>2018</v>
      </c>
      <c r="F65" s="70" t="s">
        <v>183</v>
      </c>
      <c r="G65" s="1064" t="s">
        <v>1716</v>
      </c>
      <c r="H65" s="70" t="s">
        <v>1717</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1732</v>
      </c>
      <c r="B66" s="70">
        <v>305</v>
      </c>
      <c r="C66" s="70">
        <v>16</v>
      </c>
      <c r="D66" s="70">
        <v>18</v>
      </c>
      <c r="E66" s="70">
        <v>2019</v>
      </c>
      <c r="F66" s="70" t="s">
        <v>158</v>
      </c>
      <c r="G66" s="70" t="s">
        <v>1716</v>
      </c>
      <c r="H66" s="70" t="s">
        <v>1717</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1733</v>
      </c>
      <c r="B67" s="70">
        <v>306</v>
      </c>
      <c r="C67" s="70">
        <v>17</v>
      </c>
      <c r="D67" s="70">
        <v>18</v>
      </c>
      <c r="E67" s="70">
        <v>2020</v>
      </c>
      <c r="F67" s="70" t="s">
        <v>159</v>
      </c>
      <c r="G67" s="70" t="s">
        <v>1716</v>
      </c>
      <c r="H67" s="70" t="s">
        <v>1717</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1734</v>
      </c>
      <c r="B68" s="70">
        <v>306</v>
      </c>
      <c r="C68" s="70">
        <v>18</v>
      </c>
      <c r="D68" s="70">
        <v>18</v>
      </c>
      <c r="E68" s="70">
        <v>2021</v>
      </c>
      <c r="F68" s="70" t="s">
        <v>160</v>
      </c>
      <c r="G68" s="70" t="s">
        <v>1716</v>
      </c>
      <c r="H68" s="70" t="s">
        <v>1717</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1735</v>
      </c>
      <c r="B69" s="70">
        <v>306</v>
      </c>
      <c r="C69" s="70">
        <v>19</v>
      </c>
      <c r="D69" s="70">
        <v>18</v>
      </c>
      <c r="E69" s="70">
        <v>2022</v>
      </c>
      <c r="F69" s="70" t="s">
        <v>161</v>
      </c>
      <c r="G69" s="70" t="s">
        <v>1716</v>
      </c>
      <c r="H69" s="70" t="s">
        <v>1717</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306</v>
      </c>
      <c r="C70" s="70">
        <v>20</v>
      </c>
      <c r="D70" s="70">
        <v>18</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306</v>
      </c>
      <c r="C71" s="70">
        <v>21</v>
      </c>
      <c r="D71" s="70">
        <v>18</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86</v>
      </c>
      <c r="C72" s="70">
        <v>1</v>
      </c>
      <c r="D72" s="70">
        <v>6</v>
      </c>
      <c r="E72" s="70">
        <v>1990</v>
      </c>
      <c r="F72" s="70" t="s">
        <v>787</v>
      </c>
      <c r="G72" s="70" t="s">
        <v>1739</v>
      </c>
      <c r="H72" s="70" t="s">
        <v>1740</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87</v>
      </c>
      <c r="C73" s="70">
        <v>2</v>
      </c>
      <c r="D73" s="70">
        <v>6</v>
      </c>
      <c r="E73" s="70">
        <v>2005</v>
      </c>
      <c r="F73" s="70" t="s">
        <v>789</v>
      </c>
      <c r="G73" s="70" t="s">
        <v>1739</v>
      </c>
      <c r="H73" s="70" t="s">
        <v>1740</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88</v>
      </c>
      <c r="C74" s="70">
        <v>3</v>
      </c>
      <c r="D74" s="70">
        <v>6</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89</v>
      </c>
      <c r="C75" s="70">
        <v>4</v>
      </c>
      <c r="D75" s="70">
        <v>6</v>
      </c>
      <c r="E75" s="70">
        <v>2007</v>
      </c>
      <c r="F75" s="70" t="s">
        <v>791</v>
      </c>
      <c r="G75" s="70" t="s">
        <v>1739</v>
      </c>
      <c r="H75" s="70" t="s">
        <v>1740</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90</v>
      </c>
      <c r="C76" s="70">
        <v>5</v>
      </c>
      <c r="D76" s="70">
        <v>6</v>
      </c>
      <c r="E76" s="70">
        <v>2008</v>
      </c>
      <c r="F76" s="70" t="s">
        <v>792</v>
      </c>
      <c r="G76" s="70" t="s">
        <v>1739</v>
      </c>
      <c r="H76" s="70" t="s">
        <v>1740</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91</v>
      </c>
      <c r="C77" s="70">
        <v>6</v>
      </c>
      <c r="D77" s="70">
        <v>6</v>
      </c>
      <c r="E77" s="70">
        <v>2009</v>
      </c>
      <c r="F77" s="70" t="s">
        <v>176</v>
      </c>
      <c r="G77" s="70" t="s">
        <v>1739</v>
      </c>
      <c r="H77" s="70" t="s">
        <v>1740</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1746</v>
      </c>
      <c r="B78" s="70">
        <v>92</v>
      </c>
      <c r="C78" s="70">
        <v>7</v>
      </c>
      <c r="D78" s="70">
        <v>6</v>
      </c>
      <c r="E78" s="70">
        <v>2010</v>
      </c>
      <c r="F78" s="70" t="s">
        <v>177</v>
      </c>
      <c r="G78" s="70" t="s">
        <v>1739</v>
      </c>
      <c r="H78" s="70" t="s">
        <v>1740</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1747</v>
      </c>
      <c r="B79" s="70">
        <v>93</v>
      </c>
      <c r="C79" s="70">
        <v>8</v>
      </c>
      <c r="D79" s="70">
        <v>6</v>
      </c>
      <c r="E79" s="70">
        <v>2011</v>
      </c>
      <c r="F79" s="70" t="s">
        <v>178</v>
      </c>
      <c r="G79" s="70" t="s">
        <v>1739</v>
      </c>
      <c r="H79" s="70" t="s">
        <v>1740</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1748</v>
      </c>
      <c r="B80" s="70">
        <v>94</v>
      </c>
      <c r="C80" s="70">
        <v>9</v>
      </c>
      <c r="D80" s="70">
        <v>6</v>
      </c>
      <c r="E80" s="70">
        <v>2012</v>
      </c>
      <c r="F80" s="70" t="s">
        <v>179</v>
      </c>
      <c r="G80" s="70" t="s">
        <v>1739</v>
      </c>
      <c r="H80" s="70" t="s">
        <v>1740</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1749</v>
      </c>
      <c r="B81" s="70">
        <v>95</v>
      </c>
      <c r="C81" s="70">
        <v>10</v>
      </c>
      <c r="D81" s="70">
        <v>6</v>
      </c>
      <c r="E81" s="70">
        <v>2013</v>
      </c>
      <c r="F81" s="70" t="s">
        <v>180</v>
      </c>
      <c r="G81" s="70" t="s">
        <v>1739</v>
      </c>
      <c r="H81" s="70" t="s">
        <v>1740</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1750</v>
      </c>
      <c r="B82" s="70">
        <v>96</v>
      </c>
      <c r="C82" s="70">
        <v>11</v>
      </c>
      <c r="D82" s="70">
        <v>6</v>
      </c>
      <c r="E82" s="70">
        <v>2014</v>
      </c>
      <c r="F82" s="70" t="s">
        <v>181</v>
      </c>
      <c r="G82" s="70" t="s">
        <v>1739</v>
      </c>
      <c r="H82" s="70" t="s">
        <v>1740</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1751</v>
      </c>
      <c r="B83" s="70">
        <v>97</v>
      </c>
      <c r="C83" s="70">
        <v>12</v>
      </c>
      <c r="D83" s="70">
        <v>6</v>
      </c>
      <c r="E83" s="70">
        <v>2015</v>
      </c>
      <c r="F83" s="70" t="s">
        <v>182</v>
      </c>
      <c r="G83" s="1064" t="s">
        <v>1739</v>
      </c>
      <c r="H83" s="70" t="s">
        <v>1740</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1752</v>
      </c>
      <c r="B84" s="70">
        <v>98</v>
      </c>
      <c r="C84" s="70">
        <v>13</v>
      </c>
      <c r="D84" s="70">
        <v>6</v>
      </c>
      <c r="E84" s="70">
        <v>2016</v>
      </c>
      <c r="F84" s="70" t="s">
        <v>155</v>
      </c>
      <c r="G84" s="1064" t="s">
        <v>1739</v>
      </c>
      <c r="H84" s="70" t="s">
        <v>1740</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1753</v>
      </c>
      <c r="B85" s="70">
        <v>99</v>
      </c>
      <c r="C85" s="70">
        <v>14</v>
      </c>
      <c r="D85" s="70">
        <v>6</v>
      </c>
      <c r="E85" s="70">
        <v>2017</v>
      </c>
      <c r="F85" s="70" t="s">
        <v>156</v>
      </c>
      <c r="G85" s="70" t="s">
        <v>1739</v>
      </c>
      <c r="H85" s="70" t="s">
        <v>1740</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1754</v>
      </c>
      <c r="B86" s="70">
        <v>100</v>
      </c>
      <c r="C86" s="70">
        <v>15</v>
      </c>
      <c r="D86" s="70">
        <v>6</v>
      </c>
      <c r="E86" s="70">
        <v>2018</v>
      </c>
      <c r="F86" s="70" t="s">
        <v>183</v>
      </c>
      <c r="G86" s="70" t="s">
        <v>1739</v>
      </c>
      <c r="H86" s="70" t="s">
        <v>1740</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1755</v>
      </c>
      <c r="B87" s="70">
        <v>101</v>
      </c>
      <c r="C87" s="70">
        <v>16</v>
      </c>
      <c r="D87" s="70">
        <v>6</v>
      </c>
      <c r="E87" s="70">
        <v>2019</v>
      </c>
      <c r="F87" s="70" t="s">
        <v>158</v>
      </c>
      <c r="G87" s="70" t="s">
        <v>1739</v>
      </c>
      <c r="H87" s="70" t="s">
        <v>1740</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1756</v>
      </c>
      <c r="B88" s="70">
        <v>102</v>
      </c>
      <c r="C88" s="70">
        <v>17</v>
      </c>
      <c r="D88" s="70">
        <v>6</v>
      </c>
      <c r="E88" s="70">
        <v>2020</v>
      </c>
      <c r="F88" s="70" t="s">
        <v>159</v>
      </c>
      <c r="G88" s="70" t="s">
        <v>1739</v>
      </c>
      <c r="H88" s="70" t="s">
        <v>1740</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1757</v>
      </c>
      <c r="B89" s="70">
        <v>102</v>
      </c>
      <c r="C89" s="70">
        <v>18</v>
      </c>
      <c r="D89" s="70">
        <v>6</v>
      </c>
      <c r="E89" s="70">
        <v>2021</v>
      </c>
      <c r="F89" s="70" t="s">
        <v>160</v>
      </c>
      <c r="G89" s="70" t="s">
        <v>1739</v>
      </c>
      <c r="H89" s="70" t="s">
        <v>1740</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1758</v>
      </c>
      <c r="B90" s="70">
        <v>102</v>
      </c>
      <c r="C90" s="70">
        <v>19</v>
      </c>
      <c r="D90" s="70">
        <v>6</v>
      </c>
      <c r="E90" s="70">
        <v>2022</v>
      </c>
      <c r="F90" s="70" t="s">
        <v>161</v>
      </c>
      <c r="G90" s="70" t="s">
        <v>1739</v>
      </c>
      <c r="H90" s="70" t="s">
        <v>1740</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102</v>
      </c>
      <c r="C91" s="70">
        <v>20</v>
      </c>
      <c r="D91" s="70">
        <v>6</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102</v>
      </c>
      <c r="C92" s="70">
        <v>21</v>
      </c>
      <c r="D92" s="70">
        <v>6</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239</v>
      </c>
      <c r="C93" s="70">
        <v>1</v>
      </c>
      <c r="D93" s="70">
        <v>15</v>
      </c>
      <c r="E93" s="70">
        <v>1990</v>
      </c>
      <c r="F93" s="70" t="s">
        <v>787</v>
      </c>
      <c r="G93" s="70" t="s">
        <v>1762</v>
      </c>
      <c r="H93" s="70" t="s">
        <v>1763</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240</v>
      </c>
      <c r="C94" s="70">
        <v>2</v>
      </c>
      <c r="D94" s="70">
        <v>15</v>
      </c>
      <c r="E94" s="70">
        <v>2005</v>
      </c>
      <c r="F94" s="70" t="s">
        <v>789</v>
      </c>
      <c r="G94" s="70" t="s">
        <v>1762</v>
      </c>
      <c r="H94" s="70" t="s">
        <v>1763</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241</v>
      </c>
      <c r="C95" s="70">
        <v>3</v>
      </c>
      <c r="D95" s="70">
        <v>15</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242</v>
      </c>
      <c r="C96" s="70">
        <v>4</v>
      </c>
      <c r="D96" s="70">
        <v>15</v>
      </c>
      <c r="E96" s="70">
        <v>2007</v>
      </c>
      <c r="F96" s="70" t="s">
        <v>791</v>
      </c>
      <c r="G96" s="70" t="s">
        <v>1762</v>
      </c>
      <c r="H96" s="70" t="s">
        <v>1763</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243</v>
      </c>
      <c r="C97" s="70">
        <v>5</v>
      </c>
      <c r="D97" s="70">
        <v>15</v>
      </c>
      <c r="E97" s="70">
        <v>2008</v>
      </c>
      <c r="F97" s="70" t="s">
        <v>792</v>
      </c>
      <c r="G97" s="70" t="s">
        <v>1762</v>
      </c>
      <c r="H97" s="70" t="s">
        <v>1763</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244</v>
      </c>
      <c r="C98" s="70">
        <v>6</v>
      </c>
      <c r="D98" s="70">
        <v>15</v>
      </c>
      <c r="E98" s="70">
        <v>2009</v>
      </c>
      <c r="F98" s="70" t="s">
        <v>176</v>
      </c>
      <c r="G98" s="70" t="s">
        <v>1762</v>
      </c>
      <c r="H98" s="70" t="s">
        <v>1763</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1769</v>
      </c>
      <c r="B99" s="70">
        <v>245</v>
      </c>
      <c r="C99" s="70">
        <v>7</v>
      </c>
      <c r="D99" s="70">
        <v>15</v>
      </c>
      <c r="E99" s="70">
        <v>2010</v>
      </c>
      <c r="F99" s="70" t="s">
        <v>177</v>
      </c>
      <c r="G99" s="70" t="s">
        <v>1762</v>
      </c>
      <c r="H99" s="70" t="s">
        <v>1763</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1770</v>
      </c>
      <c r="B100" s="70">
        <v>246</v>
      </c>
      <c r="C100" s="70">
        <v>8</v>
      </c>
      <c r="D100" s="70">
        <v>15</v>
      </c>
      <c r="E100" s="70">
        <v>2011</v>
      </c>
      <c r="F100" s="70" t="s">
        <v>178</v>
      </c>
      <c r="G100" s="70" t="s">
        <v>1762</v>
      </c>
      <c r="H100" s="70" t="s">
        <v>1763</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247</v>
      </c>
      <c r="C101" s="70">
        <v>9</v>
      </c>
      <c r="D101" s="70">
        <v>15</v>
      </c>
      <c r="E101" s="70">
        <v>2012</v>
      </c>
      <c r="F101" s="70" t="s">
        <v>179</v>
      </c>
      <c r="G101" s="70" t="s">
        <v>1762</v>
      </c>
      <c r="H101" s="70" t="s">
        <v>1763</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1772</v>
      </c>
      <c r="B102" s="70">
        <v>248</v>
      </c>
      <c r="C102" s="70">
        <v>10</v>
      </c>
      <c r="D102" s="70">
        <v>15</v>
      </c>
      <c r="E102" s="70">
        <v>2013</v>
      </c>
      <c r="F102" s="70" t="s">
        <v>180</v>
      </c>
      <c r="G102" s="1064" t="s">
        <v>1762</v>
      </c>
      <c r="H102" s="70" t="s">
        <v>1763</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1773</v>
      </c>
      <c r="B103" s="70">
        <v>249</v>
      </c>
      <c r="C103" s="70">
        <v>11</v>
      </c>
      <c r="D103" s="70">
        <v>15</v>
      </c>
      <c r="E103" s="70">
        <v>2014</v>
      </c>
      <c r="F103" s="70" t="s">
        <v>181</v>
      </c>
      <c r="G103" s="1064" t="s">
        <v>1762</v>
      </c>
      <c r="H103" s="70" t="s">
        <v>1763</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1774</v>
      </c>
      <c r="B104" s="70">
        <v>250</v>
      </c>
      <c r="C104" s="70">
        <v>12</v>
      </c>
      <c r="D104" s="70">
        <v>15</v>
      </c>
      <c r="E104" s="70">
        <v>2015</v>
      </c>
      <c r="F104" s="70" t="s">
        <v>182</v>
      </c>
      <c r="G104" s="70" t="s">
        <v>1762</v>
      </c>
      <c r="H104" s="70" t="s">
        <v>1763</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1775</v>
      </c>
      <c r="B105" s="70">
        <v>251</v>
      </c>
      <c r="C105" s="70">
        <v>13</v>
      </c>
      <c r="D105" s="70">
        <v>15</v>
      </c>
      <c r="E105" s="70">
        <v>2016</v>
      </c>
      <c r="F105" s="70" t="s">
        <v>155</v>
      </c>
      <c r="G105" s="70" t="s">
        <v>1762</v>
      </c>
      <c r="H105" s="70" t="s">
        <v>1763</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1776</v>
      </c>
      <c r="B106" s="70">
        <v>252</v>
      </c>
      <c r="C106" s="70">
        <v>14</v>
      </c>
      <c r="D106" s="70">
        <v>15</v>
      </c>
      <c r="E106" s="70">
        <v>2017</v>
      </c>
      <c r="F106" s="70" t="s">
        <v>156</v>
      </c>
      <c r="G106" s="70" t="s">
        <v>1762</v>
      </c>
      <c r="H106" s="70" t="s">
        <v>1763</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1777</v>
      </c>
      <c r="B107" s="70">
        <v>253</v>
      </c>
      <c r="C107" s="70">
        <v>15</v>
      </c>
      <c r="D107" s="70">
        <v>15</v>
      </c>
      <c r="E107" s="70">
        <v>2018</v>
      </c>
      <c r="F107" s="70" t="s">
        <v>183</v>
      </c>
      <c r="G107" s="70" t="s">
        <v>1762</v>
      </c>
      <c r="H107" s="70" t="s">
        <v>1763</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1778</v>
      </c>
      <c r="B108" s="70">
        <v>254</v>
      </c>
      <c r="C108" s="70">
        <v>16</v>
      </c>
      <c r="D108" s="70">
        <v>15</v>
      </c>
      <c r="E108" s="70">
        <v>2019</v>
      </c>
      <c r="F108" s="70" t="s">
        <v>158</v>
      </c>
      <c r="G108" s="70" t="s">
        <v>1762</v>
      </c>
      <c r="H108" s="70" t="s">
        <v>1763</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1779</v>
      </c>
      <c r="B109" s="70">
        <v>255</v>
      </c>
      <c r="C109" s="70">
        <v>17</v>
      </c>
      <c r="D109" s="70">
        <v>15</v>
      </c>
      <c r="E109" s="70">
        <v>2020</v>
      </c>
      <c r="F109" s="70" t="s">
        <v>159</v>
      </c>
      <c r="G109" s="70" t="s">
        <v>1762</v>
      </c>
      <c r="H109" s="70" t="s">
        <v>1763</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1780</v>
      </c>
      <c r="B110" s="70">
        <v>255</v>
      </c>
      <c r="C110" s="70">
        <v>18</v>
      </c>
      <c r="D110" s="70">
        <v>15</v>
      </c>
      <c r="E110" s="70">
        <v>2021</v>
      </c>
      <c r="F110" s="70" t="s">
        <v>160</v>
      </c>
      <c r="G110" s="70" t="s">
        <v>1762</v>
      </c>
      <c r="H110" s="70" t="s">
        <v>1763</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1781</v>
      </c>
      <c r="B111" s="70">
        <v>255</v>
      </c>
      <c r="C111" s="70">
        <v>19</v>
      </c>
      <c r="D111" s="70">
        <v>15</v>
      </c>
      <c r="E111" s="70">
        <v>2022</v>
      </c>
      <c r="F111" s="70" t="s">
        <v>161</v>
      </c>
      <c r="G111" s="70" t="s">
        <v>1762</v>
      </c>
      <c r="H111" s="70" t="s">
        <v>1763</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255</v>
      </c>
      <c r="C112" s="70">
        <v>20</v>
      </c>
      <c r="D112" s="70">
        <v>15</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255</v>
      </c>
      <c r="C113" s="70">
        <v>21</v>
      </c>
      <c r="D113" s="70">
        <v>15</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358</v>
      </c>
      <c r="C114" s="70">
        <v>1</v>
      </c>
      <c r="D114" s="70">
        <v>22</v>
      </c>
      <c r="E114" s="70">
        <v>1990</v>
      </c>
      <c r="F114" s="70" t="s">
        <v>787</v>
      </c>
      <c r="G114" s="70" t="s">
        <v>1785</v>
      </c>
      <c r="H114" s="70" t="s">
        <v>1786</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359</v>
      </c>
      <c r="C115" s="70">
        <v>2</v>
      </c>
      <c r="D115" s="70">
        <v>22</v>
      </c>
      <c r="E115" s="70">
        <v>2005</v>
      </c>
      <c r="F115" s="70" t="s">
        <v>789</v>
      </c>
      <c r="G115" s="70" t="s">
        <v>1785</v>
      </c>
      <c r="H115" s="70" t="s">
        <v>1786</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360</v>
      </c>
      <c r="C116" s="70">
        <v>3</v>
      </c>
      <c r="D116" s="70">
        <v>22</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361</v>
      </c>
      <c r="C117" s="70">
        <v>4</v>
      </c>
      <c r="D117" s="70">
        <v>22</v>
      </c>
      <c r="E117" s="70">
        <v>2007</v>
      </c>
      <c r="F117" s="70" t="s">
        <v>791</v>
      </c>
      <c r="G117" s="70" t="s">
        <v>1785</v>
      </c>
      <c r="H117" s="70" t="s">
        <v>1786</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362</v>
      </c>
      <c r="C118" s="70">
        <v>5</v>
      </c>
      <c r="D118" s="70">
        <v>22</v>
      </c>
      <c r="E118" s="70">
        <v>2008</v>
      </c>
      <c r="F118" s="70" t="s">
        <v>792</v>
      </c>
      <c r="G118" s="70" t="s">
        <v>1785</v>
      </c>
      <c r="H118" s="70" t="s">
        <v>1786</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363</v>
      </c>
      <c r="C119" s="70">
        <v>6</v>
      </c>
      <c r="D119" s="70">
        <v>22</v>
      </c>
      <c r="E119" s="70">
        <v>2009</v>
      </c>
      <c r="F119" s="70" t="s">
        <v>176</v>
      </c>
      <c r="G119" s="70" t="s">
        <v>1785</v>
      </c>
      <c r="H119" s="70" t="s">
        <v>1786</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1792</v>
      </c>
      <c r="B120" s="70">
        <v>364</v>
      </c>
      <c r="C120" s="70">
        <v>7</v>
      </c>
      <c r="D120" s="70">
        <v>22</v>
      </c>
      <c r="E120" s="70">
        <v>2010</v>
      </c>
      <c r="F120" s="70" t="s">
        <v>177</v>
      </c>
      <c r="G120" s="70" t="s">
        <v>1785</v>
      </c>
      <c r="H120" s="70" t="s">
        <v>1786</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1793</v>
      </c>
      <c r="B121" s="70">
        <v>365</v>
      </c>
      <c r="C121" s="70">
        <v>8</v>
      </c>
      <c r="D121" s="70">
        <v>22</v>
      </c>
      <c r="E121" s="70">
        <v>2011</v>
      </c>
      <c r="F121" s="70" t="s">
        <v>178</v>
      </c>
      <c r="G121" s="1064" t="s">
        <v>1785</v>
      </c>
      <c r="H121" s="70" t="s">
        <v>1786</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1794</v>
      </c>
      <c r="B122" s="70">
        <v>366</v>
      </c>
      <c r="C122" s="70">
        <v>9</v>
      </c>
      <c r="D122" s="70">
        <v>22</v>
      </c>
      <c r="E122" s="70">
        <v>2012</v>
      </c>
      <c r="F122" s="70" t="s">
        <v>179</v>
      </c>
      <c r="G122" s="1064" t="s">
        <v>1785</v>
      </c>
      <c r="H122" s="70" t="s">
        <v>1786</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1795</v>
      </c>
      <c r="B123" s="70">
        <v>367</v>
      </c>
      <c r="C123" s="70">
        <v>10</v>
      </c>
      <c r="D123" s="70">
        <v>22</v>
      </c>
      <c r="E123" s="70">
        <v>2013</v>
      </c>
      <c r="F123" s="70" t="s">
        <v>180</v>
      </c>
      <c r="G123" s="70" t="s">
        <v>1785</v>
      </c>
      <c r="H123" s="70" t="s">
        <v>1786</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1796</v>
      </c>
      <c r="B124" s="70">
        <v>368</v>
      </c>
      <c r="C124" s="70">
        <v>11</v>
      </c>
      <c r="D124" s="70">
        <v>22</v>
      </c>
      <c r="E124" s="70">
        <v>2014</v>
      </c>
      <c r="F124" s="70" t="s">
        <v>181</v>
      </c>
      <c r="G124" s="70" t="s">
        <v>1785</v>
      </c>
      <c r="H124" s="70" t="s">
        <v>1786</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1797</v>
      </c>
      <c r="B125" s="70">
        <v>369</v>
      </c>
      <c r="C125" s="70">
        <v>12</v>
      </c>
      <c r="D125" s="70">
        <v>22</v>
      </c>
      <c r="E125" s="70">
        <v>2015</v>
      </c>
      <c r="F125" s="70" t="s">
        <v>182</v>
      </c>
      <c r="G125" s="70" t="s">
        <v>1785</v>
      </c>
      <c r="H125" s="70" t="s">
        <v>1786</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1798</v>
      </c>
      <c r="B126" s="70">
        <v>370</v>
      </c>
      <c r="C126" s="70">
        <v>13</v>
      </c>
      <c r="D126" s="70">
        <v>22</v>
      </c>
      <c r="E126" s="70">
        <v>2016</v>
      </c>
      <c r="F126" s="70" t="s">
        <v>155</v>
      </c>
      <c r="G126" s="70" t="s">
        <v>1785</v>
      </c>
      <c r="H126" s="70" t="s">
        <v>1786</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1799</v>
      </c>
      <c r="B127" s="70">
        <v>371</v>
      </c>
      <c r="C127" s="70">
        <v>14</v>
      </c>
      <c r="D127" s="70">
        <v>22</v>
      </c>
      <c r="E127" s="70">
        <v>2017</v>
      </c>
      <c r="F127" s="70" t="s">
        <v>156</v>
      </c>
      <c r="G127" s="70" t="s">
        <v>1785</v>
      </c>
      <c r="H127" s="70" t="s">
        <v>1786</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1800</v>
      </c>
      <c r="B128" s="70">
        <v>372</v>
      </c>
      <c r="C128" s="70">
        <v>15</v>
      </c>
      <c r="D128" s="70">
        <v>22</v>
      </c>
      <c r="E128" s="70">
        <v>2018</v>
      </c>
      <c r="F128" s="70" t="s">
        <v>183</v>
      </c>
      <c r="G128" s="70" t="s">
        <v>1785</v>
      </c>
      <c r="H128" s="70" t="s">
        <v>1786</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1801</v>
      </c>
      <c r="B129" s="70">
        <v>373</v>
      </c>
      <c r="C129" s="70">
        <v>16</v>
      </c>
      <c r="D129" s="70">
        <v>22</v>
      </c>
      <c r="E129" s="70">
        <v>2019</v>
      </c>
      <c r="F129" s="70" t="s">
        <v>158</v>
      </c>
      <c r="G129" s="70" t="s">
        <v>1785</v>
      </c>
      <c r="H129" s="70" t="s">
        <v>1786</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1802</v>
      </c>
      <c r="B130" s="70">
        <v>374</v>
      </c>
      <c r="C130" s="70">
        <v>17</v>
      </c>
      <c r="D130" s="70">
        <v>22</v>
      </c>
      <c r="E130" s="70">
        <v>2020</v>
      </c>
      <c r="F130" s="70" t="s">
        <v>159</v>
      </c>
      <c r="G130" s="70" t="s">
        <v>1785</v>
      </c>
      <c r="H130" s="70" t="s">
        <v>1786</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1803</v>
      </c>
      <c r="B131" s="70">
        <v>374</v>
      </c>
      <c r="C131" s="70">
        <v>18</v>
      </c>
      <c r="D131" s="70">
        <v>22</v>
      </c>
      <c r="E131" s="70">
        <v>2021</v>
      </c>
      <c r="F131" s="70" t="s">
        <v>160</v>
      </c>
      <c r="G131" s="70" t="s">
        <v>1785</v>
      </c>
      <c r="H131" s="70" t="s">
        <v>1786</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1804</v>
      </c>
      <c r="B132" s="70">
        <v>374</v>
      </c>
      <c r="C132" s="70">
        <v>19</v>
      </c>
      <c r="D132" s="70">
        <v>22</v>
      </c>
      <c r="E132" s="70">
        <v>2022</v>
      </c>
      <c r="F132" s="70" t="s">
        <v>161</v>
      </c>
      <c r="G132" s="70" t="s">
        <v>1785</v>
      </c>
      <c r="H132" s="70" t="s">
        <v>1786</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374</v>
      </c>
      <c r="C133" s="70">
        <v>20</v>
      </c>
      <c r="D133" s="70">
        <v>22</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374</v>
      </c>
      <c r="C134" s="70">
        <v>21</v>
      </c>
      <c r="D134" s="70">
        <v>22</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1808</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1809</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1810</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1811</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1812</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1813</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1814</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1815</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1816</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1817</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1818</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1819</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1820</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1821</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1822</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1823</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1824</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1825</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222</v>
      </c>
      <c r="C156" s="70">
        <v>1</v>
      </c>
      <c r="D156" s="70">
        <v>14</v>
      </c>
      <c r="E156" s="70">
        <v>1990</v>
      </c>
      <c r="F156" s="70" t="s">
        <v>787</v>
      </c>
      <c r="G156" s="70" t="s">
        <v>1827</v>
      </c>
      <c r="H156" s="70" t="s">
        <v>1828</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223</v>
      </c>
      <c r="C157" s="70">
        <v>2</v>
      </c>
      <c r="D157" s="70">
        <v>14</v>
      </c>
      <c r="E157" s="70">
        <v>2005</v>
      </c>
      <c r="F157" s="70" t="s">
        <v>789</v>
      </c>
      <c r="G157" s="70" t="s">
        <v>1827</v>
      </c>
      <c r="H157" s="70" t="s">
        <v>1828</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224</v>
      </c>
      <c r="C158" s="70">
        <v>3</v>
      </c>
      <c r="D158" s="70">
        <v>14</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225</v>
      </c>
      <c r="C159" s="70">
        <v>4</v>
      </c>
      <c r="D159" s="70">
        <v>14</v>
      </c>
      <c r="E159" s="70">
        <v>2007</v>
      </c>
      <c r="F159" s="70" t="s">
        <v>791</v>
      </c>
      <c r="G159" s="1064" t="s">
        <v>1827</v>
      </c>
      <c r="H159" s="70" t="s">
        <v>1828</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226</v>
      </c>
      <c r="C160" s="70">
        <v>5</v>
      </c>
      <c r="D160" s="70">
        <v>14</v>
      </c>
      <c r="E160" s="70">
        <v>2008</v>
      </c>
      <c r="F160" s="70" t="s">
        <v>792</v>
      </c>
      <c r="G160" s="70" t="s">
        <v>1827</v>
      </c>
      <c r="H160" s="70" t="s">
        <v>1828</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227</v>
      </c>
      <c r="C161" s="70">
        <v>6</v>
      </c>
      <c r="D161" s="70">
        <v>14</v>
      </c>
      <c r="E161" s="70">
        <v>2009</v>
      </c>
      <c r="F161" s="70" t="s">
        <v>176</v>
      </c>
      <c r="G161" s="70" t="s">
        <v>1827</v>
      </c>
      <c r="H161" s="70" t="s">
        <v>1828</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1834</v>
      </c>
      <c r="B162" s="70">
        <v>228</v>
      </c>
      <c r="C162" s="70">
        <v>7</v>
      </c>
      <c r="D162" s="70">
        <v>14</v>
      </c>
      <c r="E162" s="70">
        <v>2010</v>
      </c>
      <c r="F162" s="70" t="s">
        <v>177</v>
      </c>
      <c r="G162" s="70" t="s">
        <v>1827</v>
      </c>
      <c r="H162" s="70" t="s">
        <v>1828</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1835</v>
      </c>
      <c r="B163" s="70">
        <v>229</v>
      </c>
      <c r="C163" s="70">
        <v>8</v>
      </c>
      <c r="D163" s="70">
        <v>14</v>
      </c>
      <c r="E163" s="70">
        <v>2011</v>
      </c>
      <c r="F163" s="70" t="s">
        <v>178</v>
      </c>
      <c r="G163" s="70" t="s">
        <v>1827</v>
      </c>
      <c r="H163" s="70" t="s">
        <v>1828</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1836</v>
      </c>
      <c r="B164" s="70">
        <v>230</v>
      </c>
      <c r="C164" s="70">
        <v>9</v>
      </c>
      <c r="D164" s="70">
        <v>14</v>
      </c>
      <c r="E164" s="70">
        <v>2012</v>
      </c>
      <c r="F164" s="70" t="s">
        <v>179</v>
      </c>
      <c r="G164" s="70" t="s">
        <v>1827</v>
      </c>
      <c r="H164" s="70" t="s">
        <v>1828</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1837</v>
      </c>
      <c r="B165" s="70">
        <v>231</v>
      </c>
      <c r="C165" s="70">
        <v>10</v>
      </c>
      <c r="D165" s="70">
        <v>14</v>
      </c>
      <c r="E165" s="70">
        <v>2013</v>
      </c>
      <c r="F165" s="70" t="s">
        <v>180</v>
      </c>
      <c r="G165" s="70" t="s">
        <v>1827</v>
      </c>
      <c r="H165" s="70" t="s">
        <v>1828</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1838</v>
      </c>
      <c r="B166" s="70">
        <v>232</v>
      </c>
      <c r="C166" s="70">
        <v>11</v>
      </c>
      <c r="D166" s="70">
        <v>14</v>
      </c>
      <c r="E166" s="70">
        <v>2014</v>
      </c>
      <c r="F166" s="70" t="s">
        <v>181</v>
      </c>
      <c r="G166" s="70" t="s">
        <v>1827</v>
      </c>
      <c r="H166" s="70" t="s">
        <v>1828</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1839</v>
      </c>
      <c r="B167" s="70">
        <v>233</v>
      </c>
      <c r="C167" s="70">
        <v>12</v>
      </c>
      <c r="D167" s="70">
        <v>14</v>
      </c>
      <c r="E167" s="70">
        <v>2015</v>
      </c>
      <c r="F167" s="70" t="s">
        <v>182</v>
      </c>
      <c r="G167" s="70" t="s">
        <v>1827</v>
      </c>
      <c r="H167" s="70" t="s">
        <v>1828</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1840</v>
      </c>
      <c r="B168" s="70">
        <v>234</v>
      </c>
      <c r="C168" s="70">
        <v>13</v>
      </c>
      <c r="D168" s="70">
        <v>14</v>
      </c>
      <c r="E168" s="70">
        <v>2016</v>
      </c>
      <c r="F168" s="70" t="s">
        <v>155</v>
      </c>
      <c r="G168" s="70" t="s">
        <v>1827</v>
      </c>
      <c r="H168" s="70" t="s">
        <v>1828</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1841</v>
      </c>
      <c r="B169" s="70">
        <v>235</v>
      </c>
      <c r="C169" s="70">
        <v>14</v>
      </c>
      <c r="D169" s="70">
        <v>14</v>
      </c>
      <c r="E169" s="70">
        <v>2017</v>
      </c>
      <c r="F169" s="70" t="s">
        <v>156</v>
      </c>
      <c r="G169" s="70" t="s">
        <v>1827</v>
      </c>
      <c r="H169" s="70" t="s">
        <v>1828</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1842</v>
      </c>
      <c r="B170" s="70">
        <v>236</v>
      </c>
      <c r="C170" s="70">
        <v>15</v>
      </c>
      <c r="D170" s="70">
        <v>14</v>
      </c>
      <c r="E170" s="70">
        <v>2018</v>
      </c>
      <c r="F170" s="70" t="s">
        <v>183</v>
      </c>
      <c r="G170" s="70" t="s">
        <v>1827</v>
      </c>
      <c r="H170" s="70" t="s">
        <v>1828</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1843</v>
      </c>
      <c r="B171" s="70">
        <v>237</v>
      </c>
      <c r="C171" s="70">
        <v>16</v>
      </c>
      <c r="D171" s="70">
        <v>14</v>
      </c>
      <c r="E171" s="70">
        <v>2019</v>
      </c>
      <c r="F171" s="70" t="s">
        <v>158</v>
      </c>
      <c r="G171" s="70" t="s">
        <v>1827</v>
      </c>
      <c r="H171" s="70" t="s">
        <v>1828</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1844</v>
      </c>
      <c r="B172" s="70">
        <v>238</v>
      </c>
      <c r="C172" s="70">
        <v>17</v>
      </c>
      <c r="D172" s="70">
        <v>14</v>
      </c>
      <c r="E172" s="70">
        <v>2020</v>
      </c>
      <c r="F172" s="70" t="s">
        <v>159</v>
      </c>
      <c r="G172" s="70" t="s">
        <v>1827</v>
      </c>
      <c r="H172" s="70" t="s">
        <v>1828</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1845</v>
      </c>
      <c r="B173" s="70">
        <v>238</v>
      </c>
      <c r="C173" s="70">
        <v>18</v>
      </c>
      <c r="D173" s="70">
        <v>14</v>
      </c>
      <c r="E173" s="70">
        <v>2021</v>
      </c>
      <c r="F173" s="70" t="s">
        <v>160</v>
      </c>
      <c r="G173" s="70" t="s">
        <v>1827</v>
      </c>
      <c r="H173" s="70" t="s">
        <v>1828</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1846</v>
      </c>
      <c r="B174" s="70">
        <v>238</v>
      </c>
      <c r="C174" s="70">
        <v>19</v>
      </c>
      <c r="D174" s="70">
        <v>14</v>
      </c>
      <c r="E174" s="70">
        <v>2022</v>
      </c>
      <c r="F174" s="70" t="s">
        <v>161</v>
      </c>
      <c r="G174" s="70" t="s">
        <v>1827</v>
      </c>
      <c r="H174" s="70" t="s">
        <v>1828</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238</v>
      </c>
      <c r="C175" s="70">
        <v>20</v>
      </c>
      <c r="D175" s="70">
        <v>14</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238</v>
      </c>
      <c r="C176" s="70">
        <v>21</v>
      </c>
      <c r="D176" s="70">
        <v>14</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409</v>
      </c>
      <c r="C177" s="70">
        <v>1</v>
      </c>
      <c r="D177" s="70">
        <v>25</v>
      </c>
      <c r="E177" s="70">
        <v>1990</v>
      </c>
      <c r="F177" s="70" t="s">
        <v>787</v>
      </c>
      <c r="G177" s="70" t="s">
        <v>1850</v>
      </c>
      <c r="H177" s="70" t="s">
        <v>1851</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410</v>
      </c>
      <c r="C178" s="70">
        <v>2</v>
      </c>
      <c r="D178" s="70">
        <v>25</v>
      </c>
      <c r="E178" s="70">
        <v>2005</v>
      </c>
      <c r="F178" s="70" t="s">
        <v>789</v>
      </c>
      <c r="G178" s="1064" t="s">
        <v>1850</v>
      </c>
      <c r="H178" s="70" t="s">
        <v>1851</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411</v>
      </c>
      <c r="C179" s="70">
        <v>3</v>
      </c>
      <c r="D179" s="70">
        <v>25</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412</v>
      </c>
      <c r="C180" s="70">
        <v>4</v>
      </c>
      <c r="D180" s="70">
        <v>25</v>
      </c>
      <c r="E180" s="70">
        <v>2007</v>
      </c>
      <c r="F180" s="70" t="s">
        <v>791</v>
      </c>
      <c r="G180" s="70" t="s">
        <v>1850</v>
      </c>
      <c r="H180" s="70" t="s">
        <v>1851</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413</v>
      </c>
      <c r="C181" s="70">
        <v>5</v>
      </c>
      <c r="D181" s="70">
        <v>25</v>
      </c>
      <c r="E181" s="70">
        <v>2008</v>
      </c>
      <c r="F181" s="70" t="s">
        <v>792</v>
      </c>
      <c r="G181" s="70" t="s">
        <v>1850</v>
      </c>
      <c r="H181" s="70" t="s">
        <v>1851</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414</v>
      </c>
      <c r="C182" s="70">
        <v>6</v>
      </c>
      <c r="D182" s="70">
        <v>25</v>
      </c>
      <c r="E182" s="70">
        <v>2009</v>
      </c>
      <c r="F182" s="70" t="s">
        <v>176</v>
      </c>
      <c r="G182" s="70" t="s">
        <v>1850</v>
      </c>
      <c r="H182" s="70" t="s">
        <v>1851</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1857</v>
      </c>
      <c r="B183" s="70">
        <v>415</v>
      </c>
      <c r="C183" s="70">
        <v>7</v>
      </c>
      <c r="D183" s="70">
        <v>25</v>
      </c>
      <c r="E183" s="70">
        <v>2010</v>
      </c>
      <c r="F183" s="70" t="s">
        <v>177</v>
      </c>
      <c r="G183" s="70" t="s">
        <v>1850</v>
      </c>
      <c r="H183" s="70" t="s">
        <v>1851</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1858</v>
      </c>
      <c r="B184" s="70">
        <v>416</v>
      </c>
      <c r="C184" s="70">
        <v>8</v>
      </c>
      <c r="D184" s="70">
        <v>25</v>
      </c>
      <c r="E184" s="70">
        <v>2011</v>
      </c>
      <c r="F184" s="70" t="s">
        <v>178</v>
      </c>
      <c r="G184" s="70" t="s">
        <v>1850</v>
      </c>
      <c r="H184" s="70" t="s">
        <v>1851</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1859</v>
      </c>
      <c r="B185" s="70">
        <v>417</v>
      </c>
      <c r="C185" s="70">
        <v>9</v>
      </c>
      <c r="D185" s="70">
        <v>25</v>
      </c>
      <c r="E185" s="70">
        <v>2012</v>
      </c>
      <c r="F185" s="70" t="s">
        <v>179</v>
      </c>
      <c r="G185" s="70" t="s">
        <v>1850</v>
      </c>
      <c r="H185" s="70" t="s">
        <v>1851</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1860</v>
      </c>
      <c r="B186" s="70">
        <v>418</v>
      </c>
      <c r="C186" s="70">
        <v>10</v>
      </c>
      <c r="D186" s="70">
        <v>25</v>
      </c>
      <c r="E186" s="70">
        <v>2013</v>
      </c>
      <c r="F186" s="70" t="s">
        <v>180</v>
      </c>
      <c r="G186" s="70" t="s">
        <v>1850</v>
      </c>
      <c r="H186" s="70" t="s">
        <v>1851</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1861</v>
      </c>
      <c r="B187" s="70">
        <v>419</v>
      </c>
      <c r="C187" s="70">
        <v>11</v>
      </c>
      <c r="D187" s="70">
        <v>25</v>
      </c>
      <c r="E187" s="70">
        <v>2014</v>
      </c>
      <c r="F187" s="70" t="s">
        <v>181</v>
      </c>
      <c r="G187" s="70" t="s">
        <v>1850</v>
      </c>
      <c r="H187" s="70" t="s">
        <v>1851</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1862</v>
      </c>
      <c r="B188" s="70">
        <v>420</v>
      </c>
      <c r="C188" s="70">
        <v>12</v>
      </c>
      <c r="D188" s="70">
        <v>25</v>
      </c>
      <c r="E188" s="70">
        <v>2015</v>
      </c>
      <c r="F188" s="70" t="s">
        <v>182</v>
      </c>
      <c r="G188" s="70" t="s">
        <v>1850</v>
      </c>
      <c r="H188" s="70" t="s">
        <v>1851</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1863</v>
      </c>
      <c r="B189" s="70">
        <v>421</v>
      </c>
      <c r="C189" s="70">
        <v>13</v>
      </c>
      <c r="D189" s="70">
        <v>25</v>
      </c>
      <c r="E189" s="70">
        <v>2016</v>
      </c>
      <c r="F189" s="70" t="s">
        <v>155</v>
      </c>
      <c r="G189" s="70" t="s">
        <v>1850</v>
      </c>
      <c r="H189" s="70" t="s">
        <v>1851</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1864</v>
      </c>
      <c r="B190" s="70">
        <v>422</v>
      </c>
      <c r="C190" s="70">
        <v>14</v>
      </c>
      <c r="D190" s="70">
        <v>25</v>
      </c>
      <c r="E190" s="70">
        <v>2017</v>
      </c>
      <c r="F190" s="70" t="s">
        <v>156</v>
      </c>
      <c r="G190" s="70" t="s">
        <v>1850</v>
      </c>
      <c r="H190" s="70" t="s">
        <v>1851</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1865</v>
      </c>
      <c r="B191" s="70">
        <v>423</v>
      </c>
      <c r="C191" s="70">
        <v>15</v>
      </c>
      <c r="D191" s="70">
        <v>25</v>
      </c>
      <c r="E191" s="70">
        <v>2018</v>
      </c>
      <c r="F191" s="70" t="s">
        <v>183</v>
      </c>
      <c r="G191" s="70" t="s">
        <v>1850</v>
      </c>
      <c r="H191" s="70" t="s">
        <v>1851</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1866</v>
      </c>
      <c r="B192" s="70">
        <v>424</v>
      </c>
      <c r="C192" s="70">
        <v>16</v>
      </c>
      <c r="D192" s="70">
        <v>25</v>
      </c>
      <c r="E192" s="70">
        <v>2019</v>
      </c>
      <c r="F192" s="70" t="s">
        <v>158</v>
      </c>
      <c r="G192" s="70" t="s">
        <v>1850</v>
      </c>
      <c r="H192" s="70" t="s">
        <v>1851</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1867</v>
      </c>
      <c r="B193" s="70">
        <v>425</v>
      </c>
      <c r="C193" s="70">
        <v>17</v>
      </c>
      <c r="D193" s="70">
        <v>25</v>
      </c>
      <c r="E193" s="70">
        <v>2020</v>
      </c>
      <c r="F193" s="70" t="s">
        <v>159</v>
      </c>
      <c r="G193" s="70" t="s">
        <v>1850</v>
      </c>
      <c r="H193" s="70" t="s">
        <v>1851</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1868</v>
      </c>
      <c r="B194" s="70">
        <v>425</v>
      </c>
      <c r="C194" s="70">
        <v>18</v>
      </c>
      <c r="D194" s="70">
        <v>25</v>
      </c>
      <c r="E194" s="70">
        <v>2021</v>
      </c>
      <c r="F194" s="70" t="s">
        <v>160</v>
      </c>
      <c r="G194" s="70" t="s">
        <v>1850</v>
      </c>
      <c r="H194" s="70" t="s">
        <v>1851</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1869</v>
      </c>
      <c r="B195" s="70">
        <v>425</v>
      </c>
      <c r="C195" s="70">
        <v>19</v>
      </c>
      <c r="D195" s="70">
        <v>25</v>
      </c>
      <c r="E195" s="70">
        <v>2022</v>
      </c>
      <c r="F195" s="70" t="s">
        <v>161</v>
      </c>
      <c r="G195" s="70" t="s">
        <v>1850</v>
      </c>
      <c r="H195" s="70" t="s">
        <v>1851</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425</v>
      </c>
      <c r="C196" s="70">
        <v>20</v>
      </c>
      <c r="D196" s="70">
        <v>25</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425</v>
      </c>
      <c r="C197" s="70">
        <v>21</v>
      </c>
      <c r="D197" s="70">
        <v>25</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239</v>
      </c>
      <c r="C198" s="70">
        <v>1</v>
      </c>
      <c r="D198" s="70">
        <v>15</v>
      </c>
      <c r="E198" s="70">
        <v>1990</v>
      </c>
      <c r="F198" s="70" t="s">
        <v>787</v>
      </c>
      <c r="G198" s="1064" t="s">
        <v>1873</v>
      </c>
      <c r="H198" s="70" t="s">
        <v>1874</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240</v>
      </c>
      <c r="C199" s="70">
        <v>2</v>
      </c>
      <c r="D199" s="70">
        <v>15</v>
      </c>
      <c r="E199" s="70">
        <v>2005</v>
      </c>
      <c r="F199" s="70" t="s">
        <v>789</v>
      </c>
      <c r="G199" s="70" t="s">
        <v>1873</v>
      </c>
      <c r="H199" s="70" t="s">
        <v>1874</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241</v>
      </c>
      <c r="C200" s="70">
        <v>3</v>
      </c>
      <c r="D200" s="70">
        <v>15</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242</v>
      </c>
      <c r="C201" s="70">
        <v>4</v>
      </c>
      <c r="D201" s="70">
        <v>15</v>
      </c>
      <c r="E201" s="70">
        <v>2007</v>
      </c>
      <c r="F201" s="70" t="s">
        <v>791</v>
      </c>
      <c r="G201" s="70" t="s">
        <v>1873</v>
      </c>
      <c r="H201" s="70" t="s">
        <v>1874</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243</v>
      </c>
      <c r="C202" s="70">
        <v>5</v>
      </c>
      <c r="D202" s="70">
        <v>15</v>
      </c>
      <c r="E202" s="70">
        <v>2008</v>
      </c>
      <c r="F202" s="70" t="s">
        <v>792</v>
      </c>
      <c r="G202" s="70" t="s">
        <v>1873</v>
      </c>
      <c r="H202" s="70" t="s">
        <v>1874</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244</v>
      </c>
      <c r="C203" s="70">
        <v>6</v>
      </c>
      <c r="D203" s="70">
        <v>15</v>
      </c>
      <c r="E203" s="70">
        <v>2009</v>
      </c>
      <c r="F203" s="70" t="s">
        <v>176</v>
      </c>
      <c r="G203" s="70" t="s">
        <v>1873</v>
      </c>
      <c r="H203" s="70" t="s">
        <v>1874</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1880</v>
      </c>
      <c r="B204" s="70">
        <v>245</v>
      </c>
      <c r="C204" s="70">
        <v>7</v>
      </c>
      <c r="D204" s="70">
        <v>15</v>
      </c>
      <c r="E204" s="70">
        <v>2010</v>
      </c>
      <c r="F204" s="70" t="s">
        <v>177</v>
      </c>
      <c r="G204" s="70" t="s">
        <v>1873</v>
      </c>
      <c r="H204" s="70" t="s">
        <v>1874</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1881</v>
      </c>
      <c r="B205" s="70">
        <v>246</v>
      </c>
      <c r="C205" s="70">
        <v>8</v>
      </c>
      <c r="D205" s="70">
        <v>15</v>
      </c>
      <c r="E205" s="70">
        <v>2011</v>
      </c>
      <c r="F205" s="70" t="s">
        <v>178</v>
      </c>
      <c r="G205" s="70" t="s">
        <v>1873</v>
      </c>
      <c r="H205" s="70" t="s">
        <v>1874</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1882</v>
      </c>
      <c r="B206" s="70">
        <v>247</v>
      </c>
      <c r="C206" s="70">
        <v>9</v>
      </c>
      <c r="D206" s="70">
        <v>15</v>
      </c>
      <c r="E206" s="70">
        <v>2012</v>
      </c>
      <c r="F206" s="70" t="s">
        <v>179</v>
      </c>
      <c r="G206" s="70" t="s">
        <v>1873</v>
      </c>
      <c r="H206" s="70" t="s">
        <v>1874</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1883</v>
      </c>
      <c r="B207" s="70">
        <v>248</v>
      </c>
      <c r="C207" s="70">
        <v>10</v>
      </c>
      <c r="D207" s="70">
        <v>15</v>
      </c>
      <c r="E207" s="70">
        <v>2013</v>
      </c>
      <c r="F207" s="70" t="s">
        <v>180</v>
      </c>
      <c r="G207" s="70" t="s">
        <v>1873</v>
      </c>
      <c r="H207" s="70" t="s">
        <v>1874</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1884</v>
      </c>
      <c r="B208" s="70">
        <v>249</v>
      </c>
      <c r="C208" s="70">
        <v>11</v>
      </c>
      <c r="D208" s="70">
        <v>15</v>
      </c>
      <c r="E208" s="70">
        <v>2014</v>
      </c>
      <c r="F208" s="70" t="s">
        <v>181</v>
      </c>
      <c r="G208" s="70" t="s">
        <v>1873</v>
      </c>
      <c r="H208" s="70" t="s">
        <v>1874</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1885</v>
      </c>
      <c r="B209" s="70">
        <v>250</v>
      </c>
      <c r="C209" s="70">
        <v>12</v>
      </c>
      <c r="D209" s="70">
        <v>15</v>
      </c>
      <c r="E209" s="70">
        <v>2015</v>
      </c>
      <c r="F209" s="70" t="s">
        <v>182</v>
      </c>
      <c r="G209" s="70" t="s">
        <v>1873</v>
      </c>
      <c r="H209" s="70" t="s">
        <v>1874</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1886</v>
      </c>
      <c r="B210" s="70">
        <v>251</v>
      </c>
      <c r="C210" s="70">
        <v>13</v>
      </c>
      <c r="D210" s="70">
        <v>15</v>
      </c>
      <c r="E210" s="70">
        <v>2016</v>
      </c>
      <c r="F210" s="70" t="s">
        <v>155</v>
      </c>
      <c r="G210" s="70" t="s">
        <v>1873</v>
      </c>
      <c r="H210" s="70" t="s">
        <v>1874</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1887</v>
      </c>
      <c r="B211" s="70">
        <v>252</v>
      </c>
      <c r="C211" s="70">
        <v>14</v>
      </c>
      <c r="D211" s="70">
        <v>15</v>
      </c>
      <c r="E211" s="70">
        <v>2017</v>
      </c>
      <c r="F211" s="70" t="s">
        <v>156</v>
      </c>
      <c r="G211" s="70" t="s">
        <v>1873</v>
      </c>
      <c r="H211" s="70" t="s">
        <v>1874</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1888</v>
      </c>
      <c r="B212" s="70">
        <v>253</v>
      </c>
      <c r="C212" s="70">
        <v>15</v>
      </c>
      <c r="D212" s="70">
        <v>15</v>
      </c>
      <c r="E212" s="70">
        <v>2018</v>
      </c>
      <c r="F212" s="70" t="s">
        <v>183</v>
      </c>
      <c r="G212" s="70" t="s">
        <v>1873</v>
      </c>
      <c r="H212" s="70" t="s">
        <v>1874</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1889</v>
      </c>
      <c r="B213" s="70">
        <v>254</v>
      </c>
      <c r="C213" s="70">
        <v>16</v>
      </c>
      <c r="D213" s="70">
        <v>15</v>
      </c>
      <c r="E213" s="70">
        <v>2019</v>
      </c>
      <c r="F213" s="70" t="s">
        <v>158</v>
      </c>
      <c r="G213" s="70" t="s">
        <v>1873</v>
      </c>
      <c r="H213" s="70" t="s">
        <v>1874</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1890</v>
      </c>
      <c r="B214" s="70">
        <v>255</v>
      </c>
      <c r="C214" s="70">
        <v>17</v>
      </c>
      <c r="D214" s="70">
        <v>15</v>
      </c>
      <c r="E214" s="70">
        <v>2020</v>
      </c>
      <c r="F214" s="70" t="s">
        <v>159</v>
      </c>
      <c r="G214" s="70" t="s">
        <v>1873</v>
      </c>
      <c r="H214" s="70" t="s">
        <v>1874</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1891</v>
      </c>
      <c r="B215" s="70">
        <v>255</v>
      </c>
      <c r="C215" s="70">
        <v>18</v>
      </c>
      <c r="D215" s="70">
        <v>15</v>
      </c>
      <c r="E215" s="70">
        <v>2021</v>
      </c>
      <c r="F215" s="70" t="s">
        <v>160</v>
      </c>
      <c r="G215" s="70" t="s">
        <v>1873</v>
      </c>
      <c r="H215" s="70" t="s">
        <v>1874</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1892</v>
      </c>
      <c r="B216" s="70">
        <v>255</v>
      </c>
      <c r="C216" s="70">
        <v>19</v>
      </c>
      <c r="D216" s="70">
        <v>15</v>
      </c>
      <c r="E216" s="70">
        <v>2022</v>
      </c>
      <c r="F216" s="70" t="s">
        <v>161</v>
      </c>
      <c r="G216" s="1064" t="s">
        <v>1873</v>
      </c>
      <c r="H216" s="70" t="s">
        <v>1874</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255</v>
      </c>
      <c r="C217" s="70">
        <v>20</v>
      </c>
      <c r="D217" s="70">
        <v>15</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255</v>
      </c>
      <c r="C218" s="70">
        <v>21</v>
      </c>
      <c r="D218" s="70">
        <v>15</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103</v>
      </c>
      <c r="C219" s="70">
        <v>1</v>
      </c>
      <c r="D219" s="70">
        <v>7</v>
      </c>
      <c r="E219" s="70">
        <v>1990</v>
      </c>
      <c r="F219" s="70" t="s">
        <v>787</v>
      </c>
      <c r="G219" s="70" t="s">
        <v>1896</v>
      </c>
      <c r="H219" s="70" t="s">
        <v>1897</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104</v>
      </c>
      <c r="C220" s="70">
        <v>2</v>
      </c>
      <c r="D220" s="70">
        <v>7</v>
      </c>
      <c r="E220" s="70">
        <v>2005</v>
      </c>
      <c r="F220" s="70" t="s">
        <v>789</v>
      </c>
      <c r="G220" s="70" t="s">
        <v>1896</v>
      </c>
      <c r="H220" s="70" t="s">
        <v>1897</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105</v>
      </c>
      <c r="C221" s="70">
        <v>3</v>
      </c>
      <c r="D221" s="70">
        <v>7</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106</v>
      </c>
      <c r="C222" s="70">
        <v>4</v>
      </c>
      <c r="D222" s="70">
        <v>7</v>
      </c>
      <c r="E222" s="70">
        <v>2007</v>
      </c>
      <c r="F222" s="70" t="s">
        <v>791</v>
      </c>
      <c r="G222" s="70" t="s">
        <v>1896</v>
      </c>
      <c r="H222" s="70" t="s">
        <v>1897</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107</v>
      </c>
      <c r="C223" s="70">
        <v>5</v>
      </c>
      <c r="D223" s="70">
        <v>7</v>
      </c>
      <c r="E223" s="70">
        <v>2008</v>
      </c>
      <c r="F223" s="70" t="s">
        <v>792</v>
      </c>
      <c r="G223" s="70" t="s">
        <v>1896</v>
      </c>
      <c r="H223" s="70" t="s">
        <v>1897</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108</v>
      </c>
      <c r="C224" s="70">
        <v>6</v>
      </c>
      <c r="D224" s="70">
        <v>7</v>
      </c>
      <c r="E224" s="70">
        <v>2009</v>
      </c>
      <c r="F224" s="70" t="s">
        <v>176</v>
      </c>
      <c r="G224" s="70" t="s">
        <v>1896</v>
      </c>
      <c r="H224" s="70" t="s">
        <v>1897</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1903</v>
      </c>
      <c r="B225" s="70">
        <v>109</v>
      </c>
      <c r="C225" s="70">
        <v>7</v>
      </c>
      <c r="D225" s="70">
        <v>7</v>
      </c>
      <c r="E225" s="70">
        <v>2010</v>
      </c>
      <c r="F225" s="70" t="s">
        <v>177</v>
      </c>
      <c r="G225" s="70" t="s">
        <v>1896</v>
      </c>
      <c r="H225" s="70" t="s">
        <v>1897</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1904</v>
      </c>
      <c r="B226" s="70">
        <v>110</v>
      </c>
      <c r="C226" s="70">
        <v>8</v>
      </c>
      <c r="D226" s="70">
        <v>7</v>
      </c>
      <c r="E226" s="70">
        <v>2011</v>
      </c>
      <c r="F226" s="70" t="s">
        <v>178</v>
      </c>
      <c r="G226" s="70" t="s">
        <v>1896</v>
      </c>
      <c r="H226" s="70" t="s">
        <v>1897</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1905</v>
      </c>
      <c r="B227" s="70">
        <v>111</v>
      </c>
      <c r="C227" s="70">
        <v>9</v>
      </c>
      <c r="D227" s="70">
        <v>7</v>
      </c>
      <c r="E227" s="70">
        <v>2012</v>
      </c>
      <c r="F227" s="70" t="s">
        <v>179</v>
      </c>
      <c r="G227" s="70" t="s">
        <v>1896</v>
      </c>
      <c r="H227" s="70" t="s">
        <v>1897</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1906</v>
      </c>
      <c r="B228" s="70">
        <v>112</v>
      </c>
      <c r="C228" s="70">
        <v>10</v>
      </c>
      <c r="D228" s="70">
        <v>7</v>
      </c>
      <c r="E228" s="70">
        <v>2013</v>
      </c>
      <c r="F228" s="70" t="s">
        <v>180</v>
      </c>
      <c r="G228" s="70" t="s">
        <v>1896</v>
      </c>
      <c r="H228" s="70" t="s">
        <v>1897</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1907</v>
      </c>
      <c r="B229" s="70">
        <v>113</v>
      </c>
      <c r="C229" s="70">
        <v>11</v>
      </c>
      <c r="D229" s="70">
        <v>7</v>
      </c>
      <c r="E229" s="70">
        <v>2014</v>
      </c>
      <c r="F229" s="70" t="s">
        <v>181</v>
      </c>
      <c r="G229" s="70" t="s">
        <v>1896</v>
      </c>
      <c r="H229" s="70" t="s">
        <v>1897</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1908</v>
      </c>
      <c r="B230" s="70">
        <v>114</v>
      </c>
      <c r="C230" s="70">
        <v>12</v>
      </c>
      <c r="D230" s="70">
        <v>7</v>
      </c>
      <c r="E230" s="70">
        <v>2015</v>
      </c>
      <c r="F230" s="70" t="s">
        <v>182</v>
      </c>
      <c r="G230" s="70" t="s">
        <v>1896</v>
      </c>
      <c r="H230" s="70" t="s">
        <v>1897</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1909</v>
      </c>
      <c r="B231" s="70">
        <v>115</v>
      </c>
      <c r="C231" s="70">
        <v>13</v>
      </c>
      <c r="D231" s="70">
        <v>7</v>
      </c>
      <c r="E231" s="70">
        <v>2016</v>
      </c>
      <c r="F231" s="70" t="s">
        <v>155</v>
      </c>
      <c r="G231" s="70" t="s">
        <v>1896</v>
      </c>
      <c r="H231" s="70" t="s">
        <v>1897</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1910</v>
      </c>
      <c r="B232" s="70">
        <v>116</v>
      </c>
      <c r="C232" s="70">
        <v>14</v>
      </c>
      <c r="D232" s="70">
        <v>7</v>
      </c>
      <c r="E232" s="70">
        <v>2017</v>
      </c>
      <c r="F232" s="70" t="s">
        <v>156</v>
      </c>
      <c r="G232" s="70" t="s">
        <v>1896</v>
      </c>
      <c r="H232" s="70" t="s">
        <v>1897</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1911</v>
      </c>
      <c r="B233" s="70">
        <v>117</v>
      </c>
      <c r="C233" s="70">
        <v>15</v>
      </c>
      <c r="D233" s="70">
        <v>7</v>
      </c>
      <c r="E233" s="70">
        <v>2018</v>
      </c>
      <c r="F233" s="70" t="s">
        <v>183</v>
      </c>
      <c r="G233" s="70" t="s">
        <v>1896</v>
      </c>
      <c r="H233" s="70" t="s">
        <v>1897</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1912</v>
      </c>
      <c r="B234" s="70">
        <v>118</v>
      </c>
      <c r="C234" s="70">
        <v>16</v>
      </c>
      <c r="D234" s="70">
        <v>7</v>
      </c>
      <c r="E234" s="70">
        <v>2019</v>
      </c>
      <c r="F234" s="70" t="s">
        <v>158</v>
      </c>
      <c r="G234" s="70" t="s">
        <v>1896</v>
      </c>
      <c r="H234" s="70" t="s">
        <v>1897</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1913</v>
      </c>
      <c r="B235" s="70">
        <v>119</v>
      </c>
      <c r="C235" s="70">
        <v>17</v>
      </c>
      <c r="D235" s="70">
        <v>7</v>
      </c>
      <c r="E235" s="70">
        <v>2020</v>
      </c>
      <c r="F235" s="70" t="s">
        <v>159</v>
      </c>
      <c r="G235" s="1064" t="s">
        <v>1896</v>
      </c>
      <c r="H235" s="70" t="s">
        <v>1897</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1914</v>
      </c>
      <c r="B236" s="70">
        <v>119</v>
      </c>
      <c r="C236" s="70">
        <v>18</v>
      </c>
      <c r="D236" s="70">
        <v>7</v>
      </c>
      <c r="E236" s="70">
        <v>2021</v>
      </c>
      <c r="F236" s="70" t="s">
        <v>160</v>
      </c>
      <c r="G236" s="1064" t="s">
        <v>1896</v>
      </c>
      <c r="H236" s="70" t="s">
        <v>1897</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1915</v>
      </c>
      <c r="B237" s="70">
        <v>119</v>
      </c>
      <c r="C237" s="70">
        <v>19</v>
      </c>
      <c r="D237" s="70">
        <v>7</v>
      </c>
      <c r="E237" s="70">
        <v>2022</v>
      </c>
      <c r="F237" s="70" t="s">
        <v>161</v>
      </c>
      <c r="G237" s="70" t="s">
        <v>1896</v>
      </c>
      <c r="H237" s="70" t="s">
        <v>1897</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119</v>
      </c>
      <c r="C238" s="70">
        <v>20</v>
      </c>
      <c r="D238" s="70">
        <v>7</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119</v>
      </c>
      <c r="C239" s="70">
        <v>21</v>
      </c>
      <c r="D239" s="70">
        <v>7</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460</v>
      </c>
      <c r="C240" s="70">
        <v>1</v>
      </c>
      <c r="D240" s="70">
        <v>28</v>
      </c>
      <c r="E240" s="70">
        <v>1990</v>
      </c>
      <c r="F240" s="70" t="s">
        <v>787</v>
      </c>
      <c r="G240" s="70" t="s">
        <v>1919</v>
      </c>
      <c r="H240" s="70" t="s">
        <v>1920</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461</v>
      </c>
      <c r="C241" s="70">
        <v>2</v>
      </c>
      <c r="D241" s="70">
        <v>28</v>
      </c>
      <c r="E241" s="70">
        <v>2005</v>
      </c>
      <c r="F241" s="70" t="s">
        <v>789</v>
      </c>
      <c r="G241" s="70" t="s">
        <v>1919</v>
      </c>
      <c r="H241" s="70" t="s">
        <v>1920</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462</v>
      </c>
      <c r="C242" s="70">
        <v>3</v>
      </c>
      <c r="D242" s="70">
        <v>28</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463</v>
      </c>
      <c r="C243" s="70">
        <v>4</v>
      </c>
      <c r="D243" s="70">
        <v>28</v>
      </c>
      <c r="E243" s="70">
        <v>2007</v>
      </c>
      <c r="F243" s="70" t="s">
        <v>791</v>
      </c>
      <c r="G243" s="70" t="s">
        <v>1919</v>
      </c>
      <c r="H243" s="70" t="s">
        <v>1920</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464</v>
      </c>
      <c r="C244" s="70">
        <v>5</v>
      </c>
      <c r="D244" s="70">
        <v>28</v>
      </c>
      <c r="E244" s="70">
        <v>2008</v>
      </c>
      <c r="F244" s="70" t="s">
        <v>792</v>
      </c>
      <c r="G244" s="70" t="s">
        <v>1919</v>
      </c>
      <c r="H244" s="70" t="s">
        <v>1920</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465</v>
      </c>
      <c r="C245" s="70">
        <v>6</v>
      </c>
      <c r="D245" s="70">
        <v>28</v>
      </c>
      <c r="E245" s="70">
        <v>2009</v>
      </c>
      <c r="F245" s="70" t="s">
        <v>176</v>
      </c>
      <c r="G245" s="70" t="s">
        <v>1919</v>
      </c>
      <c r="H245" s="70" t="s">
        <v>1920</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1926</v>
      </c>
      <c r="B246" s="70">
        <v>466</v>
      </c>
      <c r="C246" s="70">
        <v>7</v>
      </c>
      <c r="D246" s="70">
        <v>28</v>
      </c>
      <c r="E246" s="70">
        <v>2010</v>
      </c>
      <c r="F246" s="70" t="s">
        <v>177</v>
      </c>
      <c r="G246" s="70" t="s">
        <v>1919</v>
      </c>
      <c r="H246" s="70" t="s">
        <v>1920</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1927</v>
      </c>
      <c r="B247" s="70">
        <v>467</v>
      </c>
      <c r="C247" s="70">
        <v>8</v>
      </c>
      <c r="D247" s="70">
        <v>28</v>
      </c>
      <c r="E247" s="70">
        <v>2011</v>
      </c>
      <c r="F247" s="70" t="s">
        <v>178</v>
      </c>
      <c r="G247" s="70" t="s">
        <v>1919</v>
      </c>
      <c r="H247" s="70" t="s">
        <v>1920</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1928</v>
      </c>
      <c r="B248" s="70">
        <v>468</v>
      </c>
      <c r="C248" s="70">
        <v>9</v>
      </c>
      <c r="D248" s="70">
        <v>28</v>
      </c>
      <c r="E248" s="70">
        <v>2012</v>
      </c>
      <c r="F248" s="70" t="s">
        <v>179</v>
      </c>
      <c r="G248" s="70" t="s">
        <v>1919</v>
      </c>
      <c r="H248" s="70" t="s">
        <v>1920</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1929</v>
      </c>
      <c r="B249" s="70">
        <v>469</v>
      </c>
      <c r="C249" s="70">
        <v>10</v>
      </c>
      <c r="D249" s="70">
        <v>28</v>
      </c>
      <c r="E249" s="70">
        <v>2013</v>
      </c>
      <c r="F249" s="70" t="s">
        <v>180</v>
      </c>
      <c r="G249" s="70" t="s">
        <v>1919</v>
      </c>
      <c r="H249" s="70" t="s">
        <v>1920</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1930</v>
      </c>
      <c r="B250" s="70">
        <v>470</v>
      </c>
      <c r="C250" s="70">
        <v>11</v>
      </c>
      <c r="D250" s="70">
        <v>28</v>
      </c>
      <c r="E250" s="70">
        <v>2014</v>
      </c>
      <c r="F250" s="70" t="s">
        <v>181</v>
      </c>
      <c r="G250" s="70" t="s">
        <v>1919</v>
      </c>
      <c r="H250" s="70" t="s">
        <v>1920</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1931</v>
      </c>
      <c r="B251" s="70">
        <v>471</v>
      </c>
      <c r="C251" s="70">
        <v>12</v>
      </c>
      <c r="D251" s="70">
        <v>28</v>
      </c>
      <c r="E251" s="70">
        <v>2015</v>
      </c>
      <c r="F251" s="70" t="s">
        <v>182</v>
      </c>
      <c r="G251" s="70" t="s">
        <v>1919</v>
      </c>
      <c r="H251" s="70" t="s">
        <v>1920</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1932</v>
      </c>
      <c r="B252" s="70">
        <v>472</v>
      </c>
      <c r="C252" s="70">
        <v>13</v>
      </c>
      <c r="D252" s="70">
        <v>28</v>
      </c>
      <c r="E252" s="70">
        <v>2016</v>
      </c>
      <c r="F252" s="70" t="s">
        <v>155</v>
      </c>
      <c r="G252" s="70" t="s">
        <v>1919</v>
      </c>
      <c r="H252" s="70" t="s">
        <v>1920</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1933</v>
      </c>
      <c r="B253" s="70">
        <v>473</v>
      </c>
      <c r="C253" s="70">
        <v>14</v>
      </c>
      <c r="D253" s="70">
        <v>28</v>
      </c>
      <c r="E253" s="70">
        <v>2017</v>
      </c>
      <c r="F253" s="70" t="s">
        <v>156</v>
      </c>
      <c r="G253" s="70" t="s">
        <v>1919</v>
      </c>
      <c r="H253" s="70" t="s">
        <v>1920</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1934</v>
      </c>
      <c r="B254" s="70">
        <v>474</v>
      </c>
      <c r="C254" s="70">
        <v>15</v>
      </c>
      <c r="D254" s="70">
        <v>28</v>
      </c>
      <c r="E254" s="70">
        <v>2018</v>
      </c>
      <c r="F254" s="70" t="s">
        <v>183</v>
      </c>
      <c r="G254" s="1064" t="s">
        <v>1919</v>
      </c>
      <c r="H254" s="70" t="s">
        <v>1920</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1935</v>
      </c>
      <c r="B255" s="70">
        <v>475</v>
      </c>
      <c r="C255" s="70">
        <v>16</v>
      </c>
      <c r="D255" s="70">
        <v>28</v>
      </c>
      <c r="E255" s="70">
        <v>2019</v>
      </c>
      <c r="F255" s="70" t="s">
        <v>158</v>
      </c>
      <c r="G255" s="1064" t="s">
        <v>1919</v>
      </c>
      <c r="H255" s="70" t="s">
        <v>1920</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1936</v>
      </c>
      <c r="B256" s="70">
        <v>476</v>
      </c>
      <c r="C256" s="70">
        <v>17</v>
      </c>
      <c r="D256" s="70">
        <v>28</v>
      </c>
      <c r="E256" s="70">
        <v>2020</v>
      </c>
      <c r="F256" s="70" t="s">
        <v>159</v>
      </c>
      <c r="G256" s="70" t="s">
        <v>1919</v>
      </c>
      <c r="H256" s="70" t="s">
        <v>1920</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1937</v>
      </c>
      <c r="B257" s="70">
        <v>476</v>
      </c>
      <c r="C257" s="70">
        <v>18</v>
      </c>
      <c r="D257" s="70">
        <v>28</v>
      </c>
      <c r="E257" s="70">
        <v>2021</v>
      </c>
      <c r="F257" s="70" t="s">
        <v>160</v>
      </c>
      <c r="G257" s="70" t="s">
        <v>1919</v>
      </c>
      <c r="H257" s="70" t="s">
        <v>1920</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1938</v>
      </c>
      <c r="B258" s="70">
        <v>476</v>
      </c>
      <c r="C258" s="70">
        <v>19</v>
      </c>
      <c r="D258" s="70">
        <v>28</v>
      </c>
      <c r="E258" s="70">
        <v>2022</v>
      </c>
      <c r="F258" s="70" t="s">
        <v>161</v>
      </c>
      <c r="G258" s="70" t="s">
        <v>1919</v>
      </c>
      <c r="H258" s="70" t="s">
        <v>1920</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476</v>
      </c>
      <c r="C259" s="70">
        <v>20</v>
      </c>
      <c r="D259" s="70">
        <v>28</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476</v>
      </c>
      <c r="C260" s="70">
        <v>21</v>
      </c>
      <c r="D260" s="70">
        <v>28</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426</v>
      </c>
      <c r="C261" s="70">
        <v>1</v>
      </c>
      <c r="D261" s="70">
        <v>26</v>
      </c>
      <c r="E261" s="70">
        <v>1990</v>
      </c>
      <c r="F261" s="70" t="s">
        <v>787</v>
      </c>
      <c r="G261" s="70" t="s">
        <v>1942</v>
      </c>
      <c r="H261" s="70" t="s">
        <v>1656</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427</v>
      </c>
      <c r="C262" s="70">
        <v>2</v>
      </c>
      <c r="D262" s="70">
        <v>26</v>
      </c>
      <c r="E262" s="70">
        <v>2005</v>
      </c>
      <c r="F262" s="70" t="s">
        <v>789</v>
      </c>
      <c r="G262" s="70" t="s">
        <v>1942</v>
      </c>
      <c r="H262" s="70" t="s">
        <v>1656</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428</v>
      </c>
      <c r="C263" s="70">
        <v>3</v>
      </c>
      <c r="D263" s="70">
        <v>26</v>
      </c>
      <c r="E263" s="70">
        <v>2006</v>
      </c>
      <c r="F263" s="70" t="s">
        <v>790</v>
      </c>
      <c r="G263" s="70" t="s">
        <v>1942</v>
      </c>
      <c r="H263" s="70" t="s">
        <v>1656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429</v>
      </c>
      <c r="C264" s="70">
        <v>4</v>
      </c>
      <c r="D264" s="70">
        <v>26</v>
      </c>
      <c r="E264" s="70">
        <v>2007</v>
      </c>
      <c r="F264" s="70" t="s">
        <v>791</v>
      </c>
      <c r="G264" s="70" t="s">
        <v>1942</v>
      </c>
      <c r="H264" s="70" t="s">
        <v>1656</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430</v>
      </c>
      <c r="C265" s="70">
        <v>5</v>
      </c>
      <c r="D265" s="70">
        <v>26</v>
      </c>
      <c r="E265" s="70">
        <v>2008</v>
      </c>
      <c r="F265" s="70" t="s">
        <v>792</v>
      </c>
      <c r="G265" s="70" t="s">
        <v>1942</v>
      </c>
      <c r="H265" s="70" t="s">
        <v>1656</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431</v>
      </c>
      <c r="C266" s="70">
        <v>6</v>
      </c>
      <c r="D266" s="70">
        <v>26</v>
      </c>
      <c r="E266" s="70">
        <v>2009</v>
      </c>
      <c r="F266" s="70" t="s">
        <v>176</v>
      </c>
      <c r="G266" s="70" t="s">
        <v>1942</v>
      </c>
      <c r="H266" s="70" t="s">
        <v>1656</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1948</v>
      </c>
      <c r="B267" s="70">
        <v>432</v>
      </c>
      <c r="C267" s="70">
        <v>7</v>
      </c>
      <c r="D267" s="70">
        <v>26</v>
      </c>
      <c r="E267" s="70">
        <v>2010</v>
      </c>
      <c r="F267" s="70" t="s">
        <v>177</v>
      </c>
      <c r="G267" s="70" t="s">
        <v>1942</v>
      </c>
      <c r="H267" s="70" t="s">
        <v>1656</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1949</v>
      </c>
      <c r="B268" s="70">
        <v>433</v>
      </c>
      <c r="C268" s="70">
        <v>8</v>
      </c>
      <c r="D268" s="70">
        <v>26</v>
      </c>
      <c r="E268" s="70">
        <v>2011</v>
      </c>
      <c r="F268" s="70" t="s">
        <v>178</v>
      </c>
      <c r="G268" s="70" t="s">
        <v>1942</v>
      </c>
      <c r="H268" s="70" t="s">
        <v>1656</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1950</v>
      </c>
      <c r="B269" s="70">
        <v>434</v>
      </c>
      <c r="C269" s="70">
        <v>9</v>
      </c>
      <c r="D269" s="70">
        <v>26</v>
      </c>
      <c r="E269" s="70">
        <v>2012</v>
      </c>
      <c r="F269" s="70" t="s">
        <v>179</v>
      </c>
      <c r="G269" s="70" t="s">
        <v>1942</v>
      </c>
      <c r="H269" s="70" t="s">
        <v>1656</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1951</v>
      </c>
      <c r="B270" s="70">
        <v>435</v>
      </c>
      <c r="C270" s="70">
        <v>10</v>
      </c>
      <c r="D270" s="70">
        <v>26</v>
      </c>
      <c r="E270" s="70">
        <v>2013</v>
      </c>
      <c r="F270" s="70" t="s">
        <v>180</v>
      </c>
      <c r="G270" s="70" t="s">
        <v>1942</v>
      </c>
      <c r="H270" s="70" t="s">
        <v>1656</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1952</v>
      </c>
      <c r="B271" s="70">
        <v>436</v>
      </c>
      <c r="C271" s="70">
        <v>11</v>
      </c>
      <c r="D271" s="70">
        <v>26</v>
      </c>
      <c r="E271" s="70">
        <v>2014</v>
      </c>
      <c r="F271" s="70" t="s">
        <v>181</v>
      </c>
      <c r="G271" s="70" t="s">
        <v>1942</v>
      </c>
      <c r="H271" s="70" t="s">
        <v>1656</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1953</v>
      </c>
      <c r="B272" s="70">
        <v>437</v>
      </c>
      <c r="C272" s="70">
        <v>12</v>
      </c>
      <c r="D272" s="70">
        <v>26</v>
      </c>
      <c r="E272" s="70">
        <v>2015</v>
      </c>
      <c r="F272" s="70" t="s">
        <v>182</v>
      </c>
      <c r="G272" s="70" t="s">
        <v>1942</v>
      </c>
      <c r="H272" s="70" t="s">
        <v>1656</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1954</v>
      </c>
      <c r="B273" s="70">
        <v>438</v>
      </c>
      <c r="C273" s="70">
        <v>13</v>
      </c>
      <c r="D273" s="70">
        <v>26</v>
      </c>
      <c r="E273" s="70">
        <v>2016</v>
      </c>
      <c r="F273" s="70" t="s">
        <v>155</v>
      </c>
      <c r="G273" s="1064" t="s">
        <v>1942</v>
      </c>
      <c r="H273" s="70" t="s">
        <v>1656</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1955</v>
      </c>
      <c r="B274" s="70">
        <v>439</v>
      </c>
      <c r="C274" s="70">
        <v>14</v>
      </c>
      <c r="D274" s="70">
        <v>26</v>
      </c>
      <c r="E274" s="70">
        <v>2017</v>
      </c>
      <c r="F274" s="70" t="s">
        <v>156</v>
      </c>
      <c r="G274" s="1064" t="s">
        <v>1942</v>
      </c>
      <c r="H274" s="70" t="s">
        <v>1656</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1956</v>
      </c>
      <c r="B275" s="70">
        <v>440</v>
      </c>
      <c r="C275" s="70">
        <v>15</v>
      </c>
      <c r="D275" s="70">
        <v>26</v>
      </c>
      <c r="E275" s="70">
        <v>2018</v>
      </c>
      <c r="F275" s="70" t="s">
        <v>183</v>
      </c>
      <c r="G275" s="70" t="s">
        <v>1942</v>
      </c>
      <c r="H275" s="70" t="s">
        <v>1656</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1957</v>
      </c>
      <c r="B276" s="70">
        <v>441</v>
      </c>
      <c r="C276" s="70">
        <v>16</v>
      </c>
      <c r="D276" s="70">
        <v>26</v>
      </c>
      <c r="E276" s="70">
        <v>2019</v>
      </c>
      <c r="F276" s="70" t="s">
        <v>158</v>
      </c>
      <c r="G276" s="70" t="s">
        <v>1942</v>
      </c>
      <c r="H276" s="70" t="s">
        <v>1656</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1958</v>
      </c>
      <c r="B277" s="70">
        <v>442</v>
      </c>
      <c r="C277" s="70">
        <v>17</v>
      </c>
      <c r="D277" s="70">
        <v>26</v>
      </c>
      <c r="E277" s="70">
        <v>2020</v>
      </c>
      <c r="F277" s="70" t="s">
        <v>159</v>
      </c>
      <c r="G277" s="70" t="s">
        <v>1942</v>
      </c>
      <c r="H277" s="70" t="s">
        <v>1656</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1959</v>
      </c>
      <c r="B278" s="70">
        <v>442</v>
      </c>
      <c r="C278" s="70">
        <v>18</v>
      </c>
      <c r="D278" s="70">
        <v>26</v>
      </c>
      <c r="E278" s="70">
        <v>2021</v>
      </c>
      <c r="F278" s="70" t="s">
        <v>160</v>
      </c>
      <c r="G278" s="70" t="s">
        <v>1942</v>
      </c>
      <c r="H278" s="70" t="s">
        <v>1656</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1960</v>
      </c>
      <c r="B279" s="70">
        <v>442</v>
      </c>
      <c r="C279" s="70">
        <v>19</v>
      </c>
      <c r="D279" s="70">
        <v>26</v>
      </c>
      <c r="E279" s="70">
        <v>2022</v>
      </c>
      <c r="F279" s="70" t="s">
        <v>161</v>
      </c>
      <c r="G279" s="70" t="s">
        <v>1942</v>
      </c>
      <c r="H279" s="70" t="s">
        <v>1656</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442</v>
      </c>
      <c r="C280" s="70">
        <v>20</v>
      </c>
      <c r="D280" s="70">
        <v>26</v>
      </c>
      <c r="E280" s="70">
        <v>2023</v>
      </c>
      <c r="F280" s="70" t="s">
        <v>1539</v>
      </c>
      <c r="G280" s="70" t="s">
        <v>1942</v>
      </c>
      <c r="H280" s="70" t="s">
        <v>1656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442</v>
      </c>
      <c r="C281" s="70">
        <v>21</v>
      </c>
      <c r="D281" s="70">
        <v>26</v>
      </c>
      <c r="E281" s="70">
        <v>2024</v>
      </c>
      <c r="F281" s="70" t="s">
        <v>1554</v>
      </c>
      <c r="G281" s="70" t="s">
        <v>1942</v>
      </c>
      <c r="H281" s="70" t="s">
        <v>1656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103</v>
      </c>
      <c r="C282" s="70">
        <v>1</v>
      </c>
      <c r="D282" s="70">
        <v>7</v>
      </c>
      <c r="E282" s="70">
        <v>1990</v>
      </c>
      <c r="F282" s="70" t="s">
        <v>787</v>
      </c>
      <c r="G282" s="70" t="s">
        <v>1964</v>
      </c>
      <c r="H282" s="70" t="s">
        <v>1965</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104</v>
      </c>
      <c r="C283" s="70">
        <v>2</v>
      </c>
      <c r="D283" s="70">
        <v>7</v>
      </c>
      <c r="E283" s="70">
        <v>2005</v>
      </c>
      <c r="F283" s="70" t="s">
        <v>789</v>
      </c>
      <c r="G283" s="70" t="s">
        <v>1964</v>
      </c>
      <c r="H283" s="70" t="s">
        <v>1965</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105</v>
      </c>
      <c r="C284" s="70">
        <v>3</v>
      </c>
      <c r="D284" s="70">
        <v>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106</v>
      </c>
      <c r="C285" s="70">
        <v>4</v>
      </c>
      <c r="D285" s="70">
        <v>7</v>
      </c>
      <c r="E285" s="70">
        <v>2007</v>
      </c>
      <c r="F285" s="70" t="s">
        <v>791</v>
      </c>
      <c r="G285" s="70" t="s">
        <v>1964</v>
      </c>
      <c r="H285" s="70" t="s">
        <v>1965</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107</v>
      </c>
      <c r="C286" s="70">
        <v>5</v>
      </c>
      <c r="D286" s="70">
        <v>7</v>
      </c>
      <c r="E286" s="70">
        <v>2008</v>
      </c>
      <c r="F286" s="70" t="s">
        <v>792</v>
      </c>
      <c r="G286" s="70" t="s">
        <v>1964</v>
      </c>
      <c r="H286" s="70" t="s">
        <v>1965</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108</v>
      </c>
      <c r="C287" s="70">
        <v>6</v>
      </c>
      <c r="D287" s="70">
        <v>7</v>
      </c>
      <c r="E287" s="70">
        <v>2009</v>
      </c>
      <c r="F287" s="70" t="s">
        <v>176</v>
      </c>
      <c r="G287" s="70" t="s">
        <v>1964</v>
      </c>
      <c r="H287" s="70" t="s">
        <v>1965</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1971</v>
      </c>
      <c r="B288" s="70">
        <v>109</v>
      </c>
      <c r="C288" s="70">
        <v>7</v>
      </c>
      <c r="D288" s="70">
        <v>7</v>
      </c>
      <c r="E288" s="70">
        <v>2010</v>
      </c>
      <c r="F288" s="70" t="s">
        <v>177</v>
      </c>
      <c r="G288" s="70" t="s">
        <v>1964</v>
      </c>
      <c r="H288" s="70" t="s">
        <v>1965</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1972</v>
      </c>
      <c r="B289" s="70">
        <v>110</v>
      </c>
      <c r="C289" s="70">
        <v>8</v>
      </c>
      <c r="D289" s="70">
        <v>7</v>
      </c>
      <c r="E289" s="70">
        <v>2011</v>
      </c>
      <c r="F289" s="70" t="s">
        <v>178</v>
      </c>
      <c r="G289" s="70" t="s">
        <v>1964</v>
      </c>
      <c r="H289" s="70" t="s">
        <v>1965</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1973</v>
      </c>
      <c r="B290" s="70">
        <v>111</v>
      </c>
      <c r="C290" s="70">
        <v>9</v>
      </c>
      <c r="D290" s="70">
        <v>7</v>
      </c>
      <c r="E290" s="70">
        <v>2012</v>
      </c>
      <c r="F290" s="70" t="s">
        <v>179</v>
      </c>
      <c r="G290" s="70" t="s">
        <v>1964</v>
      </c>
      <c r="H290" s="70" t="s">
        <v>1965</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1974</v>
      </c>
      <c r="B291" s="70">
        <v>112</v>
      </c>
      <c r="C291" s="70">
        <v>10</v>
      </c>
      <c r="D291" s="70">
        <v>7</v>
      </c>
      <c r="E291" s="70">
        <v>2013</v>
      </c>
      <c r="F291" s="70" t="s">
        <v>180</v>
      </c>
      <c r="G291" s="70" t="s">
        <v>1964</v>
      </c>
      <c r="H291" s="70" t="s">
        <v>1965</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1975</v>
      </c>
      <c r="B292" s="70">
        <v>113</v>
      </c>
      <c r="C292" s="70">
        <v>11</v>
      </c>
      <c r="D292" s="70">
        <v>7</v>
      </c>
      <c r="E292" s="70">
        <v>2014</v>
      </c>
      <c r="F292" s="70" t="s">
        <v>181</v>
      </c>
      <c r="G292" s="1064" t="s">
        <v>1964</v>
      </c>
      <c r="H292" s="70" t="s">
        <v>1965</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1976</v>
      </c>
      <c r="B293" s="70">
        <v>114</v>
      </c>
      <c r="C293" s="70">
        <v>12</v>
      </c>
      <c r="D293" s="70">
        <v>7</v>
      </c>
      <c r="E293" s="70">
        <v>2015</v>
      </c>
      <c r="F293" s="70" t="s">
        <v>182</v>
      </c>
      <c r="G293" s="1064" t="s">
        <v>1964</v>
      </c>
      <c r="H293" s="70" t="s">
        <v>1965</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1977</v>
      </c>
      <c r="B294" s="70">
        <v>115</v>
      </c>
      <c r="C294" s="70">
        <v>13</v>
      </c>
      <c r="D294" s="70">
        <v>7</v>
      </c>
      <c r="E294" s="70">
        <v>2016</v>
      </c>
      <c r="F294" s="70" t="s">
        <v>155</v>
      </c>
      <c r="G294" s="70" t="s">
        <v>1964</v>
      </c>
      <c r="H294" s="70" t="s">
        <v>1965</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1978</v>
      </c>
      <c r="B295" s="70">
        <v>116</v>
      </c>
      <c r="C295" s="70">
        <v>14</v>
      </c>
      <c r="D295" s="70">
        <v>7</v>
      </c>
      <c r="E295" s="70">
        <v>2017</v>
      </c>
      <c r="F295" s="70" t="s">
        <v>156</v>
      </c>
      <c r="G295" s="70" t="s">
        <v>1964</v>
      </c>
      <c r="H295" s="70" t="s">
        <v>1965</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1979</v>
      </c>
      <c r="B296" s="70">
        <v>117</v>
      </c>
      <c r="C296" s="70">
        <v>15</v>
      </c>
      <c r="D296" s="70">
        <v>7</v>
      </c>
      <c r="E296" s="70">
        <v>2018</v>
      </c>
      <c r="F296" s="70" t="s">
        <v>183</v>
      </c>
      <c r="G296" s="70" t="s">
        <v>1964</v>
      </c>
      <c r="H296" s="70" t="s">
        <v>1965</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1980</v>
      </c>
      <c r="B297" s="70">
        <v>118</v>
      </c>
      <c r="C297" s="70">
        <v>16</v>
      </c>
      <c r="D297" s="70">
        <v>7</v>
      </c>
      <c r="E297" s="70">
        <v>2019</v>
      </c>
      <c r="F297" s="70" t="s">
        <v>158</v>
      </c>
      <c r="G297" s="70" t="s">
        <v>1964</v>
      </c>
      <c r="H297" s="70" t="s">
        <v>1965</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1981</v>
      </c>
      <c r="B298" s="70">
        <v>119</v>
      </c>
      <c r="C298" s="70">
        <v>17</v>
      </c>
      <c r="D298" s="70">
        <v>7</v>
      </c>
      <c r="E298" s="70">
        <v>2020</v>
      </c>
      <c r="F298" s="70" t="s">
        <v>159</v>
      </c>
      <c r="G298" s="70" t="s">
        <v>1964</v>
      </c>
      <c r="H298" s="70" t="s">
        <v>1965</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1982</v>
      </c>
      <c r="B299" s="70">
        <v>119</v>
      </c>
      <c r="C299" s="70">
        <v>18</v>
      </c>
      <c r="D299" s="70">
        <v>7</v>
      </c>
      <c r="E299" s="70">
        <v>2021</v>
      </c>
      <c r="F299" s="70" t="s">
        <v>160</v>
      </c>
      <c r="G299" s="70" t="s">
        <v>1964</v>
      </c>
      <c r="H299" s="70" t="s">
        <v>1965</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1983</v>
      </c>
      <c r="B300" s="70">
        <v>119</v>
      </c>
      <c r="C300" s="70">
        <v>19</v>
      </c>
      <c r="D300" s="70">
        <v>7</v>
      </c>
      <c r="E300" s="70">
        <v>2022</v>
      </c>
      <c r="F300" s="70" t="s">
        <v>161</v>
      </c>
      <c r="G300" s="70" t="s">
        <v>1964</v>
      </c>
      <c r="H300" s="70" t="s">
        <v>1965</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119</v>
      </c>
      <c r="C301" s="70">
        <v>20</v>
      </c>
      <c r="D301" s="70">
        <v>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119</v>
      </c>
      <c r="C302" s="70">
        <v>21</v>
      </c>
      <c r="D302" s="70">
        <v>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205</v>
      </c>
      <c r="C303" s="70">
        <v>1</v>
      </c>
      <c r="D303" s="70">
        <v>13</v>
      </c>
      <c r="E303" s="70">
        <v>1990</v>
      </c>
      <c r="F303" s="70" t="s">
        <v>787</v>
      </c>
      <c r="G303" s="70" t="s">
        <v>1987</v>
      </c>
      <c r="H303" s="70" t="s">
        <v>1988</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206</v>
      </c>
      <c r="C304" s="70">
        <v>2</v>
      </c>
      <c r="D304" s="70">
        <v>13</v>
      </c>
      <c r="E304" s="70">
        <v>2005</v>
      </c>
      <c r="F304" s="70" t="s">
        <v>789</v>
      </c>
      <c r="G304" s="70" t="s">
        <v>1987</v>
      </c>
      <c r="H304" s="70" t="s">
        <v>1988</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207</v>
      </c>
      <c r="C305" s="70">
        <v>3</v>
      </c>
      <c r="D305" s="70">
        <v>13</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208</v>
      </c>
      <c r="C306" s="70">
        <v>4</v>
      </c>
      <c r="D306" s="70">
        <v>13</v>
      </c>
      <c r="E306" s="70">
        <v>2007</v>
      </c>
      <c r="F306" s="70" t="s">
        <v>791</v>
      </c>
      <c r="G306" s="70" t="s">
        <v>1987</v>
      </c>
      <c r="H306" s="70" t="s">
        <v>1988</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209</v>
      </c>
      <c r="C307" s="70">
        <v>5</v>
      </c>
      <c r="D307" s="70">
        <v>13</v>
      </c>
      <c r="E307" s="70">
        <v>2008</v>
      </c>
      <c r="F307" s="70" t="s">
        <v>792</v>
      </c>
      <c r="G307" s="70" t="s">
        <v>1987</v>
      </c>
      <c r="H307" s="70" t="s">
        <v>1988</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210</v>
      </c>
      <c r="C308" s="70">
        <v>6</v>
      </c>
      <c r="D308" s="70">
        <v>13</v>
      </c>
      <c r="E308" s="70">
        <v>2009</v>
      </c>
      <c r="F308" s="70" t="s">
        <v>176</v>
      </c>
      <c r="G308" s="70" t="s">
        <v>1987</v>
      </c>
      <c r="H308" s="70" t="s">
        <v>1988</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1994</v>
      </c>
      <c r="B309" s="70">
        <v>211</v>
      </c>
      <c r="C309" s="70">
        <v>7</v>
      </c>
      <c r="D309" s="70">
        <v>13</v>
      </c>
      <c r="E309" s="70">
        <v>2010</v>
      </c>
      <c r="F309" s="70" t="s">
        <v>177</v>
      </c>
      <c r="G309" s="70" t="s">
        <v>1987</v>
      </c>
      <c r="H309" s="70" t="s">
        <v>1988</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1995</v>
      </c>
      <c r="B310" s="70">
        <v>212</v>
      </c>
      <c r="C310" s="70">
        <v>8</v>
      </c>
      <c r="D310" s="70">
        <v>13</v>
      </c>
      <c r="E310" s="70">
        <v>2011</v>
      </c>
      <c r="F310" s="70" t="s">
        <v>178</v>
      </c>
      <c r="G310" s="70" t="s">
        <v>1987</v>
      </c>
      <c r="H310" s="70" t="s">
        <v>1988</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1996</v>
      </c>
      <c r="B311" s="70">
        <v>213</v>
      </c>
      <c r="C311" s="70">
        <v>9</v>
      </c>
      <c r="D311" s="70">
        <v>13</v>
      </c>
      <c r="E311" s="70">
        <v>2012</v>
      </c>
      <c r="F311" s="70" t="s">
        <v>179</v>
      </c>
      <c r="G311" s="1064" t="s">
        <v>1987</v>
      </c>
      <c r="H311" s="70" t="s">
        <v>1988</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1997</v>
      </c>
      <c r="B312" s="70">
        <v>214</v>
      </c>
      <c r="C312" s="70">
        <v>10</v>
      </c>
      <c r="D312" s="70">
        <v>13</v>
      </c>
      <c r="E312" s="70">
        <v>2013</v>
      </c>
      <c r="F312" s="70" t="s">
        <v>180</v>
      </c>
      <c r="G312" s="1064" t="s">
        <v>1987</v>
      </c>
      <c r="H312" s="70" t="s">
        <v>1988</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1998</v>
      </c>
      <c r="B313" s="70">
        <v>215</v>
      </c>
      <c r="C313" s="70">
        <v>11</v>
      </c>
      <c r="D313" s="70">
        <v>13</v>
      </c>
      <c r="E313" s="70">
        <v>2014</v>
      </c>
      <c r="F313" s="70" t="s">
        <v>181</v>
      </c>
      <c r="G313" s="70" t="s">
        <v>1987</v>
      </c>
      <c r="H313" s="70" t="s">
        <v>1988</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1999</v>
      </c>
      <c r="B314" s="70">
        <v>216</v>
      </c>
      <c r="C314" s="70">
        <v>12</v>
      </c>
      <c r="D314" s="70">
        <v>13</v>
      </c>
      <c r="E314" s="70">
        <v>2015</v>
      </c>
      <c r="F314" s="70" t="s">
        <v>182</v>
      </c>
      <c r="G314" s="70" t="s">
        <v>1987</v>
      </c>
      <c r="H314" s="70" t="s">
        <v>1988</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2000</v>
      </c>
      <c r="B315" s="70">
        <v>217</v>
      </c>
      <c r="C315" s="70">
        <v>13</v>
      </c>
      <c r="D315" s="70">
        <v>13</v>
      </c>
      <c r="E315" s="70">
        <v>2016</v>
      </c>
      <c r="F315" s="70" t="s">
        <v>155</v>
      </c>
      <c r="G315" s="70" t="s">
        <v>1987</v>
      </c>
      <c r="H315" s="70" t="s">
        <v>1988</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2001</v>
      </c>
      <c r="B316" s="70">
        <v>218</v>
      </c>
      <c r="C316" s="70">
        <v>14</v>
      </c>
      <c r="D316" s="70">
        <v>13</v>
      </c>
      <c r="E316" s="70">
        <v>2017</v>
      </c>
      <c r="F316" s="70" t="s">
        <v>156</v>
      </c>
      <c r="G316" s="70" t="s">
        <v>1987</v>
      </c>
      <c r="H316" s="70" t="s">
        <v>1988</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2002</v>
      </c>
      <c r="B317" s="70">
        <v>219</v>
      </c>
      <c r="C317" s="70">
        <v>15</v>
      </c>
      <c r="D317" s="70">
        <v>13</v>
      </c>
      <c r="E317" s="70">
        <v>2018</v>
      </c>
      <c r="F317" s="70" t="s">
        <v>183</v>
      </c>
      <c r="G317" s="70" t="s">
        <v>1987</v>
      </c>
      <c r="H317" s="70" t="s">
        <v>1988</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2003</v>
      </c>
      <c r="B318" s="70">
        <v>220</v>
      </c>
      <c r="C318" s="70">
        <v>16</v>
      </c>
      <c r="D318" s="70">
        <v>13</v>
      </c>
      <c r="E318" s="70">
        <v>2019</v>
      </c>
      <c r="F318" s="70" t="s">
        <v>158</v>
      </c>
      <c r="G318" s="70" t="s">
        <v>1987</v>
      </c>
      <c r="H318" s="70" t="s">
        <v>1988</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2004</v>
      </c>
      <c r="B319" s="70">
        <v>221</v>
      </c>
      <c r="C319" s="70">
        <v>17</v>
      </c>
      <c r="D319" s="70">
        <v>13</v>
      </c>
      <c r="E319" s="70">
        <v>2020</v>
      </c>
      <c r="F319" s="70" t="s">
        <v>159</v>
      </c>
      <c r="G319" s="70" t="s">
        <v>1987</v>
      </c>
      <c r="H319" s="70" t="s">
        <v>1988</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2005</v>
      </c>
      <c r="B320" s="70">
        <v>221</v>
      </c>
      <c r="C320" s="70">
        <v>18</v>
      </c>
      <c r="D320" s="70">
        <v>13</v>
      </c>
      <c r="E320" s="70">
        <v>2021</v>
      </c>
      <c r="F320" s="70" t="s">
        <v>160</v>
      </c>
      <c r="G320" s="70" t="s">
        <v>1987</v>
      </c>
      <c r="H320" s="70" t="s">
        <v>1988</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2006</v>
      </c>
      <c r="B321" s="70">
        <v>221</v>
      </c>
      <c r="C321" s="70">
        <v>19</v>
      </c>
      <c r="D321" s="70">
        <v>13</v>
      </c>
      <c r="E321" s="70">
        <v>2022</v>
      </c>
      <c r="F321" s="70" t="s">
        <v>161</v>
      </c>
      <c r="G321" s="70" t="s">
        <v>1987</v>
      </c>
      <c r="H321" s="70" t="s">
        <v>1988</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221</v>
      </c>
      <c r="C322" s="70">
        <v>20</v>
      </c>
      <c r="D322" s="70">
        <v>13</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221</v>
      </c>
      <c r="C323" s="70">
        <v>21</v>
      </c>
      <c r="D323" s="70">
        <v>13</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392</v>
      </c>
      <c r="C324" s="70">
        <v>1</v>
      </c>
      <c r="D324" s="70">
        <v>24</v>
      </c>
      <c r="E324" s="70">
        <v>1990</v>
      </c>
      <c r="F324" s="70" t="s">
        <v>787</v>
      </c>
      <c r="G324" s="70" t="s">
        <v>2010</v>
      </c>
      <c r="H324" s="70" t="s">
        <v>2011</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393</v>
      </c>
      <c r="C325" s="70">
        <v>2</v>
      </c>
      <c r="D325" s="70">
        <v>24</v>
      </c>
      <c r="E325" s="70">
        <v>2005</v>
      </c>
      <c r="F325" s="70" t="s">
        <v>789</v>
      </c>
      <c r="G325" s="70" t="s">
        <v>2010</v>
      </c>
      <c r="H325" s="70" t="s">
        <v>2011</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394</v>
      </c>
      <c r="C326" s="70">
        <v>3</v>
      </c>
      <c r="D326" s="70">
        <v>24</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395</v>
      </c>
      <c r="C327" s="70">
        <v>4</v>
      </c>
      <c r="D327" s="70">
        <v>24</v>
      </c>
      <c r="E327" s="70">
        <v>2007</v>
      </c>
      <c r="F327" s="70" t="s">
        <v>791</v>
      </c>
      <c r="G327" s="70" t="s">
        <v>2010</v>
      </c>
      <c r="H327" s="70" t="s">
        <v>2011</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396</v>
      </c>
      <c r="C328" s="70">
        <v>5</v>
      </c>
      <c r="D328" s="70">
        <v>24</v>
      </c>
      <c r="E328" s="70">
        <v>2008</v>
      </c>
      <c r="F328" s="70" t="s">
        <v>792</v>
      </c>
      <c r="G328" s="70" t="s">
        <v>2010</v>
      </c>
      <c r="H328" s="70" t="s">
        <v>2011</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397</v>
      </c>
      <c r="C329" s="70">
        <v>6</v>
      </c>
      <c r="D329" s="70">
        <v>24</v>
      </c>
      <c r="E329" s="70">
        <v>2009</v>
      </c>
      <c r="F329" s="70" t="s">
        <v>176</v>
      </c>
      <c r="G329" s="1064" t="s">
        <v>2010</v>
      </c>
      <c r="H329" s="70" t="s">
        <v>2011</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398</v>
      </c>
      <c r="C330" s="70">
        <v>7</v>
      </c>
      <c r="D330" s="70">
        <v>24</v>
      </c>
      <c r="E330" s="70">
        <v>2010</v>
      </c>
      <c r="F330" s="70" t="s">
        <v>177</v>
      </c>
      <c r="G330" s="1064" t="s">
        <v>2010</v>
      </c>
      <c r="H330" s="70" t="s">
        <v>2011</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399</v>
      </c>
      <c r="C331" s="70">
        <v>8</v>
      </c>
      <c r="D331" s="70">
        <v>24</v>
      </c>
      <c r="E331" s="70">
        <v>2011</v>
      </c>
      <c r="F331" s="70" t="s">
        <v>178</v>
      </c>
      <c r="G331" s="70" t="s">
        <v>2010</v>
      </c>
      <c r="H331" s="70" t="s">
        <v>2011</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400</v>
      </c>
      <c r="C332" s="70">
        <v>9</v>
      </c>
      <c r="D332" s="70">
        <v>24</v>
      </c>
      <c r="E332" s="70">
        <v>2012</v>
      </c>
      <c r="F332" s="70" t="s">
        <v>179</v>
      </c>
      <c r="G332" s="70" t="s">
        <v>2010</v>
      </c>
      <c r="H332" s="70" t="s">
        <v>2011</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401</v>
      </c>
      <c r="C333" s="70">
        <v>10</v>
      </c>
      <c r="D333" s="70">
        <v>24</v>
      </c>
      <c r="E333" s="70">
        <v>2013</v>
      </c>
      <c r="F333" s="70" t="s">
        <v>180</v>
      </c>
      <c r="G333" s="70" t="s">
        <v>2010</v>
      </c>
      <c r="H333" s="70" t="s">
        <v>2011</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402</v>
      </c>
      <c r="C334" s="70">
        <v>11</v>
      </c>
      <c r="D334" s="70">
        <v>24</v>
      </c>
      <c r="E334" s="70">
        <v>2014</v>
      </c>
      <c r="F334" s="70" t="s">
        <v>181</v>
      </c>
      <c r="G334" s="70" t="s">
        <v>2010</v>
      </c>
      <c r="H334" s="70" t="s">
        <v>2011</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403</v>
      </c>
      <c r="C335" s="70">
        <v>12</v>
      </c>
      <c r="D335" s="70">
        <v>24</v>
      </c>
      <c r="E335" s="70">
        <v>2015</v>
      </c>
      <c r="F335" s="70" t="s">
        <v>182</v>
      </c>
      <c r="G335" s="70" t="s">
        <v>2010</v>
      </c>
      <c r="H335" s="70" t="s">
        <v>2011</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404</v>
      </c>
      <c r="C336" s="70">
        <v>13</v>
      </c>
      <c r="D336" s="70">
        <v>24</v>
      </c>
      <c r="E336" s="70">
        <v>2016</v>
      </c>
      <c r="F336" s="70" t="s">
        <v>155</v>
      </c>
      <c r="G336" s="70" t="s">
        <v>2010</v>
      </c>
      <c r="H336" s="70" t="s">
        <v>2011</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405</v>
      </c>
      <c r="C337" s="70">
        <v>14</v>
      </c>
      <c r="D337" s="70">
        <v>24</v>
      </c>
      <c r="E337" s="70">
        <v>2017</v>
      </c>
      <c r="F337" s="70" t="s">
        <v>156</v>
      </c>
      <c r="G337" s="70" t="s">
        <v>2010</v>
      </c>
      <c r="H337" s="70" t="s">
        <v>2011</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406</v>
      </c>
      <c r="C338" s="70">
        <v>15</v>
      </c>
      <c r="D338" s="70">
        <v>24</v>
      </c>
      <c r="E338" s="70">
        <v>2018</v>
      </c>
      <c r="F338" s="70" t="s">
        <v>183</v>
      </c>
      <c r="G338" s="70" t="s">
        <v>2010</v>
      </c>
      <c r="H338" s="70" t="s">
        <v>2011</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407</v>
      </c>
      <c r="C339" s="70">
        <v>16</v>
      </c>
      <c r="D339" s="70">
        <v>24</v>
      </c>
      <c r="E339" s="70">
        <v>2019</v>
      </c>
      <c r="F339" s="70" t="s">
        <v>158</v>
      </c>
      <c r="G339" s="70" t="s">
        <v>2010</v>
      </c>
      <c r="H339" s="70" t="s">
        <v>2011</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408</v>
      </c>
      <c r="C340" s="70">
        <v>17</v>
      </c>
      <c r="D340" s="70">
        <v>24</v>
      </c>
      <c r="E340" s="70">
        <v>2020</v>
      </c>
      <c r="F340" s="70" t="s">
        <v>159</v>
      </c>
      <c r="G340" s="70" t="s">
        <v>2010</v>
      </c>
      <c r="H340" s="70" t="s">
        <v>2011</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408</v>
      </c>
      <c r="C341" s="70">
        <v>18</v>
      </c>
      <c r="D341" s="70">
        <v>24</v>
      </c>
      <c r="E341" s="70">
        <v>2021</v>
      </c>
      <c r="F341" s="70" t="s">
        <v>160</v>
      </c>
      <c r="G341" s="70" t="s">
        <v>2010</v>
      </c>
      <c r="H341" s="70" t="s">
        <v>2011</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408</v>
      </c>
      <c r="C342" s="70">
        <v>19</v>
      </c>
      <c r="D342" s="70">
        <v>24</v>
      </c>
      <c r="E342" s="70">
        <v>2022</v>
      </c>
      <c r="F342" s="70" t="s">
        <v>161</v>
      </c>
      <c r="G342" s="70" t="s">
        <v>2010</v>
      </c>
      <c r="H342" s="70" t="s">
        <v>2011</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408</v>
      </c>
      <c r="C343" s="70">
        <v>20</v>
      </c>
      <c r="D343" s="70">
        <v>24</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408</v>
      </c>
      <c r="C344" s="70">
        <v>21</v>
      </c>
      <c r="D344" s="70">
        <v>24</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307</v>
      </c>
      <c r="C345" s="70">
        <v>1</v>
      </c>
      <c r="D345" s="70">
        <v>19</v>
      </c>
      <c r="E345" s="70">
        <v>1990</v>
      </c>
      <c r="F345" s="70" t="s">
        <v>787</v>
      </c>
      <c r="G345" s="70" t="s">
        <v>2033</v>
      </c>
      <c r="H345" s="70" t="s">
        <v>2034</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308</v>
      </c>
      <c r="C346" s="70">
        <v>2</v>
      </c>
      <c r="D346" s="70">
        <v>19</v>
      </c>
      <c r="E346" s="70">
        <v>2005</v>
      </c>
      <c r="F346" s="70" t="s">
        <v>789</v>
      </c>
      <c r="G346" s="70" t="s">
        <v>2033</v>
      </c>
      <c r="H346" s="70" t="s">
        <v>2034</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309</v>
      </c>
      <c r="C347" s="70">
        <v>3</v>
      </c>
      <c r="D347" s="70">
        <v>19</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310</v>
      </c>
      <c r="C348" s="70">
        <v>4</v>
      </c>
      <c r="D348" s="70">
        <v>19</v>
      </c>
      <c r="E348" s="70">
        <v>2007</v>
      </c>
      <c r="F348" s="70" t="s">
        <v>791</v>
      </c>
      <c r="G348" s="70" t="s">
        <v>2033</v>
      </c>
      <c r="H348" s="70" t="s">
        <v>2034</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311</v>
      </c>
      <c r="C349" s="70">
        <v>5</v>
      </c>
      <c r="D349" s="70">
        <v>19</v>
      </c>
      <c r="E349" s="70">
        <v>2008</v>
      </c>
      <c r="F349" s="70" t="s">
        <v>792</v>
      </c>
      <c r="G349" s="1064" t="s">
        <v>2033</v>
      </c>
      <c r="H349" s="70" t="s">
        <v>2034</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312</v>
      </c>
      <c r="C350" s="70">
        <v>6</v>
      </c>
      <c r="D350" s="70">
        <v>19</v>
      </c>
      <c r="E350" s="70">
        <v>2009</v>
      </c>
      <c r="F350" s="70" t="s">
        <v>176</v>
      </c>
      <c r="G350" s="1064" t="s">
        <v>2033</v>
      </c>
      <c r="H350" s="70" t="s">
        <v>2034</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2040</v>
      </c>
      <c r="B351" s="70">
        <v>313</v>
      </c>
      <c r="C351" s="70">
        <v>7</v>
      </c>
      <c r="D351" s="70">
        <v>19</v>
      </c>
      <c r="E351" s="70">
        <v>2010</v>
      </c>
      <c r="F351" s="70" t="s">
        <v>177</v>
      </c>
      <c r="G351" s="70" t="s">
        <v>2033</v>
      </c>
      <c r="H351" s="70" t="s">
        <v>2034</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2041</v>
      </c>
      <c r="B352" s="70">
        <v>314</v>
      </c>
      <c r="C352" s="70">
        <v>8</v>
      </c>
      <c r="D352" s="70">
        <v>19</v>
      </c>
      <c r="E352" s="70">
        <v>2011</v>
      </c>
      <c r="F352" s="70" t="s">
        <v>178</v>
      </c>
      <c r="G352" s="70" t="s">
        <v>2033</v>
      </c>
      <c r="H352" s="70" t="s">
        <v>2034</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2042</v>
      </c>
      <c r="B353" s="70">
        <v>315</v>
      </c>
      <c r="C353" s="70">
        <v>9</v>
      </c>
      <c r="D353" s="70">
        <v>19</v>
      </c>
      <c r="E353" s="70">
        <v>2012</v>
      </c>
      <c r="F353" s="70" t="s">
        <v>179</v>
      </c>
      <c r="G353" s="70" t="s">
        <v>2033</v>
      </c>
      <c r="H353" s="70" t="s">
        <v>2034</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2043</v>
      </c>
      <c r="B354" s="70">
        <v>316</v>
      </c>
      <c r="C354" s="70">
        <v>10</v>
      </c>
      <c r="D354" s="70">
        <v>19</v>
      </c>
      <c r="E354" s="70">
        <v>2013</v>
      </c>
      <c r="F354" s="70" t="s">
        <v>180</v>
      </c>
      <c r="G354" s="70" t="s">
        <v>2033</v>
      </c>
      <c r="H354" s="70" t="s">
        <v>2034</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2044</v>
      </c>
      <c r="B355" s="70">
        <v>317</v>
      </c>
      <c r="C355" s="70">
        <v>11</v>
      </c>
      <c r="D355" s="70">
        <v>19</v>
      </c>
      <c r="E355" s="70">
        <v>2014</v>
      </c>
      <c r="F355" s="70" t="s">
        <v>181</v>
      </c>
      <c r="G355" s="70" t="s">
        <v>2033</v>
      </c>
      <c r="H355" s="70" t="s">
        <v>2034</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2045</v>
      </c>
      <c r="B356" s="70">
        <v>318</v>
      </c>
      <c r="C356" s="70">
        <v>12</v>
      </c>
      <c r="D356" s="70">
        <v>19</v>
      </c>
      <c r="E356" s="70">
        <v>2015</v>
      </c>
      <c r="F356" s="70" t="s">
        <v>182</v>
      </c>
      <c r="G356" s="70" t="s">
        <v>2033</v>
      </c>
      <c r="H356" s="70" t="s">
        <v>2034</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2046</v>
      </c>
      <c r="B357" s="70">
        <v>319</v>
      </c>
      <c r="C357" s="70">
        <v>13</v>
      </c>
      <c r="D357" s="70">
        <v>19</v>
      </c>
      <c r="E357" s="70">
        <v>2016</v>
      </c>
      <c r="F357" s="70" t="s">
        <v>155</v>
      </c>
      <c r="G357" s="70" t="s">
        <v>2033</v>
      </c>
      <c r="H357" s="70" t="s">
        <v>2034</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2047</v>
      </c>
      <c r="B358" s="70">
        <v>320</v>
      </c>
      <c r="C358" s="70">
        <v>14</v>
      </c>
      <c r="D358" s="70">
        <v>19</v>
      </c>
      <c r="E358" s="70">
        <v>2017</v>
      </c>
      <c r="F358" s="70" t="s">
        <v>156</v>
      </c>
      <c r="G358" s="70" t="s">
        <v>2033</v>
      </c>
      <c r="H358" s="70" t="s">
        <v>2034</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2048</v>
      </c>
      <c r="B359" s="70">
        <v>321</v>
      </c>
      <c r="C359" s="70">
        <v>15</v>
      </c>
      <c r="D359" s="70">
        <v>19</v>
      </c>
      <c r="E359" s="70">
        <v>2018</v>
      </c>
      <c r="F359" s="70" t="s">
        <v>183</v>
      </c>
      <c r="G359" s="70" t="s">
        <v>2033</v>
      </c>
      <c r="H359" s="70" t="s">
        <v>2034</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2049</v>
      </c>
      <c r="B360" s="70">
        <v>322</v>
      </c>
      <c r="C360" s="70">
        <v>16</v>
      </c>
      <c r="D360" s="70">
        <v>19</v>
      </c>
      <c r="E360" s="70">
        <v>2019</v>
      </c>
      <c r="F360" s="70" t="s">
        <v>158</v>
      </c>
      <c r="G360" s="70" t="s">
        <v>2033</v>
      </c>
      <c r="H360" s="70" t="s">
        <v>2034</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2050</v>
      </c>
      <c r="B361" s="70">
        <v>323</v>
      </c>
      <c r="C361" s="70">
        <v>17</v>
      </c>
      <c r="D361" s="70">
        <v>19</v>
      </c>
      <c r="E361" s="70">
        <v>2020</v>
      </c>
      <c r="F361" s="70" t="s">
        <v>159</v>
      </c>
      <c r="G361" s="70" t="s">
        <v>2033</v>
      </c>
      <c r="H361" s="70" t="s">
        <v>2034</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2051</v>
      </c>
      <c r="B362" s="70">
        <v>323</v>
      </c>
      <c r="C362" s="70">
        <v>18</v>
      </c>
      <c r="D362" s="70">
        <v>19</v>
      </c>
      <c r="E362" s="70">
        <v>2021</v>
      </c>
      <c r="F362" s="70" t="s">
        <v>160</v>
      </c>
      <c r="G362" s="70" t="s">
        <v>2033</v>
      </c>
      <c r="H362" s="70" t="s">
        <v>2034</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2052</v>
      </c>
      <c r="B363" s="70">
        <v>323</v>
      </c>
      <c r="C363" s="70">
        <v>19</v>
      </c>
      <c r="D363" s="70">
        <v>19</v>
      </c>
      <c r="E363" s="70">
        <v>2022</v>
      </c>
      <c r="F363" s="70" t="s">
        <v>161</v>
      </c>
      <c r="G363" s="70" t="s">
        <v>2033</v>
      </c>
      <c r="H363" s="70" t="s">
        <v>2034</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323</v>
      </c>
      <c r="C364" s="70">
        <v>20</v>
      </c>
      <c r="D364" s="70">
        <v>19</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323</v>
      </c>
      <c r="C365" s="70">
        <v>21</v>
      </c>
      <c r="D365" s="70">
        <v>19</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290</v>
      </c>
      <c r="C366" s="70">
        <v>1</v>
      </c>
      <c r="D366" s="70">
        <v>18</v>
      </c>
      <c r="E366" s="70">
        <v>1990</v>
      </c>
      <c r="F366" s="70" t="s">
        <v>787</v>
      </c>
      <c r="G366" s="70" t="s">
        <v>2056</v>
      </c>
      <c r="H366" s="70" t="s">
        <v>2057</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291</v>
      </c>
      <c r="C367" s="70">
        <v>2</v>
      </c>
      <c r="D367" s="70">
        <v>18</v>
      </c>
      <c r="E367" s="70">
        <v>2005</v>
      </c>
      <c r="F367" s="70" t="s">
        <v>789</v>
      </c>
      <c r="G367" s="70" t="s">
        <v>2056</v>
      </c>
      <c r="H367" s="70" t="s">
        <v>2057</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292</v>
      </c>
      <c r="C368" s="70">
        <v>3</v>
      </c>
      <c r="D368" s="70">
        <v>18</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293</v>
      </c>
      <c r="C369" s="70">
        <v>4</v>
      </c>
      <c r="D369" s="70">
        <v>18</v>
      </c>
      <c r="E369" s="70">
        <v>2007</v>
      </c>
      <c r="F369" s="70" t="s">
        <v>791</v>
      </c>
      <c r="G369" s="1064" t="s">
        <v>2056</v>
      </c>
      <c r="H369" s="70" t="s">
        <v>2057</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294</v>
      </c>
      <c r="C370" s="70">
        <v>5</v>
      </c>
      <c r="D370" s="70">
        <v>18</v>
      </c>
      <c r="E370" s="70">
        <v>2008</v>
      </c>
      <c r="F370" s="70" t="s">
        <v>792</v>
      </c>
      <c r="G370" s="70" t="s">
        <v>2056</v>
      </c>
      <c r="H370" s="70" t="s">
        <v>2057</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295</v>
      </c>
      <c r="C371" s="70">
        <v>6</v>
      </c>
      <c r="D371" s="70">
        <v>18</v>
      </c>
      <c r="E371" s="70">
        <v>2009</v>
      </c>
      <c r="F371" s="70" t="s">
        <v>176</v>
      </c>
      <c r="G371" s="70" t="s">
        <v>2056</v>
      </c>
      <c r="H371" s="70" t="s">
        <v>2057</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2063</v>
      </c>
      <c r="B372" s="70">
        <v>296</v>
      </c>
      <c r="C372" s="70">
        <v>7</v>
      </c>
      <c r="D372" s="70">
        <v>18</v>
      </c>
      <c r="E372" s="70">
        <v>2010</v>
      </c>
      <c r="F372" s="70" t="s">
        <v>177</v>
      </c>
      <c r="G372" s="70" t="s">
        <v>2056</v>
      </c>
      <c r="H372" s="70" t="s">
        <v>2057</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2064</v>
      </c>
      <c r="B373" s="70">
        <v>297</v>
      </c>
      <c r="C373" s="70">
        <v>8</v>
      </c>
      <c r="D373" s="70">
        <v>18</v>
      </c>
      <c r="E373" s="70">
        <v>2011</v>
      </c>
      <c r="F373" s="70" t="s">
        <v>178</v>
      </c>
      <c r="G373" s="70" t="s">
        <v>2056</v>
      </c>
      <c r="H373" s="70" t="s">
        <v>2057</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2065</v>
      </c>
      <c r="B374" s="70">
        <v>298</v>
      </c>
      <c r="C374" s="70">
        <v>9</v>
      </c>
      <c r="D374" s="70">
        <v>18</v>
      </c>
      <c r="E374" s="70">
        <v>2012</v>
      </c>
      <c r="F374" s="70" t="s">
        <v>179</v>
      </c>
      <c r="G374" s="70" t="s">
        <v>2056</v>
      </c>
      <c r="H374" s="70" t="s">
        <v>2057</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2066</v>
      </c>
      <c r="B375" s="70">
        <v>299</v>
      </c>
      <c r="C375" s="70">
        <v>10</v>
      </c>
      <c r="D375" s="70">
        <v>18</v>
      </c>
      <c r="E375" s="70">
        <v>2013</v>
      </c>
      <c r="F375" s="70" t="s">
        <v>180</v>
      </c>
      <c r="G375" s="70" t="s">
        <v>2056</v>
      </c>
      <c r="H375" s="70" t="s">
        <v>2057</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2067</v>
      </c>
      <c r="B376" s="70">
        <v>300</v>
      </c>
      <c r="C376" s="70">
        <v>11</v>
      </c>
      <c r="D376" s="70">
        <v>18</v>
      </c>
      <c r="E376" s="70">
        <v>2014</v>
      </c>
      <c r="F376" s="70" t="s">
        <v>181</v>
      </c>
      <c r="G376" s="70" t="s">
        <v>2056</v>
      </c>
      <c r="H376" s="70" t="s">
        <v>2057</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2068</v>
      </c>
      <c r="B377" s="70">
        <v>301</v>
      </c>
      <c r="C377" s="70">
        <v>12</v>
      </c>
      <c r="D377" s="70">
        <v>18</v>
      </c>
      <c r="E377" s="70">
        <v>2015</v>
      </c>
      <c r="F377" s="70" t="s">
        <v>182</v>
      </c>
      <c r="G377" s="70" t="s">
        <v>2056</v>
      </c>
      <c r="H377" s="70" t="s">
        <v>2057</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2069</v>
      </c>
      <c r="B378" s="70">
        <v>302</v>
      </c>
      <c r="C378" s="70">
        <v>13</v>
      </c>
      <c r="D378" s="70">
        <v>18</v>
      </c>
      <c r="E378" s="70">
        <v>2016</v>
      </c>
      <c r="F378" s="70" t="s">
        <v>155</v>
      </c>
      <c r="G378" s="70" t="s">
        <v>2056</v>
      </c>
      <c r="H378" s="70" t="s">
        <v>2057</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2070</v>
      </c>
      <c r="B379" s="70">
        <v>303</v>
      </c>
      <c r="C379" s="70">
        <v>14</v>
      </c>
      <c r="D379" s="70">
        <v>18</v>
      </c>
      <c r="E379" s="70">
        <v>2017</v>
      </c>
      <c r="F379" s="70" t="s">
        <v>156</v>
      </c>
      <c r="G379" s="70" t="s">
        <v>2056</v>
      </c>
      <c r="H379" s="70" t="s">
        <v>2057</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2071</v>
      </c>
      <c r="B380" s="70">
        <v>304</v>
      </c>
      <c r="C380" s="70">
        <v>15</v>
      </c>
      <c r="D380" s="70">
        <v>18</v>
      </c>
      <c r="E380" s="70">
        <v>2018</v>
      </c>
      <c r="F380" s="70" t="s">
        <v>183</v>
      </c>
      <c r="G380" s="70" t="s">
        <v>2056</v>
      </c>
      <c r="H380" s="70" t="s">
        <v>2057</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2072</v>
      </c>
      <c r="B381" s="70">
        <v>305</v>
      </c>
      <c r="C381" s="70">
        <v>16</v>
      </c>
      <c r="D381" s="70">
        <v>18</v>
      </c>
      <c r="E381" s="70">
        <v>2019</v>
      </c>
      <c r="F381" s="70" t="s">
        <v>158</v>
      </c>
      <c r="G381" s="70" t="s">
        <v>2056</v>
      </c>
      <c r="H381" s="70" t="s">
        <v>2057</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2073</v>
      </c>
      <c r="B382" s="70">
        <v>306</v>
      </c>
      <c r="C382" s="70">
        <v>17</v>
      </c>
      <c r="D382" s="70">
        <v>18</v>
      </c>
      <c r="E382" s="70">
        <v>2020</v>
      </c>
      <c r="F382" s="70" t="s">
        <v>159</v>
      </c>
      <c r="G382" s="70" t="s">
        <v>2056</v>
      </c>
      <c r="H382" s="70" t="s">
        <v>2057</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2074</v>
      </c>
      <c r="B383" s="70">
        <v>306</v>
      </c>
      <c r="C383" s="70">
        <v>18</v>
      </c>
      <c r="D383" s="70">
        <v>18</v>
      </c>
      <c r="E383" s="70">
        <v>2021</v>
      </c>
      <c r="F383" s="70" t="s">
        <v>160</v>
      </c>
      <c r="G383" s="70" t="s">
        <v>2056</v>
      </c>
      <c r="H383" s="70" t="s">
        <v>2057</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2075</v>
      </c>
      <c r="B384" s="70">
        <v>306</v>
      </c>
      <c r="C384" s="70">
        <v>19</v>
      </c>
      <c r="D384" s="70">
        <v>18</v>
      </c>
      <c r="E384" s="70">
        <v>2022</v>
      </c>
      <c r="F384" s="70" t="s">
        <v>161</v>
      </c>
      <c r="G384" s="70" t="s">
        <v>2056</v>
      </c>
      <c r="H384" s="70" t="s">
        <v>2057</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306</v>
      </c>
      <c r="C385" s="70">
        <v>20</v>
      </c>
      <c r="D385" s="70">
        <v>18</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306</v>
      </c>
      <c r="C386" s="70">
        <v>21</v>
      </c>
      <c r="D386" s="70">
        <v>18</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120</v>
      </c>
      <c r="C387" s="70">
        <v>1</v>
      </c>
      <c r="D387" s="70">
        <v>8</v>
      </c>
      <c r="E387" s="70">
        <v>1990</v>
      </c>
      <c r="F387" s="70" t="s">
        <v>787</v>
      </c>
      <c r="G387" s="1064" t="s">
        <v>2079</v>
      </c>
      <c r="H387" s="70" t="s">
        <v>2080</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121</v>
      </c>
      <c r="C388" s="70">
        <v>2</v>
      </c>
      <c r="D388" s="70">
        <v>8</v>
      </c>
      <c r="E388" s="70">
        <v>2005</v>
      </c>
      <c r="F388" s="70" t="s">
        <v>789</v>
      </c>
      <c r="G388" s="70" t="s">
        <v>2079</v>
      </c>
      <c r="H388" s="70" t="s">
        <v>2080</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122</v>
      </c>
      <c r="C389" s="70">
        <v>3</v>
      </c>
      <c r="D389" s="70">
        <v>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123</v>
      </c>
      <c r="C390" s="70">
        <v>4</v>
      </c>
      <c r="D390" s="70">
        <v>8</v>
      </c>
      <c r="E390" s="70">
        <v>2007</v>
      </c>
      <c r="F390" s="70" t="s">
        <v>791</v>
      </c>
      <c r="G390" s="70" t="s">
        <v>2079</v>
      </c>
      <c r="H390" s="70" t="s">
        <v>2080</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124</v>
      </c>
      <c r="C391" s="70">
        <v>5</v>
      </c>
      <c r="D391" s="70">
        <v>8</v>
      </c>
      <c r="E391" s="70">
        <v>2008</v>
      </c>
      <c r="F391" s="70" t="s">
        <v>792</v>
      </c>
      <c r="G391" s="70" t="s">
        <v>2079</v>
      </c>
      <c r="H391" s="70" t="s">
        <v>2080</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125</v>
      </c>
      <c r="C392" s="70">
        <v>6</v>
      </c>
      <c r="D392" s="70">
        <v>8</v>
      </c>
      <c r="E392" s="70">
        <v>2009</v>
      </c>
      <c r="F392" s="70" t="s">
        <v>176</v>
      </c>
      <c r="G392" s="70" t="s">
        <v>2079</v>
      </c>
      <c r="H392" s="70" t="s">
        <v>2080</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2086</v>
      </c>
      <c r="B393" s="70">
        <v>126</v>
      </c>
      <c r="C393" s="70">
        <v>7</v>
      </c>
      <c r="D393" s="70">
        <v>8</v>
      </c>
      <c r="E393" s="70">
        <v>2010</v>
      </c>
      <c r="F393" s="70" t="s">
        <v>177</v>
      </c>
      <c r="G393" s="70" t="s">
        <v>2079</v>
      </c>
      <c r="H393" s="70" t="s">
        <v>2080</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2087</v>
      </c>
      <c r="B394" s="70">
        <v>127</v>
      </c>
      <c r="C394" s="70">
        <v>8</v>
      </c>
      <c r="D394" s="70">
        <v>8</v>
      </c>
      <c r="E394" s="70">
        <v>2011</v>
      </c>
      <c r="F394" s="70" t="s">
        <v>178</v>
      </c>
      <c r="G394" s="70" t="s">
        <v>2079</v>
      </c>
      <c r="H394" s="70" t="s">
        <v>2080</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2088</v>
      </c>
      <c r="B395" s="70">
        <v>128</v>
      </c>
      <c r="C395" s="70">
        <v>9</v>
      </c>
      <c r="D395" s="70">
        <v>8</v>
      </c>
      <c r="E395" s="70">
        <v>2012</v>
      </c>
      <c r="F395" s="70" t="s">
        <v>179</v>
      </c>
      <c r="G395" s="70" t="s">
        <v>2079</v>
      </c>
      <c r="H395" s="70" t="s">
        <v>2080</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2089</v>
      </c>
      <c r="B396" s="70">
        <v>129</v>
      </c>
      <c r="C396" s="70">
        <v>10</v>
      </c>
      <c r="D396" s="70">
        <v>8</v>
      </c>
      <c r="E396" s="70">
        <v>2013</v>
      </c>
      <c r="F396" s="70" t="s">
        <v>180</v>
      </c>
      <c r="G396" s="70" t="s">
        <v>2079</v>
      </c>
      <c r="H396" s="70" t="s">
        <v>2080</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2090</v>
      </c>
      <c r="B397" s="70">
        <v>130</v>
      </c>
      <c r="C397" s="70">
        <v>11</v>
      </c>
      <c r="D397" s="70">
        <v>8</v>
      </c>
      <c r="E397" s="70">
        <v>2014</v>
      </c>
      <c r="F397" s="70" t="s">
        <v>181</v>
      </c>
      <c r="G397" s="70" t="s">
        <v>2079</v>
      </c>
      <c r="H397" s="70" t="s">
        <v>2080</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2091</v>
      </c>
      <c r="B398" s="70">
        <v>131</v>
      </c>
      <c r="C398" s="70">
        <v>12</v>
      </c>
      <c r="D398" s="70">
        <v>8</v>
      </c>
      <c r="E398" s="70">
        <v>2015</v>
      </c>
      <c r="F398" s="70" t="s">
        <v>182</v>
      </c>
      <c r="G398" s="70" t="s">
        <v>2079</v>
      </c>
      <c r="H398" s="70" t="s">
        <v>2080</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2092</v>
      </c>
      <c r="B399" s="70">
        <v>132</v>
      </c>
      <c r="C399" s="70">
        <v>13</v>
      </c>
      <c r="D399" s="70">
        <v>8</v>
      </c>
      <c r="E399" s="70">
        <v>2016</v>
      </c>
      <c r="F399" s="70" t="s">
        <v>155</v>
      </c>
      <c r="G399" s="70" t="s">
        <v>2079</v>
      </c>
      <c r="H399" s="70" t="s">
        <v>2080</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2093</v>
      </c>
      <c r="B400" s="70">
        <v>133</v>
      </c>
      <c r="C400" s="70">
        <v>14</v>
      </c>
      <c r="D400" s="70">
        <v>8</v>
      </c>
      <c r="E400" s="70">
        <v>2017</v>
      </c>
      <c r="F400" s="70" t="s">
        <v>156</v>
      </c>
      <c r="G400" s="70" t="s">
        <v>2079</v>
      </c>
      <c r="H400" s="70" t="s">
        <v>2080</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2094</v>
      </c>
      <c r="B401" s="70">
        <v>134</v>
      </c>
      <c r="C401" s="70">
        <v>15</v>
      </c>
      <c r="D401" s="70">
        <v>8</v>
      </c>
      <c r="E401" s="70">
        <v>2018</v>
      </c>
      <c r="F401" s="70" t="s">
        <v>183</v>
      </c>
      <c r="G401" s="70" t="s">
        <v>2079</v>
      </c>
      <c r="H401" s="70" t="s">
        <v>2080</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2095</v>
      </c>
      <c r="B402" s="70">
        <v>135</v>
      </c>
      <c r="C402" s="70">
        <v>16</v>
      </c>
      <c r="D402" s="70">
        <v>8</v>
      </c>
      <c r="E402" s="70">
        <v>2019</v>
      </c>
      <c r="F402" s="70" t="s">
        <v>158</v>
      </c>
      <c r="G402" s="70" t="s">
        <v>2079</v>
      </c>
      <c r="H402" s="70" t="s">
        <v>2080</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2096</v>
      </c>
      <c r="B403" s="70">
        <v>136</v>
      </c>
      <c r="C403" s="70">
        <v>17</v>
      </c>
      <c r="D403" s="70">
        <v>8</v>
      </c>
      <c r="E403" s="70">
        <v>2020</v>
      </c>
      <c r="F403" s="70" t="s">
        <v>159</v>
      </c>
      <c r="G403" s="70" t="s">
        <v>2079</v>
      </c>
      <c r="H403" s="70" t="s">
        <v>2080</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2097</v>
      </c>
      <c r="B404" s="70">
        <v>136</v>
      </c>
      <c r="C404" s="70">
        <v>18</v>
      </c>
      <c r="D404" s="70">
        <v>8</v>
      </c>
      <c r="E404" s="70">
        <v>2021</v>
      </c>
      <c r="F404" s="70" t="s">
        <v>160</v>
      </c>
      <c r="G404" s="70" t="s">
        <v>2079</v>
      </c>
      <c r="H404" s="70" t="s">
        <v>2080</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2098</v>
      </c>
      <c r="B405" s="70">
        <v>136</v>
      </c>
      <c r="C405" s="70">
        <v>19</v>
      </c>
      <c r="D405" s="70">
        <v>8</v>
      </c>
      <c r="E405" s="70">
        <v>2022</v>
      </c>
      <c r="F405" s="70" t="s">
        <v>161</v>
      </c>
      <c r="G405" s="70" t="s">
        <v>2079</v>
      </c>
      <c r="H405" s="70" t="s">
        <v>2080</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136</v>
      </c>
      <c r="C406" s="70">
        <v>20</v>
      </c>
      <c r="D406" s="70">
        <v>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136</v>
      </c>
      <c r="C407" s="70">
        <v>21</v>
      </c>
      <c r="D407" s="70">
        <v>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426</v>
      </c>
      <c r="C408" s="70">
        <v>1</v>
      </c>
      <c r="D408" s="70">
        <v>26</v>
      </c>
      <c r="E408" s="70">
        <v>1990</v>
      </c>
      <c r="F408" s="70" t="s">
        <v>787</v>
      </c>
      <c r="G408" s="70" t="s">
        <v>2102</v>
      </c>
      <c r="H408" s="70" t="s">
        <v>2103</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427</v>
      </c>
      <c r="C409" s="70">
        <v>2</v>
      </c>
      <c r="D409" s="70">
        <v>26</v>
      </c>
      <c r="E409" s="70">
        <v>2005</v>
      </c>
      <c r="F409" s="70" t="s">
        <v>789</v>
      </c>
      <c r="G409" s="70" t="s">
        <v>2102</v>
      </c>
      <c r="H409" s="70" t="s">
        <v>2103</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428</v>
      </c>
      <c r="C410" s="70">
        <v>3</v>
      </c>
      <c r="D410" s="70">
        <v>26</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429</v>
      </c>
      <c r="C411" s="70">
        <v>4</v>
      </c>
      <c r="D411" s="70">
        <v>26</v>
      </c>
      <c r="E411" s="70">
        <v>2007</v>
      </c>
      <c r="F411" s="70" t="s">
        <v>791</v>
      </c>
      <c r="G411" s="70" t="s">
        <v>2102</v>
      </c>
      <c r="H411" s="70" t="s">
        <v>2103</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430</v>
      </c>
      <c r="C412" s="70">
        <v>5</v>
      </c>
      <c r="D412" s="70">
        <v>26</v>
      </c>
      <c r="E412" s="70">
        <v>2008</v>
      </c>
      <c r="F412" s="70" t="s">
        <v>792</v>
      </c>
      <c r="G412" s="70" t="s">
        <v>2102</v>
      </c>
      <c r="H412" s="70" t="s">
        <v>2103</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431</v>
      </c>
      <c r="C413" s="70">
        <v>6</v>
      </c>
      <c r="D413" s="70">
        <v>26</v>
      </c>
      <c r="E413" s="70">
        <v>2009</v>
      </c>
      <c r="F413" s="70" t="s">
        <v>176</v>
      </c>
      <c r="G413" s="70" t="s">
        <v>2102</v>
      </c>
      <c r="H413" s="70" t="s">
        <v>2103</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2109</v>
      </c>
      <c r="B414" s="70">
        <v>432</v>
      </c>
      <c r="C414" s="70">
        <v>7</v>
      </c>
      <c r="D414" s="70">
        <v>26</v>
      </c>
      <c r="E414" s="70">
        <v>2010</v>
      </c>
      <c r="F414" s="70" t="s">
        <v>177</v>
      </c>
      <c r="G414" s="70" t="s">
        <v>2102</v>
      </c>
      <c r="H414" s="70" t="s">
        <v>2103</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2110</v>
      </c>
      <c r="B415" s="70">
        <v>433</v>
      </c>
      <c r="C415" s="70">
        <v>8</v>
      </c>
      <c r="D415" s="70">
        <v>26</v>
      </c>
      <c r="E415" s="70">
        <v>2011</v>
      </c>
      <c r="F415" s="70" t="s">
        <v>178</v>
      </c>
      <c r="G415" s="70" t="s">
        <v>2102</v>
      </c>
      <c r="H415" s="70" t="s">
        <v>2103</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2111</v>
      </c>
      <c r="B416" s="70">
        <v>434</v>
      </c>
      <c r="C416" s="70">
        <v>9</v>
      </c>
      <c r="D416" s="70">
        <v>26</v>
      </c>
      <c r="E416" s="70">
        <v>2012</v>
      </c>
      <c r="F416" s="70" t="s">
        <v>179</v>
      </c>
      <c r="G416" s="70" t="s">
        <v>2102</v>
      </c>
      <c r="H416" s="70" t="s">
        <v>2103</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2112</v>
      </c>
      <c r="B417" s="70">
        <v>435</v>
      </c>
      <c r="C417" s="70">
        <v>10</v>
      </c>
      <c r="D417" s="70">
        <v>26</v>
      </c>
      <c r="E417" s="70">
        <v>2013</v>
      </c>
      <c r="F417" s="70" t="s">
        <v>180</v>
      </c>
      <c r="G417" s="70" t="s">
        <v>2102</v>
      </c>
      <c r="H417" s="70" t="s">
        <v>2103</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2113</v>
      </c>
      <c r="B418" s="70">
        <v>436</v>
      </c>
      <c r="C418" s="70">
        <v>11</v>
      </c>
      <c r="D418" s="70">
        <v>26</v>
      </c>
      <c r="E418" s="70">
        <v>2014</v>
      </c>
      <c r="F418" s="70" t="s">
        <v>181</v>
      </c>
      <c r="G418" s="70" t="s">
        <v>2102</v>
      </c>
      <c r="H418" s="70" t="s">
        <v>2103</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2114</v>
      </c>
      <c r="B419" s="70">
        <v>437</v>
      </c>
      <c r="C419" s="70">
        <v>12</v>
      </c>
      <c r="D419" s="70">
        <v>26</v>
      </c>
      <c r="E419" s="70">
        <v>2015</v>
      </c>
      <c r="F419" s="70" t="s">
        <v>182</v>
      </c>
      <c r="G419" s="70" t="s">
        <v>2102</v>
      </c>
      <c r="H419" s="70" t="s">
        <v>2103</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2115</v>
      </c>
      <c r="B420" s="70">
        <v>438</v>
      </c>
      <c r="C420" s="70">
        <v>13</v>
      </c>
      <c r="D420" s="70">
        <v>26</v>
      </c>
      <c r="E420" s="70">
        <v>2016</v>
      </c>
      <c r="F420" s="70" t="s">
        <v>155</v>
      </c>
      <c r="G420" s="70" t="s">
        <v>2102</v>
      </c>
      <c r="H420" s="70" t="s">
        <v>2103</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2116</v>
      </c>
      <c r="B421" s="70">
        <v>439</v>
      </c>
      <c r="C421" s="70">
        <v>14</v>
      </c>
      <c r="D421" s="70">
        <v>26</v>
      </c>
      <c r="E421" s="70">
        <v>2017</v>
      </c>
      <c r="F421" s="70" t="s">
        <v>156</v>
      </c>
      <c r="G421" s="70" t="s">
        <v>2102</v>
      </c>
      <c r="H421" s="70" t="s">
        <v>2103</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2117</v>
      </c>
      <c r="B422" s="70">
        <v>440</v>
      </c>
      <c r="C422" s="70">
        <v>15</v>
      </c>
      <c r="D422" s="70">
        <v>26</v>
      </c>
      <c r="E422" s="70">
        <v>2018</v>
      </c>
      <c r="F422" s="70" t="s">
        <v>183</v>
      </c>
      <c r="G422" s="70" t="s">
        <v>2102</v>
      </c>
      <c r="H422" s="70" t="s">
        <v>2103</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2118</v>
      </c>
      <c r="B423" s="70">
        <v>441</v>
      </c>
      <c r="C423" s="70">
        <v>16</v>
      </c>
      <c r="D423" s="70">
        <v>26</v>
      </c>
      <c r="E423" s="70">
        <v>2019</v>
      </c>
      <c r="F423" s="70" t="s">
        <v>158</v>
      </c>
      <c r="G423" s="70" t="s">
        <v>2102</v>
      </c>
      <c r="H423" s="70" t="s">
        <v>2103</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2119</v>
      </c>
      <c r="B424" s="70">
        <v>442</v>
      </c>
      <c r="C424" s="70">
        <v>17</v>
      </c>
      <c r="D424" s="70">
        <v>26</v>
      </c>
      <c r="E424" s="70">
        <v>2020</v>
      </c>
      <c r="F424" s="70" t="s">
        <v>159</v>
      </c>
      <c r="G424" s="70" t="s">
        <v>2102</v>
      </c>
      <c r="H424" s="70" t="s">
        <v>2103</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2120</v>
      </c>
      <c r="B425" s="70">
        <v>442</v>
      </c>
      <c r="C425" s="70">
        <v>18</v>
      </c>
      <c r="D425" s="70">
        <v>26</v>
      </c>
      <c r="E425" s="70">
        <v>2021</v>
      </c>
      <c r="F425" s="70" t="s">
        <v>160</v>
      </c>
      <c r="G425" s="1064" t="s">
        <v>2102</v>
      </c>
      <c r="H425" s="70" t="s">
        <v>2103</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2121</v>
      </c>
      <c r="B426" s="70">
        <v>442</v>
      </c>
      <c r="C426" s="70">
        <v>19</v>
      </c>
      <c r="D426" s="70">
        <v>26</v>
      </c>
      <c r="E426" s="70">
        <v>2022</v>
      </c>
      <c r="F426" s="70" t="s">
        <v>161</v>
      </c>
      <c r="G426" s="1064" t="s">
        <v>2102</v>
      </c>
      <c r="H426" s="70" t="s">
        <v>2103</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442</v>
      </c>
      <c r="C427" s="70">
        <v>20</v>
      </c>
      <c r="D427" s="70">
        <v>26</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442</v>
      </c>
      <c r="C428" s="70">
        <v>21</v>
      </c>
      <c r="D428" s="70">
        <v>26</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171</v>
      </c>
      <c r="C429" s="70">
        <v>1</v>
      </c>
      <c r="D429" s="70">
        <v>11</v>
      </c>
      <c r="E429" s="70">
        <v>1990</v>
      </c>
      <c r="F429" s="70" t="s">
        <v>787</v>
      </c>
      <c r="G429" s="70" t="s">
        <v>2125</v>
      </c>
      <c r="H429" s="70" t="s">
        <v>2126</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172</v>
      </c>
      <c r="C430" s="70">
        <v>2</v>
      </c>
      <c r="D430" s="70">
        <v>11</v>
      </c>
      <c r="E430" s="70">
        <v>2005</v>
      </c>
      <c r="F430" s="70" t="s">
        <v>789</v>
      </c>
      <c r="G430" s="70" t="s">
        <v>2125</v>
      </c>
      <c r="H430" s="70" t="s">
        <v>2126</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173</v>
      </c>
      <c r="C431" s="70">
        <v>3</v>
      </c>
      <c r="D431" s="70">
        <v>11</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174</v>
      </c>
      <c r="C432" s="70">
        <v>4</v>
      </c>
      <c r="D432" s="70">
        <v>11</v>
      </c>
      <c r="E432" s="70">
        <v>2007</v>
      </c>
      <c r="F432" s="70" t="s">
        <v>791</v>
      </c>
      <c r="G432" s="70" t="s">
        <v>2125</v>
      </c>
      <c r="H432" s="70" t="s">
        <v>2126</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175</v>
      </c>
      <c r="C433" s="70">
        <v>5</v>
      </c>
      <c r="D433" s="70">
        <v>11</v>
      </c>
      <c r="E433" s="70">
        <v>2008</v>
      </c>
      <c r="F433" s="70" t="s">
        <v>792</v>
      </c>
      <c r="G433" s="70" t="s">
        <v>2125</v>
      </c>
      <c r="H433" s="70" t="s">
        <v>2126</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176</v>
      </c>
      <c r="C434" s="70">
        <v>6</v>
      </c>
      <c r="D434" s="70">
        <v>11</v>
      </c>
      <c r="E434" s="70">
        <v>2009</v>
      </c>
      <c r="F434" s="70" t="s">
        <v>176</v>
      </c>
      <c r="G434" s="70" t="s">
        <v>2125</v>
      </c>
      <c r="H434" s="70" t="s">
        <v>2126</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2132</v>
      </c>
      <c r="B435" s="70">
        <v>177</v>
      </c>
      <c r="C435" s="70">
        <v>7</v>
      </c>
      <c r="D435" s="70">
        <v>11</v>
      </c>
      <c r="E435" s="70">
        <v>2010</v>
      </c>
      <c r="F435" s="70" t="s">
        <v>177</v>
      </c>
      <c r="G435" s="70" t="s">
        <v>2125</v>
      </c>
      <c r="H435" s="70" t="s">
        <v>2126</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2133</v>
      </c>
      <c r="B436" s="70">
        <v>178</v>
      </c>
      <c r="C436" s="70">
        <v>8</v>
      </c>
      <c r="D436" s="70">
        <v>11</v>
      </c>
      <c r="E436" s="70">
        <v>2011</v>
      </c>
      <c r="F436" s="70" t="s">
        <v>178</v>
      </c>
      <c r="G436" s="70" t="s">
        <v>2125</v>
      </c>
      <c r="H436" s="70" t="s">
        <v>2126</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2134</v>
      </c>
      <c r="B437" s="70">
        <v>179</v>
      </c>
      <c r="C437" s="70">
        <v>9</v>
      </c>
      <c r="D437" s="70">
        <v>11</v>
      </c>
      <c r="E437" s="70">
        <v>2012</v>
      </c>
      <c r="F437" s="70" t="s">
        <v>179</v>
      </c>
      <c r="G437" s="70" t="s">
        <v>2125</v>
      </c>
      <c r="H437" s="70" t="s">
        <v>2126</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2135</v>
      </c>
      <c r="B438" s="70">
        <v>180</v>
      </c>
      <c r="C438" s="70">
        <v>10</v>
      </c>
      <c r="D438" s="70">
        <v>11</v>
      </c>
      <c r="E438" s="70">
        <v>2013</v>
      </c>
      <c r="F438" s="70" t="s">
        <v>180</v>
      </c>
      <c r="G438" s="70" t="s">
        <v>2125</v>
      </c>
      <c r="H438" s="70" t="s">
        <v>2126</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2136</v>
      </c>
      <c r="B439" s="70">
        <v>181</v>
      </c>
      <c r="C439" s="70">
        <v>11</v>
      </c>
      <c r="D439" s="70">
        <v>11</v>
      </c>
      <c r="E439" s="70">
        <v>2014</v>
      </c>
      <c r="F439" s="70" t="s">
        <v>181</v>
      </c>
      <c r="G439" s="70" t="s">
        <v>2125</v>
      </c>
      <c r="H439" s="70" t="s">
        <v>2126</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2137</v>
      </c>
      <c r="B440" s="70">
        <v>182</v>
      </c>
      <c r="C440" s="70">
        <v>12</v>
      </c>
      <c r="D440" s="70">
        <v>11</v>
      </c>
      <c r="E440" s="70">
        <v>2015</v>
      </c>
      <c r="F440" s="70" t="s">
        <v>182</v>
      </c>
      <c r="G440" s="70" t="s">
        <v>2125</v>
      </c>
      <c r="H440" s="70" t="s">
        <v>2126</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2138</v>
      </c>
      <c r="B441" s="70">
        <v>183</v>
      </c>
      <c r="C441" s="70">
        <v>13</v>
      </c>
      <c r="D441" s="70">
        <v>11</v>
      </c>
      <c r="E441" s="70">
        <v>2016</v>
      </c>
      <c r="F441" s="70" t="s">
        <v>155</v>
      </c>
      <c r="G441" s="70" t="s">
        <v>2125</v>
      </c>
      <c r="H441" s="70" t="s">
        <v>2126</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2139</v>
      </c>
      <c r="B442" s="70">
        <v>184</v>
      </c>
      <c r="C442" s="70">
        <v>14</v>
      </c>
      <c r="D442" s="70">
        <v>11</v>
      </c>
      <c r="E442" s="70">
        <v>2017</v>
      </c>
      <c r="F442" s="70" t="s">
        <v>156</v>
      </c>
      <c r="G442" s="70" t="s">
        <v>2125</v>
      </c>
      <c r="H442" s="70" t="s">
        <v>2126</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2140</v>
      </c>
      <c r="B443" s="70">
        <v>185</v>
      </c>
      <c r="C443" s="70">
        <v>15</v>
      </c>
      <c r="D443" s="70">
        <v>11</v>
      </c>
      <c r="E443" s="70">
        <v>2018</v>
      </c>
      <c r="F443" s="70" t="s">
        <v>183</v>
      </c>
      <c r="G443" s="70" t="s">
        <v>2125</v>
      </c>
      <c r="H443" s="70" t="s">
        <v>2126</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2141</v>
      </c>
      <c r="B444" s="70">
        <v>186</v>
      </c>
      <c r="C444" s="70">
        <v>16</v>
      </c>
      <c r="D444" s="70">
        <v>11</v>
      </c>
      <c r="E444" s="70">
        <v>2019</v>
      </c>
      <c r="F444" s="70" t="s">
        <v>158</v>
      </c>
      <c r="G444" s="1064" t="s">
        <v>2125</v>
      </c>
      <c r="H444" s="70" t="s">
        <v>2126</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2142</v>
      </c>
      <c r="B445" s="70">
        <v>187</v>
      </c>
      <c r="C445" s="70">
        <v>17</v>
      </c>
      <c r="D445" s="70">
        <v>11</v>
      </c>
      <c r="E445" s="70">
        <v>2020</v>
      </c>
      <c r="F445" s="70" t="s">
        <v>159</v>
      </c>
      <c r="G445" s="1064" t="s">
        <v>2125</v>
      </c>
      <c r="H445" s="70" t="s">
        <v>2126</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2143</v>
      </c>
      <c r="B446" s="70">
        <v>187</v>
      </c>
      <c r="C446" s="70">
        <v>18</v>
      </c>
      <c r="D446" s="70">
        <v>11</v>
      </c>
      <c r="E446" s="70">
        <v>2021</v>
      </c>
      <c r="F446" s="70" t="s">
        <v>160</v>
      </c>
      <c r="G446" s="70" t="s">
        <v>2125</v>
      </c>
      <c r="H446" s="70" t="s">
        <v>2126</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2144</v>
      </c>
      <c r="B447" s="70">
        <v>187</v>
      </c>
      <c r="C447" s="70">
        <v>19</v>
      </c>
      <c r="D447" s="70">
        <v>11</v>
      </c>
      <c r="E447" s="70">
        <v>2022</v>
      </c>
      <c r="F447" s="70" t="s">
        <v>161</v>
      </c>
      <c r="G447" s="70" t="s">
        <v>2125</v>
      </c>
      <c r="H447" s="70" t="s">
        <v>2126</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187</v>
      </c>
      <c r="C448" s="70">
        <v>20</v>
      </c>
      <c r="D448" s="70">
        <v>11</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187</v>
      </c>
      <c r="C449" s="70">
        <v>21</v>
      </c>
      <c r="D449" s="70">
        <v>11</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409</v>
      </c>
      <c r="C450" s="70">
        <v>1</v>
      </c>
      <c r="D450" s="70">
        <v>25</v>
      </c>
      <c r="E450" s="70">
        <v>1990</v>
      </c>
      <c r="F450" s="70" t="s">
        <v>787</v>
      </c>
      <c r="G450" s="70" t="s">
        <v>2148</v>
      </c>
      <c r="H450" s="70" t="s">
        <v>2149</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410</v>
      </c>
      <c r="C451" s="70">
        <v>2</v>
      </c>
      <c r="D451" s="70">
        <v>25</v>
      </c>
      <c r="E451" s="70">
        <v>2005</v>
      </c>
      <c r="F451" s="70" t="s">
        <v>789</v>
      </c>
      <c r="G451" s="70" t="s">
        <v>2148</v>
      </c>
      <c r="H451" s="70" t="s">
        <v>2149</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411</v>
      </c>
      <c r="C452" s="70">
        <v>3</v>
      </c>
      <c r="D452" s="70">
        <v>25</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412</v>
      </c>
      <c r="C453" s="70">
        <v>4</v>
      </c>
      <c r="D453" s="70">
        <v>25</v>
      </c>
      <c r="E453" s="70">
        <v>2007</v>
      </c>
      <c r="F453" s="70" t="s">
        <v>791</v>
      </c>
      <c r="G453" s="70" t="s">
        <v>2148</v>
      </c>
      <c r="H453" s="70" t="s">
        <v>2149</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413</v>
      </c>
      <c r="C454" s="70">
        <v>5</v>
      </c>
      <c r="D454" s="70">
        <v>25</v>
      </c>
      <c r="E454" s="70">
        <v>2008</v>
      </c>
      <c r="F454" s="70" t="s">
        <v>792</v>
      </c>
      <c r="G454" s="70" t="s">
        <v>2148</v>
      </c>
      <c r="H454" s="70" t="s">
        <v>2149</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414</v>
      </c>
      <c r="C455" s="70">
        <v>6</v>
      </c>
      <c r="D455" s="70">
        <v>25</v>
      </c>
      <c r="E455" s="70">
        <v>2009</v>
      </c>
      <c r="F455" s="70" t="s">
        <v>176</v>
      </c>
      <c r="G455" s="70" t="s">
        <v>2148</v>
      </c>
      <c r="H455" s="70" t="s">
        <v>2149</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2155</v>
      </c>
      <c r="B456" s="70">
        <v>415</v>
      </c>
      <c r="C456" s="70">
        <v>7</v>
      </c>
      <c r="D456" s="70">
        <v>25</v>
      </c>
      <c r="E456" s="70">
        <v>2010</v>
      </c>
      <c r="F456" s="70" t="s">
        <v>177</v>
      </c>
      <c r="G456" s="70" t="s">
        <v>2148</v>
      </c>
      <c r="H456" s="70" t="s">
        <v>2149</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2156</v>
      </c>
      <c r="B457" s="70">
        <v>416</v>
      </c>
      <c r="C457" s="70">
        <v>8</v>
      </c>
      <c r="D457" s="70">
        <v>25</v>
      </c>
      <c r="E457" s="70">
        <v>2011</v>
      </c>
      <c r="F457" s="70" t="s">
        <v>178</v>
      </c>
      <c r="G457" s="70" t="s">
        <v>2148</v>
      </c>
      <c r="H457" s="70" t="s">
        <v>2149</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2157</v>
      </c>
      <c r="B458" s="70">
        <v>417</v>
      </c>
      <c r="C458" s="70">
        <v>9</v>
      </c>
      <c r="D458" s="70">
        <v>25</v>
      </c>
      <c r="E458" s="70">
        <v>2012</v>
      </c>
      <c r="F458" s="70" t="s">
        <v>179</v>
      </c>
      <c r="G458" s="70" t="s">
        <v>2148</v>
      </c>
      <c r="H458" s="70" t="s">
        <v>2149</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2158</v>
      </c>
      <c r="B459" s="70">
        <v>418</v>
      </c>
      <c r="C459" s="70">
        <v>10</v>
      </c>
      <c r="D459" s="70">
        <v>25</v>
      </c>
      <c r="E459" s="70">
        <v>2013</v>
      </c>
      <c r="F459" s="70" t="s">
        <v>180</v>
      </c>
      <c r="G459" s="70" t="s">
        <v>2148</v>
      </c>
      <c r="H459" s="70" t="s">
        <v>2149</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2159</v>
      </c>
      <c r="B460" s="70">
        <v>419</v>
      </c>
      <c r="C460" s="70">
        <v>11</v>
      </c>
      <c r="D460" s="70">
        <v>25</v>
      </c>
      <c r="E460" s="70">
        <v>2014</v>
      </c>
      <c r="F460" s="70" t="s">
        <v>181</v>
      </c>
      <c r="G460" s="70" t="s">
        <v>2148</v>
      </c>
      <c r="H460" s="70" t="s">
        <v>2149</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2160</v>
      </c>
      <c r="B461" s="70">
        <v>420</v>
      </c>
      <c r="C461" s="70">
        <v>12</v>
      </c>
      <c r="D461" s="70">
        <v>25</v>
      </c>
      <c r="E461" s="70">
        <v>2015</v>
      </c>
      <c r="F461" s="70" t="s">
        <v>182</v>
      </c>
      <c r="G461" s="70" t="s">
        <v>2148</v>
      </c>
      <c r="H461" s="70" t="s">
        <v>2149</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2161</v>
      </c>
      <c r="B462" s="70">
        <v>421</v>
      </c>
      <c r="C462" s="70">
        <v>13</v>
      </c>
      <c r="D462" s="70">
        <v>25</v>
      </c>
      <c r="E462" s="70">
        <v>2016</v>
      </c>
      <c r="F462" s="70" t="s">
        <v>155</v>
      </c>
      <c r="G462" s="1064" t="s">
        <v>2148</v>
      </c>
      <c r="H462" s="70" t="s">
        <v>2149</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2162</v>
      </c>
      <c r="B463" s="70">
        <v>422</v>
      </c>
      <c r="C463" s="70">
        <v>14</v>
      </c>
      <c r="D463" s="70">
        <v>25</v>
      </c>
      <c r="E463" s="70">
        <v>2017</v>
      </c>
      <c r="F463" s="70" t="s">
        <v>156</v>
      </c>
      <c r="G463" s="1064" t="s">
        <v>2148</v>
      </c>
      <c r="H463" s="70" t="s">
        <v>2149</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2163</v>
      </c>
      <c r="B464" s="70">
        <v>423</v>
      </c>
      <c r="C464" s="70">
        <v>15</v>
      </c>
      <c r="D464" s="70">
        <v>25</v>
      </c>
      <c r="E464" s="70">
        <v>2018</v>
      </c>
      <c r="F464" s="70" t="s">
        <v>183</v>
      </c>
      <c r="G464" s="70" t="s">
        <v>2148</v>
      </c>
      <c r="H464" s="70" t="s">
        <v>2149</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2164</v>
      </c>
      <c r="B465" s="70">
        <v>424</v>
      </c>
      <c r="C465" s="70">
        <v>16</v>
      </c>
      <c r="D465" s="70">
        <v>25</v>
      </c>
      <c r="E465" s="70">
        <v>2019</v>
      </c>
      <c r="F465" s="70" t="s">
        <v>158</v>
      </c>
      <c r="G465" s="70" t="s">
        <v>2148</v>
      </c>
      <c r="H465" s="70" t="s">
        <v>2149</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2165</v>
      </c>
      <c r="B466" s="70">
        <v>425</v>
      </c>
      <c r="C466" s="70">
        <v>17</v>
      </c>
      <c r="D466" s="70">
        <v>25</v>
      </c>
      <c r="E466" s="70">
        <v>2020</v>
      </c>
      <c r="F466" s="70" t="s">
        <v>159</v>
      </c>
      <c r="G466" s="70" t="s">
        <v>2148</v>
      </c>
      <c r="H466" s="70" t="s">
        <v>2149</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2166</v>
      </c>
      <c r="B467" s="70">
        <v>425</v>
      </c>
      <c r="C467" s="70">
        <v>18</v>
      </c>
      <c r="D467" s="70">
        <v>25</v>
      </c>
      <c r="E467" s="70">
        <v>2021</v>
      </c>
      <c r="F467" s="70" t="s">
        <v>160</v>
      </c>
      <c r="G467" s="70" t="s">
        <v>2148</v>
      </c>
      <c r="H467" s="70" t="s">
        <v>2149</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2167</v>
      </c>
      <c r="B468" s="70">
        <v>425</v>
      </c>
      <c r="C468" s="70">
        <v>19</v>
      </c>
      <c r="D468" s="70">
        <v>25</v>
      </c>
      <c r="E468" s="70">
        <v>2022</v>
      </c>
      <c r="F468" s="70" t="s">
        <v>161</v>
      </c>
      <c r="G468" s="70" t="s">
        <v>2148</v>
      </c>
      <c r="H468" s="70" t="s">
        <v>2149</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425</v>
      </c>
      <c r="C469" s="70">
        <v>20</v>
      </c>
      <c r="D469" s="70">
        <v>25</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425</v>
      </c>
      <c r="C470" s="70">
        <v>21</v>
      </c>
      <c r="D470" s="70">
        <v>25</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69</v>
      </c>
      <c r="C471" s="70">
        <v>1</v>
      </c>
      <c r="D471" s="70">
        <v>5</v>
      </c>
      <c r="E471" s="70">
        <v>1990</v>
      </c>
      <c r="F471" s="70" t="s">
        <v>787</v>
      </c>
      <c r="G471" s="70" t="s">
        <v>2171</v>
      </c>
      <c r="H471" s="70" t="s">
        <v>2172</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70</v>
      </c>
      <c r="C472" s="70">
        <v>2</v>
      </c>
      <c r="D472" s="70">
        <v>5</v>
      </c>
      <c r="E472" s="70">
        <v>2005</v>
      </c>
      <c r="F472" s="70" t="s">
        <v>789</v>
      </c>
      <c r="G472" s="70" t="s">
        <v>2171</v>
      </c>
      <c r="H472" s="70" t="s">
        <v>2172</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71</v>
      </c>
      <c r="C473" s="70">
        <v>3</v>
      </c>
      <c r="D473" s="70">
        <v>5</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72</v>
      </c>
      <c r="C474" s="70">
        <v>4</v>
      </c>
      <c r="D474" s="70">
        <v>5</v>
      </c>
      <c r="E474" s="70">
        <v>2007</v>
      </c>
      <c r="F474" s="70" t="s">
        <v>791</v>
      </c>
      <c r="G474" s="70" t="s">
        <v>2171</v>
      </c>
      <c r="H474" s="70" t="s">
        <v>2172</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73</v>
      </c>
      <c r="C475" s="70">
        <v>5</v>
      </c>
      <c r="D475" s="70">
        <v>5</v>
      </c>
      <c r="E475" s="70">
        <v>2008</v>
      </c>
      <c r="F475" s="70" t="s">
        <v>792</v>
      </c>
      <c r="G475" s="70" t="s">
        <v>2171</v>
      </c>
      <c r="H475" s="70" t="s">
        <v>2172</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74</v>
      </c>
      <c r="C476" s="70">
        <v>6</v>
      </c>
      <c r="D476" s="70">
        <v>5</v>
      </c>
      <c r="E476" s="70">
        <v>2009</v>
      </c>
      <c r="F476" s="70" t="s">
        <v>176</v>
      </c>
      <c r="G476" s="70" t="s">
        <v>2171</v>
      </c>
      <c r="H476" s="70" t="s">
        <v>2172</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2178</v>
      </c>
      <c r="B477" s="70">
        <v>75</v>
      </c>
      <c r="C477" s="70">
        <v>7</v>
      </c>
      <c r="D477" s="70">
        <v>5</v>
      </c>
      <c r="E477" s="70">
        <v>2010</v>
      </c>
      <c r="F477" s="70" t="s">
        <v>177</v>
      </c>
      <c r="G477" s="70" t="s">
        <v>2171</v>
      </c>
      <c r="H477" s="70" t="s">
        <v>2172</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2179</v>
      </c>
      <c r="B478" s="70">
        <v>76</v>
      </c>
      <c r="C478" s="70">
        <v>8</v>
      </c>
      <c r="D478" s="70">
        <v>5</v>
      </c>
      <c r="E478" s="70">
        <v>2011</v>
      </c>
      <c r="F478" s="70" t="s">
        <v>178</v>
      </c>
      <c r="G478" s="70" t="s">
        <v>2171</v>
      </c>
      <c r="H478" s="70" t="s">
        <v>2172</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2180</v>
      </c>
      <c r="B479" s="70">
        <v>77</v>
      </c>
      <c r="C479" s="70">
        <v>9</v>
      </c>
      <c r="D479" s="70">
        <v>5</v>
      </c>
      <c r="E479" s="70">
        <v>2012</v>
      </c>
      <c r="F479" s="70" t="s">
        <v>179</v>
      </c>
      <c r="G479" s="70" t="s">
        <v>2171</v>
      </c>
      <c r="H479" s="70" t="s">
        <v>2172</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2181</v>
      </c>
      <c r="B480" s="70">
        <v>78</v>
      </c>
      <c r="C480" s="70">
        <v>10</v>
      </c>
      <c r="D480" s="70">
        <v>5</v>
      </c>
      <c r="E480" s="70">
        <v>2013</v>
      </c>
      <c r="F480" s="70" t="s">
        <v>180</v>
      </c>
      <c r="G480" s="70" t="s">
        <v>2171</v>
      </c>
      <c r="H480" s="70" t="s">
        <v>2172</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2182</v>
      </c>
      <c r="B481" s="70">
        <v>79</v>
      </c>
      <c r="C481" s="70">
        <v>11</v>
      </c>
      <c r="D481" s="70">
        <v>5</v>
      </c>
      <c r="E481" s="70">
        <v>2014</v>
      </c>
      <c r="F481" s="70" t="s">
        <v>181</v>
      </c>
      <c r="G481" s="70" t="s">
        <v>2171</v>
      </c>
      <c r="H481" s="70" t="s">
        <v>2172</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2183</v>
      </c>
      <c r="B482" s="70">
        <v>80</v>
      </c>
      <c r="C482" s="70">
        <v>12</v>
      </c>
      <c r="D482" s="70">
        <v>5</v>
      </c>
      <c r="E482" s="70">
        <v>2015</v>
      </c>
      <c r="F482" s="70" t="s">
        <v>182</v>
      </c>
      <c r="G482" s="1064" t="s">
        <v>2171</v>
      </c>
      <c r="H482" s="70" t="s">
        <v>2172</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2184</v>
      </c>
      <c r="B483" s="70">
        <v>81</v>
      </c>
      <c r="C483" s="70">
        <v>13</v>
      </c>
      <c r="D483" s="70">
        <v>5</v>
      </c>
      <c r="E483" s="70">
        <v>2016</v>
      </c>
      <c r="F483" s="70" t="s">
        <v>155</v>
      </c>
      <c r="G483" s="1064" t="s">
        <v>2171</v>
      </c>
      <c r="H483" s="70" t="s">
        <v>2172</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2185</v>
      </c>
      <c r="B484" s="70">
        <v>82</v>
      </c>
      <c r="C484" s="70">
        <v>14</v>
      </c>
      <c r="D484" s="70">
        <v>5</v>
      </c>
      <c r="E484" s="70">
        <v>2017</v>
      </c>
      <c r="F484" s="70" t="s">
        <v>156</v>
      </c>
      <c r="G484" s="70" t="s">
        <v>2171</v>
      </c>
      <c r="H484" s="70" t="s">
        <v>2172</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2186</v>
      </c>
      <c r="B485" s="70">
        <v>83</v>
      </c>
      <c r="C485" s="70">
        <v>15</v>
      </c>
      <c r="D485" s="70">
        <v>5</v>
      </c>
      <c r="E485" s="70">
        <v>2018</v>
      </c>
      <c r="F485" s="70" t="s">
        <v>183</v>
      </c>
      <c r="G485" s="70" t="s">
        <v>2171</v>
      </c>
      <c r="H485" s="70" t="s">
        <v>2172</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84</v>
      </c>
      <c r="C486" s="70">
        <v>16</v>
      </c>
      <c r="D486" s="70">
        <v>5</v>
      </c>
      <c r="E486" s="70">
        <v>2019</v>
      </c>
      <c r="F486" s="70" t="s">
        <v>158</v>
      </c>
      <c r="G486" s="70" t="s">
        <v>2171</v>
      </c>
      <c r="H486" s="70" t="s">
        <v>2172</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85</v>
      </c>
      <c r="C487" s="70">
        <v>17</v>
      </c>
      <c r="D487" s="70">
        <v>5</v>
      </c>
      <c r="E487" s="70">
        <v>2020</v>
      </c>
      <c r="F487" s="70" t="s">
        <v>159</v>
      </c>
      <c r="G487" s="70" t="s">
        <v>2171</v>
      </c>
      <c r="H487" s="70" t="s">
        <v>2172</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85</v>
      </c>
      <c r="C488" s="70">
        <v>18</v>
      </c>
      <c r="D488" s="70">
        <v>5</v>
      </c>
      <c r="E488" s="70">
        <v>2021</v>
      </c>
      <c r="F488" s="70" t="s">
        <v>160</v>
      </c>
      <c r="G488" s="70" t="s">
        <v>2171</v>
      </c>
      <c r="H488" s="70" t="s">
        <v>2172</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2190</v>
      </c>
      <c r="B489" s="70">
        <v>85</v>
      </c>
      <c r="C489" s="70">
        <v>19</v>
      </c>
      <c r="D489" s="70">
        <v>5</v>
      </c>
      <c r="E489" s="70">
        <v>2022</v>
      </c>
      <c r="F489" s="70" t="s">
        <v>161</v>
      </c>
      <c r="G489" s="70" t="s">
        <v>2171</v>
      </c>
      <c r="H489" s="70" t="s">
        <v>2172</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85</v>
      </c>
      <c r="C490" s="70">
        <v>20</v>
      </c>
      <c r="D490" s="70">
        <v>5</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85</v>
      </c>
      <c r="C491" s="70">
        <v>21</v>
      </c>
      <c r="D491" s="70">
        <v>5</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137</v>
      </c>
      <c r="C492" s="70">
        <v>1</v>
      </c>
      <c r="D492" s="70">
        <v>9</v>
      </c>
      <c r="E492" s="70">
        <v>1990</v>
      </c>
      <c r="F492" s="70" t="s">
        <v>787</v>
      </c>
      <c r="G492" s="70" t="s">
        <v>2194</v>
      </c>
      <c r="H492" s="70" t="s">
        <v>2195</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138</v>
      </c>
      <c r="C493" s="70">
        <v>2</v>
      </c>
      <c r="D493" s="70">
        <v>9</v>
      </c>
      <c r="E493" s="70">
        <v>2005</v>
      </c>
      <c r="F493" s="70" t="s">
        <v>789</v>
      </c>
      <c r="G493" s="70" t="s">
        <v>2194</v>
      </c>
      <c r="H493" s="70" t="s">
        <v>2195</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139</v>
      </c>
      <c r="C494" s="70">
        <v>3</v>
      </c>
      <c r="D494" s="70">
        <v>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140</v>
      </c>
      <c r="C495" s="70">
        <v>4</v>
      </c>
      <c r="D495" s="70">
        <v>9</v>
      </c>
      <c r="E495" s="70">
        <v>2007</v>
      </c>
      <c r="F495" s="70" t="s">
        <v>791</v>
      </c>
      <c r="G495" s="70" t="s">
        <v>2194</v>
      </c>
      <c r="H495" s="70" t="s">
        <v>2195</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141</v>
      </c>
      <c r="C496" s="70">
        <v>5</v>
      </c>
      <c r="D496" s="70">
        <v>9</v>
      </c>
      <c r="E496" s="70">
        <v>2008</v>
      </c>
      <c r="F496" s="70" t="s">
        <v>792</v>
      </c>
      <c r="G496" s="70" t="s">
        <v>2194</v>
      </c>
      <c r="H496" s="70" t="s">
        <v>2195</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142</v>
      </c>
      <c r="C497" s="70">
        <v>6</v>
      </c>
      <c r="D497" s="70">
        <v>9</v>
      </c>
      <c r="E497" s="70">
        <v>2009</v>
      </c>
      <c r="F497" s="70" t="s">
        <v>176</v>
      </c>
      <c r="G497" s="70" t="s">
        <v>2194</v>
      </c>
      <c r="H497" s="70" t="s">
        <v>2195</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2201</v>
      </c>
      <c r="B498" s="70">
        <v>143</v>
      </c>
      <c r="C498" s="70">
        <v>7</v>
      </c>
      <c r="D498" s="70">
        <v>9</v>
      </c>
      <c r="E498" s="70">
        <v>2010</v>
      </c>
      <c r="F498" s="70" t="s">
        <v>177</v>
      </c>
      <c r="G498" s="70" t="s">
        <v>2194</v>
      </c>
      <c r="H498" s="70" t="s">
        <v>2195</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2202</v>
      </c>
      <c r="B499" s="70">
        <v>144</v>
      </c>
      <c r="C499" s="70">
        <v>8</v>
      </c>
      <c r="D499" s="70">
        <v>9</v>
      </c>
      <c r="E499" s="70">
        <v>2011</v>
      </c>
      <c r="F499" s="70" t="s">
        <v>178</v>
      </c>
      <c r="G499" s="70" t="s">
        <v>2194</v>
      </c>
      <c r="H499" s="70" t="s">
        <v>2195</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2203</v>
      </c>
      <c r="B500" s="70">
        <v>145</v>
      </c>
      <c r="C500" s="70">
        <v>9</v>
      </c>
      <c r="D500" s="70">
        <v>9</v>
      </c>
      <c r="E500" s="70">
        <v>2012</v>
      </c>
      <c r="F500" s="70" t="s">
        <v>179</v>
      </c>
      <c r="G500" s="70" t="s">
        <v>2194</v>
      </c>
      <c r="H500" s="70" t="s">
        <v>2195</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2204</v>
      </c>
      <c r="B501" s="70">
        <v>146</v>
      </c>
      <c r="C501" s="70">
        <v>10</v>
      </c>
      <c r="D501" s="70">
        <v>9</v>
      </c>
      <c r="E501" s="70">
        <v>2013</v>
      </c>
      <c r="F501" s="70" t="s">
        <v>180</v>
      </c>
      <c r="G501" s="1064" t="s">
        <v>2194</v>
      </c>
      <c r="H501" s="70" t="s">
        <v>2195</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2205</v>
      </c>
      <c r="B502" s="70">
        <v>147</v>
      </c>
      <c r="C502" s="70">
        <v>11</v>
      </c>
      <c r="D502" s="70">
        <v>9</v>
      </c>
      <c r="E502" s="70">
        <v>2014</v>
      </c>
      <c r="F502" s="70" t="s">
        <v>181</v>
      </c>
      <c r="G502" s="1064" t="s">
        <v>2194</v>
      </c>
      <c r="H502" s="70" t="s">
        <v>2195</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2206</v>
      </c>
      <c r="B503" s="70">
        <v>148</v>
      </c>
      <c r="C503" s="70">
        <v>12</v>
      </c>
      <c r="D503" s="70">
        <v>9</v>
      </c>
      <c r="E503" s="70">
        <v>2015</v>
      </c>
      <c r="F503" s="70" t="s">
        <v>182</v>
      </c>
      <c r="G503" s="70" t="s">
        <v>2194</v>
      </c>
      <c r="H503" s="70" t="s">
        <v>2195</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2207</v>
      </c>
      <c r="B504" s="70">
        <v>149</v>
      </c>
      <c r="C504" s="70">
        <v>13</v>
      </c>
      <c r="D504" s="70">
        <v>9</v>
      </c>
      <c r="E504" s="70">
        <v>2016</v>
      </c>
      <c r="F504" s="70" t="s">
        <v>155</v>
      </c>
      <c r="G504" s="70" t="s">
        <v>2194</v>
      </c>
      <c r="H504" s="70" t="s">
        <v>2195</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2208</v>
      </c>
      <c r="B505" s="70">
        <v>150</v>
      </c>
      <c r="C505" s="70">
        <v>14</v>
      </c>
      <c r="D505" s="70">
        <v>9</v>
      </c>
      <c r="E505" s="70">
        <v>2017</v>
      </c>
      <c r="F505" s="70" t="s">
        <v>156</v>
      </c>
      <c r="G505" s="70" t="s">
        <v>2194</v>
      </c>
      <c r="H505" s="70" t="s">
        <v>2195</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2209</v>
      </c>
      <c r="B506" s="70">
        <v>151</v>
      </c>
      <c r="C506" s="70">
        <v>15</v>
      </c>
      <c r="D506" s="70">
        <v>9</v>
      </c>
      <c r="E506" s="70">
        <v>2018</v>
      </c>
      <c r="F506" s="70" t="s">
        <v>183</v>
      </c>
      <c r="G506" s="70" t="s">
        <v>2194</v>
      </c>
      <c r="H506" s="70" t="s">
        <v>2195</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2210</v>
      </c>
      <c r="B507" s="70">
        <v>152</v>
      </c>
      <c r="C507" s="70">
        <v>16</v>
      </c>
      <c r="D507" s="70">
        <v>9</v>
      </c>
      <c r="E507" s="70">
        <v>2019</v>
      </c>
      <c r="F507" s="70" t="s">
        <v>158</v>
      </c>
      <c r="G507" s="70" t="s">
        <v>2194</v>
      </c>
      <c r="H507" s="70" t="s">
        <v>2195</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2211</v>
      </c>
      <c r="B508" s="70">
        <v>153</v>
      </c>
      <c r="C508" s="70">
        <v>17</v>
      </c>
      <c r="D508" s="70">
        <v>9</v>
      </c>
      <c r="E508" s="70">
        <v>2020</v>
      </c>
      <c r="F508" s="70" t="s">
        <v>159</v>
      </c>
      <c r="G508" s="70" t="s">
        <v>2194</v>
      </c>
      <c r="H508" s="70" t="s">
        <v>2195</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2212</v>
      </c>
      <c r="B509" s="70">
        <v>153</v>
      </c>
      <c r="C509" s="70">
        <v>18</v>
      </c>
      <c r="D509" s="70">
        <v>9</v>
      </c>
      <c r="E509" s="70">
        <v>2021</v>
      </c>
      <c r="F509" s="70" t="s">
        <v>160</v>
      </c>
      <c r="G509" s="70" t="s">
        <v>2194</v>
      </c>
      <c r="H509" s="70" t="s">
        <v>2195</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2213</v>
      </c>
      <c r="B510" s="70">
        <v>153</v>
      </c>
      <c r="C510" s="70">
        <v>19</v>
      </c>
      <c r="D510" s="70">
        <v>9</v>
      </c>
      <c r="E510" s="70">
        <v>2022</v>
      </c>
      <c r="F510" s="70" t="s">
        <v>161</v>
      </c>
      <c r="G510" s="70" t="s">
        <v>2194</v>
      </c>
      <c r="H510" s="70" t="s">
        <v>2195</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153</v>
      </c>
      <c r="C511" s="70">
        <v>20</v>
      </c>
      <c r="D511" s="70">
        <v>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153</v>
      </c>
      <c r="C512" s="70">
        <v>21</v>
      </c>
      <c r="D512" s="70">
        <v>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52</v>
      </c>
      <c r="C513" s="70">
        <v>1</v>
      </c>
      <c r="D513" s="70">
        <v>4</v>
      </c>
      <c r="E513" s="70">
        <v>1990</v>
      </c>
      <c r="F513" s="70" t="s">
        <v>787</v>
      </c>
      <c r="G513" s="70" t="s">
        <v>2217</v>
      </c>
      <c r="H513" s="70" t="s">
        <v>2218</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53</v>
      </c>
      <c r="C514" s="70">
        <v>2</v>
      </c>
      <c r="D514" s="70">
        <v>4</v>
      </c>
      <c r="E514" s="70">
        <v>2005</v>
      </c>
      <c r="F514" s="70" t="s">
        <v>789</v>
      </c>
      <c r="G514" s="70" t="s">
        <v>2217</v>
      </c>
      <c r="H514" s="70" t="s">
        <v>2218</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54</v>
      </c>
      <c r="C515" s="70">
        <v>3</v>
      </c>
      <c r="D515" s="70">
        <v>4</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55</v>
      </c>
      <c r="C516" s="70">
        <v>4</v>
      </c>
      <c r="D516" s="70">
        <v>4</v>
      </c>
      <c r="E516" s="70">
        <v>2007</v>
      </c>
      <c r="F516" s="70" t="s">
        <v>791</v>
      </c>
      <c r="G516" s="70" t="s">
        <v>2217</v>
      </c>
      <c r="H516" s="70" t="s">
        <v>2218</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56</v>
      </c>
      <c r="C517" s="70">
        <v>5</v>
      </c>
      <c r="D517" s="70">
        <v>4</v>
      </c>
      <c r="E517" s="70">
        <v>2008</v>
      </c>
      <c r="F517" s="70" t="s">
        <v>792</v>
      </c>
      <c r="G517" s="70" t="s">
        <v>2217</v>
      </c>
      <c r="H517" s="70" t="s">
        <v>2218</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57</v>
      </c>
      <c r="C518" s="70">
        <v>6</v>
      </c>
      <c r="D518" s="70">
        <v>4</v>
      </c>
      <c r="E518" s="70">
        <v>2009</v>
      </c>
      <c r="F518" s="70" t="s">
        <v>176</v>
      </c>
      <c r="G518" s="70" t="s">
        <v>2217</v>
      </c>
      <c r="H518" s="70" t="s">
        <v>2218</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2224</v>
      </c>
      <c r="B519" s="70">
        <v>58</v>
      </c>
      <c r="C519" s="70">
        <v>7</v>
      </c>
      <c r="D519" s="70">
        <v>4</v>
      </c>
      <c r="E519" s="70">
        <v>2010</v>
      </c>
      <c r="F519" s="70" t="s">
        <v>177</v>
      </c>
      <c r="G519" s="70" t="s">
        <v>2217</v>
      </c>
      <c r="H519" s="70" t="s">
        <v>2218</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2225</v>
      </c>
      <c r="B520" s="70">
        <v>59</v>
      </c>
      <c r="C520" s="70">
        <v>8</v>
      </c>
      <c r="D520" s="70">
        <v>4</v>
      </c>
      <c r="E520" s="70">
        <v>2011</v>
      </c>
      <c r="F520" s="70" t="s">
        <v>178</v>
      </c>
      <c r="G520" s="1064" t="s">
        <v>2217</v>
      </c>
      <c r="H520" s="70" t="s">
        <v>2218</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2226</v>
      </c>
      <c r="B521" s="70">
        <v>60</v>
      </c>
      <c r="C521" s="70">
        <v>9</v>
      </c>
      <c r="D521" s="70">
        <v>4</v>
      </c>
      <c r="E521" s="70">
        <v>2012</v>
      </c>
      <c r="F521" s="70" t="s">
        <v>179</v>
      </c>
      <c r="G521" s="1064" t="s">
        <v>2217</v>
      </c>
      <c r="H521" s="70" t="s">
        <v>2218</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2227</v>
      </c>
      <c r="B522" s="70">
        <v>61</v>
      </c>
      <c r="C522" s="70">
        <v>10</v>
      </c>
      <c r="D522" s="70">
        <v>4</v>
      </c>
      <c r="E522" s="70">
        <v>2013</v>
      </c>
      <c r="F522" s="70" t="s">
        <v>180</v>
      </c>
      <c r="G522" s="70" t="s">
        <v>2217</v>
      </c>
      <c r="H522" s="70" t="s">
        <v>2218</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2228</v>
      </c>
      <c r="B523" s="70">
        <v>62</v>
      </c>
      <c r="C523" s="70">
        <v>11</v>
      </c>
      <c r="D523" s="70">
        <v>4</v>
      </c>
      <c r="E523" s="70">
        <v>2014</v>
      </c>
      <c r="F523" s="70" t="s">
        <v>181</v>
      </c>
      <c r="G523" s="70" t="s">
        <v>2217</v>
      </c>
      <c r="H523" s="70" t="s">
        <v>2218</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2229</v>
      </c>
      <c r="B524" s="70">
        <v>63</v>
      </c>
      <c r="C524" s="70">
        <v>12</v>
      </c>
      <c r="D524" s="70">
        <v>4</v>
      </c>
      <c r="E524" s="70">
        <v>2015</v>
      </c>
      <c r="F524" s="70" t="s">
        <v>182</v>
      </c>
      <c r="G524" s="70" t="s">
        <v>2217</v>
      </c>
      <c r="H524" s="70" t="s">
        <v>2218</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2230</v>
      </c>
      <c r="B525" s="70">
        <v>64</v>
      </c>
      <c r="C525" s="70">
        <v>13</v>
      </c>
      <c r="D525" s="70">
        <v>4</v>
      </c>
      <c r="E525" s="70">
        <v>2016</v>
      </c>
      <c r="F525" s="70" t="s">
        <v>155</v>
      </c>
      <c r="G525" s="70" t="s">
        <v>2217</v>
      </c>
      <c r="H525" s="70" t="s">
        <v>2218</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2231</v>
      </c>
      <c r="B526" s="70">
        <v>65</v>
      </c>
      <c r="C526" s="70">
        <v>14</v>
      </c>
      <c r="D526" s="70">
        <v>4</v>
      </c>
      <c r="E526" s="70">
        <v>2017</v>
      </c>
      <c r="F526" s="70" t="s">
        <v>156</v>
      </c>
      <c r="G526" s="70" t="s">
        <v>2217</v>
      </c>
      <c r="H526" s="70" t="s">
        <v>2218</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2232</v>
      </c>
      <c r="B527" s="70">
        <v>66</v>
      </c>
      <c r="C527" s="70">
        <v>15</v>
      </c>
      <c r="D527" s="70">
        <v>4</v>
      </c>
      <c r="E527" s="70">
        <v>2018</v>
      </c>
      <c r="F527" s="70" t="s">
        <v>183</v>
      </c>
      <c r="G527" s="70" t="s">
        <v>2217</v>
      </c>
      <c r="H527" s="70" t="s">
        <v>2218</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2233</v>
      </c>
      <c r="B528" s="70">
        <v>67</v>
      </c>
      <c r="C528" s="70">
        <v>16</v>
      </c>
      <c r="D528" s="70">
        <v>4</v>
      </c>
      <c r="E528" s="70">
        <v>2019</v>
      </c>
      <c r="F528" s="70" t="s">
        <v>158</v>
      </c>
      <c r="G528" s="70" t="s">
        <v>2217</v>
      </c>
      <c r="H528" s="70" t="s">
        <v>2218</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2234</v>
      </c>
      <c r="B529" s="70">
        <v>68</v>
      </c>
      <c r="C529" s="70">
        <v>17</v>
      </c>
      <c r="D529" s="70">
        <v>4</v>
      </c>
      <c r="E529" s="70">
        <v>2020</v>
      </c>
      <c r="F529" s="70" t="s">
        <v>159</v>
      </c>
      <c r="G529" s="70" t="s">
        <v>2217</v>
      </c>
      <c r="H529" s="70" t="s">
        <v>2218</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2235</v>
      </c>
      <c r="B530" s="70">
        <v>68</v>
      </c>
      <c r="C530" s="70">
        <v>18</v>
      </c>
      <c r="D530" s="70">
        <v>4</v>
      </c>
      <c r="E530" s="70">
        <v>2021</v>
      </c>
      <c r="F530" s="70" t="s">
        <v>160</v>
      </c>
      <c r="G530" s="70" t="s">
        <v>2217</v>
      </c>
      <c r="H530" s="70" t="s">
        <v>2218</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2236</v>
      </c>
      <c r="B531" s="70">
        <v>68</v>
      </c>
      <c r="C531" s="70">
        <v>19</v>
      </c>
      <c r="D531" s="70">
        <v>4</v>
      </c>
      <c r="E531" s="70">
        <v>2022</v>
      </c>
      <c r="F531" s="70" t="s">
        <v>161</v>
      </c>
      <c r="G531" s="70" t="s">
        <v>2217</v>
      </c>
      <c r="H531" s="70" t="s">
        <v>2218</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68</v>
      </c>
      <c r="C532" s="70">
        <v>20</v>
      </c>
      <c r="D532" s="70">
        <v>4</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68</v>
      </c>
      <c r="C533" s="70">
        <v>21</v>
      </c>
      <c r="D533" s="70">
        <v>4</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443</v>
      </c>
      <c r="C534" s="70">
        <v>1</v>
      </c>
      <c r="D534" s="70">
        <v>27</v>
      </c>
      <c r="E534" s="70">
        <v>1990</v>
      </c>
      <c r="F534" s="70" t="s">
        <v>787</v>
      </c>
      <c r="G534" s="70" t="s">
        <v>2240</v>
      </c>
      <c r="H534" s="70" t="s">
        <v>2241</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444</v>
      </c>
      <c r="C535" s="70">
        <v>2</v>
      </c>
      <c r="D535" s="70">
        <v>27</v>
      </c>
      <c r="E535" s="70">
        <v>2005</v>
      </c>
      <c r="F535" s="70" t="s">
        <v>789</v>
      </c>
      <c r="G535" s="70" t="s">
        <v>2240</v>
      </c>
      <c r="H535" s="70" t="s">
        <v>2241</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445</v>
      </c>
      <c r="C536" s="70">
        <v>3</v>
      </c>
      <c r="D536" s="70">
        <v>27</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446</v>
      </c>
      <c r="C537" s="70">
        <v>4</v>
      </c>
      <c r="D537" s="70">
        <v>27</v>
      </c>
      <c r="E537" s="70">
        <v>2007</v>
      </c>
      <c r="F537" s="70" t="s">
        <v>791</v>
      </c>
      <c r="G537" s="70" t="s">
        <v>2240</v>
      </c>
      <c r="H537" s="70" t="s">
        <v>2241</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447</v>
      </c>
      <c r="C538" s="70">
        <v>5</v>
      </c>
      <c r="D538" s="70">
        <v>27</v>
      </c>
      <c r="E538" s="70">
        <v>2008</v>
      </c>
      <c r="F538" s="70" t="s">
        <v>792</v>
      </c>
      <c r="G538" s="70" t="s">
        <v>2240</v>
      </c>
      <c r="H538" s="70" t="s">
        <v>2241</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448</v>
      </c>
      <c r="C539" s="70">
        <v>6</v>
      </c>
      <c r="D539" s="70">
        <v>27</v>
      </c>
      <c r="E539" s="70">
        <v>2009</v>
      </c>
      <c r="F539" s="70" t="s">
        <v>176</v>
      </c>
      <c r="G539" s="1064" t="s">
        <v>2240</v>
      </c>
      <c r="H539" s="70" t="s">
        <v>2241</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2247</v>
      </c>
      <c r="B540" s="70">
        <v>449</v>
      </c>
      <c r="C540" s="70">
        <v>7</v>
      </c>
      <c r="D540" s="70">
        <v>27</v>
      </c>
      <c r="E540" s="70">
        <v>2010</v>
      </c>
      <c r="F540" s="70" t="s">
        <v>177</v>
      </c>
      <c r="G540" s="1064" t="s">
        <v>2240</v>
      </c>
      <c r="H540" s="70" t="s">
        <v>2241</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2248</v>
      </c>
      <c r="B541" s="70">
        <v>450</v>
      </c>
      <c r="C541" s="70">
        <v>8</v>
      </c>
      <c r="D541" s="70">
        <v>27</v>
      </c>
      <c r="E541" s="70">
        <v>2011</v>
      </c>
      <c r="F541" s="70" t="s">
        <v>178</v>
      </c>
      <c r="G541" s="70" t="s">
        <v>2240</v>
      </c>
      <c r="H541" s="70" t="s">
        <v>2241</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2249</v>
      </c>
      <c r="B542" s="70">
        <v>451</v>
      </c>
      <c r="C542" s="70">
        <v>9</v>
      </c>
      <c r="D542" s="70">
        <v>27</v>
      </c>
      <c r="E542" s="70">
        <v>2012</v>
      </c>
      <c r="F542" s="70" t="s">
        <v>179</v>
      </c>
      <c r="G542" s="70" t="s">
        <v>2240</v>
      </c>
      <c r="H542" s="70" t="s">
        <v>2241</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2250</v>
      </c>
      <c r="B543" s="70">
        <v>452</v>
      </c>
      <c r="C543" s="70">
        <v>10</v>
      </c>
      <c r="D543" s="70">
        <v>27</v>
      </c>
      <c r="E543" s="70">
        <v>2013</v>
      </c>
      <c r="F543" s="70" t="s">
        <v>180</v>
      </c>
      <c r="G543" s="70" t="s">
        <v>2240</v>
      </c>
      <c r="H543" s="70" t="s">
        <v>2241</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2251</v>
      </c>
      <c r="B544" s="70">
        <v>453</v>
      </c>
      <c r="C544" s="70">
        <v>11</v>
      </c>
      <c r="D544" s="70">
        <v>27</v>
      </c>
      <c r="E544" s="70">
        <v>2014</v>
      </c>
      <c r="F544" s="70" t="s">
        <v>181</v>
      </c>
      <c r="G544" s="70" t="s">
        <v>2240</v>
      </c>
      <c r="H544" s="70" t="s">
        <v>2241</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2252</v>
      </c>
      <c r="B545" s="70">
        <v>454</v>
      </c>
      <c r="C545" s="70">
        <v>12</v>
      </c>
      <c r="D545" s="70">
        <v>27</v>
      </c>
      <c r="E545" s="70">
        <v>2015</v>
      </c>
      <c r="F545" s="70" t="s">
        <v>182</v>
      </c>
      <c r="G545" s="70" t="s">
        <v>2240</v>
      </c>
      <c r="H545" s="70" t="s">
        <v>2241</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2253</v>
      </c>
      <c r="B546" s="70">
        <v>455</v>
      </c>
      <c r="C546" s="70">
        <v>13</v>
      </c>
      <c r="D546" s="70">
        <v>27</v>
      </c>
      <c r="E546" s="70">
        <v>2016</v>
      </c>
      <c r="F546" s="70" t="s">
        <v>155</v>
      </c>
      <c r="G546" s="70" t="s">
        <v>2240</v>
      </c>
      <c r="H546" s="70" t="s">
        <v>2241</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2254</v>
      </c>
      <c r="B547" s="70">
        <v>456</v>
      </c>
      <c r="C547" s="70">
        <v>14</v>
      </c>
      <c r="D547" s="70">
        <v>27</v>
      </c>
      <c r="E547" s="70">
        <v>2017</v>
      </c>
      <c r="F547" s="70" t="s">
        <v>156</v>
      </c>
      <c r="G547" s="70" t="s">
        <v>2240</v>
      </c>
      <c r="H547" s="70" t="s">
        <v>2241</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2255</v>
      </c>
      <c r="B548" s="70">
        <v>457</v>
      </c>
      <c r="C548" s="70">
        <v>15</v>
      </c>
      <c r="D548" s="70">
        <v>27</v>
      </c>
      <c r="E548" s="70">
        <v>2018</v>
      </c>
      <c r="F548" s="70" t="s">
        <v>183</v>
      </c>
      <c r="G548" s="70" t="s">
        <v>2240</v>
      </c>
      <c r="H548" s="70" t="s">
        <v>2241</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2256</v>
      </c>
      <c r="B549" s="70">
        <v>458</v>
      </c>
      <c r="C549" s="70">
        <v>16</v>
      </c>
      <c r="D549" s="70">
        <v>27</v>
      </c>
      <c r="E549" s="70">
        <v>2019</v>
      </c>
      <c r="F549" s="70" t="s">
        <v>158</v>
      </c>
      <c r="G549" s="70" t="s">
        <v>2240</v>
      </c>
      <c r="H549" s="70" t="s">
        <v>2241</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2257</v>
      </c>
      <c r="B550" s="70">
        <v>459</v>
      </c>
      <c r="C550" s="70">
        <v>17</v>
      </c>
      <c r="D550" s="70">
        <v>27</v>
      </c>
      <c r="E550" s="70">
        <v>2020</v>
      </c>
      <c r="F550" s="70" t="s">
        <v>159</v>
      </c>
      <c r="G550" s="70" t="s">
        <v>2240</v>
      </c>
      <c r="H550" s="70" t="s">
        <v>2241</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2258</v>
      </c>
      <c r="B551" s="70">
        <v>459</v>
      </c>
      <c r="C551" s="70">
        <v>18</v>
      </c>
      <c r="D551" s="70">
        <v>27</v>
      </c>
      <c r="E551" s="70">
        <v>2021</v>
      </c>
      <c r="F551" s="70" t="s">
        <v>160</v>
      </c>
      <c r="G551" s="70" t="s">
        <v>2240</v>
      </c>
      <c r="H551" s="70" t="s">
        <v>2241</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2259</v>
      </c>
      <c r="B552" s="70">
        <v>459</v>
      </c>
      <c r="C552" s="70">
        <v>19</v>
      </c>
      <c r="D552" s="70">
        <v>27</v>
      </c>
      <c r="E552" s="70">
        <v>2022</v>
      </c>
      <c r="F552" s="70" t="s">
        <v>161</v>
      </c>
      <c r="G552" s="70" t="s">
        <v>2240</v>
      </c>
      <c r="H552" s="70" t="s">
        <v>2241</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459</v>
      </c>
      <c r="C553" s="70">
        <v>20</v>
      </c>
      <c r="D553" s="70">
        <v>27</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459</v>
      </c>
      <c r="C554" s="70">
        <v>21</v>
      </c>
      <c r="D554" s="70">
        <v>27</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273</v>
      </c>
      <c r="C555" s="70">
        <v>1</v>
      </c>
      <c r="D555" s="70">
        <v>17</v>
      </c>
      <c r="E555" s="70">
        <v>1990</v>
      </c>
      <c r="F555" s="70" t="s">
        <v>787</v>
      </c>
      <c r="G555" s="70" t="s">
        <v>2263</v>
      </c>
      <c r="H555" s="70" t="s">
        <v>2264</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274</v>
      </c>
      <c r="C556" s="70">
        <v>2</v>
      </c>
      <c r="D556" s="70">
        <v>17</v>
      </c>
      <c r="E556" s="70">
        <v>2005</v>
      </c>
      <c r="F556" s="70" t="s">
        <v>789</v>
      </c>
      <c r="G556" s="70" t="s">
        <v>2263</v>
      </c>
      <c r="H556" s="70" t="s">
        <v>2264</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275</v>
      </c>
      <c r="C557" s="70">
        <v>3</v>
      </c>
      <c r="D557" s="70">
        <v>17</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276</v>
      </c>
      <c r="C558" s="70">
        <v>4</v>
      </c>
      <c r="D558" s="70">
        <v>17</v>
      </c>
      <c r="E558" s="70">
        <v>2007</v>
      </c>
      <c r="F558" s="70" t="s">
        <v>791</v>
      </c>
      <c r="G558" s="1064" t="s">
        <v>2263</v>
      </c>
      <c r="H558" s="70" t="s">
        <v>2264</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277</v>
      </c>
      <c r="C559" s="70">
        <v>5</v>
      </c>
      <c r="D559" s="70">
        <v>17</v>
      </c>
      <c r="E559" s="70">
        <v>2008</v>
      </c>
      <c r="F559" s="70" t="s">
        <v>792</v>
      </c>
      <c r="G559" s="1064" t="s">
        <v>2263</v>
      </c>
      <c r="H559" s="70" t="s">
        <v>2264</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278</v>
      </c>
      <c r="C560" s="70">
        <v>6</v>
      </c>
      <c r="D560" s="70">
        <v>17</v>
      </c>
      <c r="E560" s="70">
        <v>2009</v>
      </c>
      <c r="F560" s="70" t="s">
        <v>176</v>
      </c>
      <c r="G560" s="70" t="s">
        <v>2263</v>
      </c>
      <c r="H560" s="70" t="s">
        <v>2264</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2270</v>
      </c>
      <c r="B561" s="70">
        <v>279</v>
      </c>
      <c r="C561" s="70">
        <v>7</v>
      </c>
      <c r="D561" s="70">
        <v>17</v>
      </c>
      <c r="E561" s="70">
        <v>2010</v>
      </c>
      <c r="F561" s="70" t="s">
        <v>177</v>
      </c>
      <c r="G561" s="70" t="s">
        <v>2263</v>
      </c>
      <c r="H561" s="70" t="s">
        <v>2264</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2271</v>
      </c>
      <c r="B562" s="70">
        <v>280</v>
      </c>
      <c r="C562" s="70">
        <v>8</v>
      </c>
      <c r="D562" s="70">
        <v>17</v>
      </c>
      <c r="E562" s="70">
        <v>2011</v>
      </c>
      <c r="F562" s="70" t="s">
        <v>178</v>
      </c>
      <c r="G562" s="70" t="s">
        <v>2263</v>
      </c>
      <c r="H562" s="70" t="s">
        <v>2264</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2272</v>
      </c>
      <c r="B563" s="70">
        <v>281</v>
      </c>
      <c r="C563" s="70">
        <v>9</v>
      </c>
      <c r="D563" s="70">
        <v>17</v>
      </c>
      <c r="E563" s="70">
        <v>2012</v>
      </c>
      <c r="F563" s="70" t="s">
        <v>179</v>
      </c>
      <c r="G563" s="70" t="s">
        <v>2263</v>
      </c>
      <c r="H563" s="70" t="s">
        <v>2264</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2273</v>
      </c>
      <c r="B564" s="70">
        <v>282</v>
      </c>
      <c r="C564" s="70">
        <v>10</v>
      </c>
      <c r="D564" s="70">
        <v>17</v>
      </c>
      <c r="E564" s="70">
        <v>2013</v>
      </c>
      <c r="F564" s="70" t="s">
        <v>180</v>
      </c>
      <c r="G564" s="70" t="s">
        <v>2263</v>
      </c>
      <c r="H564" s="70" t="s">
        <v>2264</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2274</v>
      </c>
      <c r="B565" s="70">
        <v>283</v>
      </c>
      <c r="C565" s="70">
        <v>11</v>
      </c>
      <c r="D565" s="70">
        <v>17</v>
      </c>
      <c r="E565" s="70">
        <v>2014</v>
      </c>
      <c r="F565" s="70" t="s">
        <v>181</v>
      </c>
      <c r="G565" s="70" t="s">
        <v>2263</v>
      </c>
      <c r="H565" s="70" t="s">
        <v>2264</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2275</v>
      </c>
      <c r="B566" s="70">
        <v>284</v>
      </c>
      <c r="C566" s="70">
        <v>12</v>
      </c>
      <c r="D566" s="70">
        <v>17</v>
      </c>
      <c r="E566" s="70">
        <v>2015</v>
      </c>
      <c r="F566" s="70" t="s">
        <v>182</v>
      </c>
      <c r="G566" s="70" t="s">
        <v>2263</v>
      </c>
      <c r="H566" s="70" t="s">
        <v>2264</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2276</v>
      </c>
      <c r="B567" s="70">
        <v>285</v>
      </c>
      <c r="C567" s="70">
        <v>13</v>
      </c>
      <c r="D567" s="70">
        <v>17</v>
      </c>
      <c r="E567" s="70">
        <v>2016</v>
      </c>
      <c r="F567" s="70" t="s">
        <v>155</v>
      </c>
      <c r="G567" s="70" t="s">
        <v>2263</v>
      </c>
      <c r="H567" s="70" t="s">
        <v>2264</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2277</v>
      </c>
      <c r="B568" s="70">
        <v>286</v>
      </c>
      <c r="C568" s="70">
        <v>14</v>
      </c>
      <c r="D568" s="70">
        <v>17</v>
      </c>
      <c r="E568" s="70">
        <v>2017</v>
      </c>
      <c r="F568" s="70" t="s">
        <v>156</v>
      </c>
      <c r="G568" s="70" t="s">
        <v>2263</v>
      </c>
      <c r="H568" s="70" t="s">
        <v>2264</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2278</v>
      </c>
      <c r="B569" s="70">
        <v>287</v>
      </c>
      <c r="C569" s="70">
        <v>15</v>
      </c>
      <c r="D569" s="70">
        <v>17</v>
      </c>
      <c r="E569" s="70">
        <v>2018</v>
      </c>
      <c r="F569" s="70" t="s">
        <v>183</v>
      </c>
      <c r="G569" s="70" t="s">
        <v>2263</v>
      </c>
      <c r="H569" s="70" t="s">
        <v>2264</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2279</v>
      </c>
      <c r="B570" s="70">
        <v>288</v>
      </c>
      <c r="C570" s="70">
        <v>16</v>
      </c>
      <c r="D570" s="70">
        <v>17</v>
      </c>
      <c r="E570" s="70">
        <v>2019</v>
      </c>
      <c r="F570" s="70" t="s">
        <v>158</v>
      </c>
      <c r="G570" s="70" t="s">
        <v>2263</v>
      </c>
      <c r="H570" s="70" t="s">
        <v>2264</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2280</v>
      </c>
      <c r="B571" s="70">
        <v>289</v>
      </c>
      <c r="C571" s="70">
        <v>17</v>
      </c>
      <c r="D571" s="70">
        <v>17</v>
      </c>
      <c r="E571" s="70">
        <v>2020</v>
      </c>
      <c r="F571" s="70" t="s">
        <v>159</v>
      </c>
      <c r="G571" s="70" t="s">
        <v>2263</v>
      </c>
      <c r="H571" s="70" t="s">
        <v>2264</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2281</v>
      </c>
      <c r="B572" s="70">
        <v>289</v>
      </c>
      <c r="C572" s="70">
        <v>18</v>
      </c>
      <c r="D572" s="70">
        <v>17</v>
      </c>
      <c r="E572" s="70">
        <v>2021</v>
      </c>
      <c r="F572" s="70" t="s">
        <v>160</v>
      </c>
      <c r="G572" s="70" t="s">
        <v>2263</v>
      </c>
      <c r="H572" s="70" t="s">
        <v>2264</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2282</v>
      </c>
      <c r="B573" s="70">
        <v>289</v>
      </c>
      <c r="C573" s="70">
        <v>19</v>
      </c>
      <c r="D573" s="70">
        <v>17</v>
      </c>
      <c r="E573" s="70">
        <v>2022</v>
      </c>
      <c r="F573" s="70" t="s">
        <v>161</v>
      </c>
      <c r="G573" s="70" t="s">
        <v>2263</v>
      </c>
      <c r="H573" s="70" t="s">
        <v>2264</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289</v>
      </c>
      <c r="C574" s="70">
        <v>20</v>
      </c>
      <c r="D574" s="70">
        <v>17</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289</v>
      </c>
      <c r="C575" s="70">
        <v>21</v>
      </c>
      <c r="D575" s="70">
        <v>17</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v>
      </c>
      <c r="C576" s="70">
        <v>1</v>
      </c>
      <c r="D576" s="70">
        <v>1</v>
      </c>
      <c r="E576" s="70">
        <v>1990</v>
      </c>
      <c r="F576" s="70" t="s">
        <v>787</v>
      </c>
      <c r="G576" s="70" t="s">
        <v>2286</v>
      </c>
      <c r="H576" s="70" t="s">
        <v>2287</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v>
      </c>
      <c r="C577" s="70">
        <v>2</v>
      </c>
      <c r="D577" s="70">
        <v>1</v>
      </c>
      <c r="E577" s="70">
        <v>2005</v>
      </c>
      <c r="F577" s="70" t="s">
        <v>789</v>
      </c>
      <c r="G577" s="1064" t="s">
        <v>2286</v>
      </c>
      <c r="H577" s="70" t="s">
        <v>2287</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v>
      </c>
      <c r="C578" s="70">
        <v>3</v>
      </c>
      <c r="D578" s="70">
        <v>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4</v>
      </c>
      <c r="C579" s="70">
        <v>4</v>
      </c>
      <c r="D579" s="70">
        <v>1</v>
      </c>
      <c r="E579" s="70">
        <v>2007</v>
      </c>
      <c r="F579" s="70" t="s">
        <v>791</v>
      </c>
      <c r="G579" s="70" t="s">
        <v>2286</v>
      </c>
      <c r="H579" s="70" t="s">
        <v>2287</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5</v>
      </c>
      <c r="C580" s="70">
        <v>5</v>
      </c>
      <c r="D580" s="70">
        <v>1</v>
      </c>
      <c r="E580" s="70">
        <v>2008</v>
      </c>
      <c r="F580" s="70" t="s">
        <v>792</v>
      </c>
      <c r="G580" s="70" t="s">
        <v>2286</v>
      </c>
      <c r="H580" s="70" t="s">
        <v>2287</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6</v>
      </c>
      <c r="C581" s="70">
        <v>6</v>
      </c>
      <c r="D581" s="70">
        <v>1</v>
      </c>
      <c r="E581" s="70">
        <v>2009</v>
      </c>
      <c r="F581" s="70" t="s">
        <v>176</v>
      </c>
      <c r="G581" s="70" t="s">
        <v>2286</v>
      </c>
      <c r="H581" s="70" t="s">
        <v>2287</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2293</v>
      </c>
      <c r="B582" s="70">
        <v>7</v>
      </c>
      <c r="C582" s="70">
        <v>7</v>
      </c>
      <c r="D582" s="70">
        <v>1</v>
      </c>
      <c r="E582" s="70">
        <v>2010</v>
      </c>
      <c r="F582" s="70" t="s">
        <v>177</v>
      </c>
      <c r="G582" s="70" t="s">
        <v>2286</v>
      </c>
      <c r="H582" s="70" t="s">
        <v>2287</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2294</v>
      </c>
      <c r="B583" s="70">
        <v>8</v>
      </c>
      <c r="C583" s="70">
        <v>8</v>
      </c>
      <c r="D583" s="70">
        <v>1</v>
      </c>
      <c r="E583" s="70">
        <v>2011</v>
      </c>
      <c r="F583" s="70" t="s">
        <v>178</v>
      </c>
      <c r="G583" s="70" t="s">
        <v>2286</v>
      </c>
      <c r="H583" s="70" t="s">
        <v>2287</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2295</v>
      </c>
      <c r="B584" s="70">
        <v>9</v>
      </c>
      <c r="C584" s="70">
        <v>9</v>
      </c>
      <c r="D584" s="70">
        <v>1</v>
      </c>
      <c r="E584" s="70">
        <v>2012</v>
      </c>
      <c r="F584" s="70" t="s">
        <v>179</v>
      </c>
      <c r="G584" s="70" t="s">
        <v>2286</v>
      </c>
      <c r="H584" s="70" t="s">
        <v>2287</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2296</v>
      </c>
      <c r="B585" s="70">
        <v>10</v>
      </c>
      <c r="C585" s="70">
        <v>10</v>
      </c>
      <c r="D585" s="70">
        <v>1</v>
      </c>
      <c r="E585" s="70">
        <v>2013</v>
      </c>
      <c r="F585" s="70" t="s">
        <v>180</v>
      </c>
      <c r="G585" s="70" t="s">
        <v>2286</v>
      </c>
      <c r="H585" s="70" t="s">
        <v>2287</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2297</v>
      </c>
      <c r="B586" s="70">
        <v>11</v>
      </c>
      <c r="C586" s="70">
        <v>11</v>
      </c>
      <c r="D586" s="70">
        <v>1</v>
      </c>
      <c r="E586" s="70">
        <v>2014</v>
      </c>
      <c r="F586" s="70" t="s">
        <v>181</v>
      </c>
      <c r="G586" s="70" t="s">
        <v>2286</v>
      </c>
      <c r="H586" s="70" t="s">
        <v>2287</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2298</v>
      </c>
      <c r="B587" s="70">
        <v>12</v>
      </c>
      <c r="C587" s="70">
        <v>12</v>
      </c>
      <c r="D587" s="70">
        <v>1</v>
      </c>
      <c r="E587" s="70">
        <v>2015</v>
      </c>
      <c r="F587" s="70" t="s">
        <v>182</v>
      </c>
      <c r="G587" s="70" t="s">
        <v>2286</v>
      </c>
      <c r="H587" s="70" t="s">
        <v>2287</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2299</v>
      </c>
      <c r="B588" s="70">
        <v>13</v>
      </c>
      <c r="C588" s="70">
        <v>13</v>
      </c>
      <c r="D588" s="70">
        <v>1</v>
      </c>
      <c r="E588" s="70">
        <v>2016</v>
      </c>
      <c r="F588" s="70" t="s">
        <v>155</v>
      </c>
      <c r="G588" s="70" t="s">
        <v>2286</v>
      </c>
      <c r="H588" s="70" t="s">
        <v>2287</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2300</v>
      </c>
      <c r="B589" s="70">
        <v>14</v>
      </c>
      <c r="C589" s="70">
        <v>14</v>
      </c>
      <c r="D589" s="70">
        <v>1</v>
      </c>
      <c r="E589" s="70">
        <v>2017</v>
      </c>
      <c r="F589" s="70" t="s">
        <v>156</v>
      </c>
      <c r="G589" s="70" t="s">
        <v>2286</v>
      </c>
      <c r="H589" s="70" t="s">
        <v>2287</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2301</v>
      </c>
      <c r="B590" s="70">
        <v>15</v>
      </c>
      <c r="C590" s="70">
        <v>15</v>
      </c>
      <c r="D590" s="70">
        <v>1</v>
      </c>
      <c r="E590" s="70">
        <v>2018</v>
      </c>
      <c r="F590" s="70" t="s">
        <v>183</v>
      </c>
      <c r="G590" s="70" t="s">
        <v>2286</v>
      </c>
      <c r="H590" s="70" t="s">
        <v>2287</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2302</v>
      </c>
      <c r="B591" s="70">
        <v>16</v>
      </c>
      <c r="C591" s="70">
        <v>16</v>
      </c>
      <c r="D591" s="70">
        <v>1</v>
      </c>
      <c r="E591" s="70">
        <v>2019</v>
      </c>
      <c r="F591" s="70" t="s">
        <v>158</v>
      </c>
      <c r="G591" s="70" t="s">
        <v>2286</v>
      </c>
      <c r="H591" s="70" t="s">
        <v>2287</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2303</v>
      </c>
      <c r="B592" s="70">
        <v>17</v>
      </c>
      <c r="C592" s="70">
        <v>17</v>
      </c>
      <c r="D592" s="70">
        <v>1</v>
      </c>
      <c r="E592" s="70">
        <v>2020</v>
      </c>
      <c r="F592" s="70" t="s">
        <v>159</v>
      </c>
      <c r="G592" s="70" t="s">
        <v>2286</v>
      </c>
      <c r="H592" s="70" t="s">
        <v>2287</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2304</v>
      </c>
      <c r="B593" s="70">
        <v>17</v>
      </c>
      <c r="C593" s="70">
        <v>18</v>
      </c>
      <c r="D593" s="70">
        <v>1</v>
      </c>
      <c r="E593" s="70">
        <v>2021</v>
      </c>
      <c r="F593" s="70" t="s">
        <v>160</v>
      </c>
      <c r="G593" s="70" t="s">
        <v>2286</v>
      </c>
      <c r="H593" s="70" t="s">
        <v>2287</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2305</v>
      </c>
      <c r="B594" s="70">
        <v>17</v>
      </c>
      <c r="C594" s="70">
        <v>19</v>
      </c>
      <c r="D594" s="70">
        <v>1</v>
      </c>
      <c r="E594" s="70">
        <v>2022</v>
      </c>
      <c r="F594" s="70" t="s">
        <v>161</v>
      </c>
      <c r="G594" s="70" t="s">
        <v>2286</v>
      </c>
      <c r="H594" s="70" t="s">
        <v>2287</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17</v>
      </c>
      <c r="C595" s="70">
        <v>20</v>
      </c>
      <c r="D595" s="70">
        <v>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17</v>
      </c>
      <c r="C596" s="70">
        <v>21</v>
      </c>
      <c r="D596" s="70">
        <v>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239</v>
      </c>
      <c r="C597" s="70">
        <v>1</v>
      </c>
      <c r="D597" s="70">
        <v>15</v>
      </c>
      <c r="E597" s="70">
        <v>1990</v>
      </c>
      <c r="F597" s="70" t="s">
        <v>787</v>
      </c>
      <c r="G597" s="1064" t="s">
        <v>2309</v>
      </c>
      <c r="H597" s="70" t="s">
        <v>2310</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240</v>
      </c>
      <c r="C598" s="70">
        <v>2</v>
      </c>
      <c r="D598" s="70">
        <v>15</v>
      </c>
      <c r="E598" s="70">
        <v>2005</v>
      </c>
      <c r="F598" s="70" t="s">
        <v>789</v>
      </c>
      <c r="G598" s="70" t="s">
        <v>2309</v>
      </c>
      <c r="H598" s="70" t="s">
        <v>2310</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241</v>
      </c>
      <c r="C599" s="70">
        <v>3</v>
      </c>
      <c r="D599" s="70">
        <v>15</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242</v>
      </c>
      <c r="C600" s="70">
        <v>4</v>
      </c>
      <c r="D600" s="70">
        <v>15</v>
      </c>
      <c r="E600" s="70">
        <v>2007</v>
      </c>
      <c r="F600" s="70" t="s">
        <v>791</v>
      </c>
      <c r="G600" s="70" t="s">
        <v>2309</v>
      </c>
      <c r="H600" s="70" t="s">
        <v>2310</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243</v>
      </c>
      <c r="C601" s="70">
        <v>5</v>
      </c>
      <c r="D601" s="70">
        <v>15</v>
      </c>
      <c r="E601" s="70">
        <v>2008</v>
      </c>
      <c r="F601" s="70" t="s">
        <v>792</v>
      </c>
      <c r="G601" s="70" t="s">
        <v>2309</v>
      </c>
      <c r="H601" s="70" t="s">
        <v>2310</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244</v>
      </c>
      <c r="C602" s="70">
        <v>6</v>
      </c>
      <c r="D602" s="70">
        <v>15</v>
      </c>
      <c r="E602" s="70">
        <v>2009</v>
      </c>
      <c r="F602" s="70" t="s">
        <v>176</v>
      </c>
      <c r="G602" s="70" t="s">
        <v>2309</v>
      </c>
      <c r="H602" s="70" t="s">
        <v>2310</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2316</v>
      </c>
      <c r="B603" s="70">
        <v>245</v>
      </c>
      <c r="C603" s="70">
        <v>7</v>
      </c>
      <c r="D603" s="70">
        <v>15</v>
      </c>
      <c r="E603" s="70">
        <v>2010</v>
      </c>
      <c r="F603" s="70" t="s">
        <v>177</v>
      </c>
      <c r="G603" s="70" t="s">
        <v>2309</v>
      </c>
      <c r="H603" s="70" t="s">
        <v>2310</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2317</v>
      </c>
      <c r="B604" s="70">
        <v>246</v>
      </c>
      <c r="C604" s="70">
        <v>8</v>
      </c>
      <c r="D604" s="70">
        <v>15</v>
      </c>
      <c r="E604" s="70">
        <v>2011</v>
      </c>
      <c r="F604" s="70" t="s">
        <v>178</v>
      </c>
      <c r="G604" s="70" t="s">
        <v>2309</v>
      </c>
      <c r="H604" s="70" t="s">
        <v>2310</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2318</v>
      </c>
      <c r="B605" s="70">
        <v>247</v>
      </c>
      <c r="C605" s="70">
        <v>9</v>
      </c>
      <c r="D605" s="70">
        <v>15</v>
      </c>
      <c r="E605" s="70">
        <v>2012</v>
      </c>
      <c r="F605" s="70" t="s">
        <v>179</v>
      </c>
      <c r="G605" s="70" t="s">
        <v>2309</v>
      </c>
      <c r="H605" s="70" t="s">
        <v>2310</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2319</v>
      </c>
      <c r="B606" s="70">
        <v>248</v>
      </c>
      <c r="C606" s="70">
        <v>10</v>
      </c>
      <c r="D606" s="70">
        <v>15</v>
      </c>
      <c r="E606" s="70">
        <v>2013</v>
      </c>
      <c r="F606" s="70" t="s">
        <v>180</v>
      </c>
      <c r="G606" s="70" t="s">
        <v>2309</v>
      </c>
      <c r="H606" s="70" t="s">
        <v>2310</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2320</v>
      </c>
      <c r="B607" s="70">
        <v>249</v>
      </c>
      <c r="C607" s="70">
        <v>11</v>
      </c>
      <c r="D607" s="70">
        <v>15</v>
      </c>
      <c r="E607" s="70">
        <v>2014</v>
      </c>
      <c r="F607" s="70" t="s">
        <v>181</v>
      </c>
      <c r="G607" s="70" t="s">
        <v>2309</v>
      </c>
      <c r="H607" s="70" t="s">
        <v>2310</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2321</v>
      </c>
      <c r="B608" s="70">
        <v>250</v>
      </c>
      <c r="C608" s="70">
        <v>12</v>
      </c>
      <c r="D608" s="70">
        <v>15</v>
      </c>
      <c r="E608" s="70">
        <v>2015</v>
      </c>
      <c r="F608" s="70" t="s">
        <v>182</v>
      </c>
      <c r="G608" s="70" t="s">
        <v>2309</v>
      </c>
      <c r="H608" s="70" t="s">
        <v>2310</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2322</v>
      </c>
      <c r="B609" s="70">
        <v>251</v>
      </c>
      <c r="C609" s="70">
        <v>13</v>
      </c>
      <c r="D609" s="70">
        <v>15</v>
      </c>
      <c r="E609" s="70">
        <v>2016</v>
      </c>
      <c r="F609" s="70" t="s">
        <v>155</v>
      </c>
      <c r="G609" s="70" t="s">
        <v>2309</v>
      </c>
      <c r="H609" s="70" t="s">
        <v>2310</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2323</v>
      </c>
      <c r="B610" s="70">
        <v>252</v>
      </c>
      <c r="C610" s="70">
        <v>14</v>
      </c>
      <c r="D610" s="70">
        <v>15</v>
      </c>
      <c r="E610" s="70">
        <v>2017</v>
      </c>
      <c r="F610" s="70" t="s">
        <v>156</v>
      </c>
      <c r="G610" s="70" t="s">
        <v>2309</v>
      </c>
      <c r="H610" s="70" t="s">
        <v>2310</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2324</v>
      </c>
      <c r="B611" s="70">
        <v>253</v>
      </c>
      <c r="C611" s="70">
        <v>15</v>
      </c>
      <c r="D611" s="70">
        <v>15</v>
      </c>
      <c r="E611" s="70">
        <v>2018</v>
      </c>
      <c r="F611" s="70" t="s">
        <v>183</v>
      </c>
      <c r="G611" s="70" t="s">
        <v>2309</v>
      </c>
      <c r="H611" s="70" t="s">
        <v>2310</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2325</v>
      </c>
      <c r="B612" s="70">
        <v>254</v>
      </c>
      <c r="C612" s="70">
        <v>16</v>
      </c>
      <c r="D612" s="70">
        <v>15</v>
      </c>
      <c r="E612" s="70">
        <v>2019</v>
      </c>
      <c r="F612" s="70" t="s">
        <v>158</v>
      </c>
      <c r="G612" s="70" t="s">
        <v>2309</v>
      </c>
      <c r="H612" s="70" t="s">
        <v>2310</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2326</v>
      </c>
      <c r="B613" s="70">
        <v>255</v>
      </c>
      <c r="C613" s="70">
        <v>17</v>
      </c>
      <c r="D613" s="70">
        <v>15</v>
      </c>
      <c r="E613" s="70">
        <v>2020</v>
      </c>
      <c r="F613" s="70" t="s">
        <v>159</v>
      </c>
      <c r="G613" s="70" t="s">
        <v>2309</v>
      </c>
      <c r="H613" s="70" t="s">
        <v>2310</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2327</v>
      </c>
      <c r="B614" s="70">
        <v>255</v>
      </c>
      <c r="C614" s="70">
        <v>18</v>
      </c>
      <c r="D614" s="70">
        <v>15</v>
      </c>
      <c r="E614" s="70">
        <v>2021</v>
      </c>
      <c r="F614" s="70" t="s">
        <v>160</v>
      </c>
      <c r="G614" s="70" t="s">
        <v>2309</v>
      </c>
      <c r="H614" s="70" t="s">
        <v>2310</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2328</v>
      </c>
      <c r="B615" s="70">
        <v>255</v>
      </c>
      <c r="C615" s="70">
        <v>19</v>
      </c>
      <c r="D615" s="70">
        <v>15</v>
      </c>
      <c r="E615" s="70">
        <v>2022</v>
      </c>
      <c r="F615" s="70" t="s">
        <v>161</v>
      </c>
      <c r="G615" s="1064" t="s">
        <v>2309</v>
      </c>
      <c r="H615" s="70" t="s">
        <v>2310</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255</v>
      </c>
      <c r="C616" s="70">
        <v>20</v>
      </c>
      <c r="D616" s="70">
        <v>15</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255</v>
      </c>
      <c r="C617" s="70">
        <v>21</v>
      </c>
      <c r="D617" s="70">
        <v>15</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27612.79956015099</v>
      </c>
      <c r="K618" s="71">
        <v>433.6812513343346</v>
      </c>
      <c r="L618" s="71">
        <v>378.84439994095573</v>
      </c>
      <c r="M618" s="71">
        <v>1543.311954612059</v>
      </c>
      <c r="N618" s="71">
        <v>1975.7110484474581</v>
      </c>
      <c r="O618" s="71">
        <v>1129.3479059009071</v>
      </c>
      <c r="P618" s="71">
        <v>1377.2064335917389</v>
      </c>
      <c r="Q618" s="71">
        <v>96.856190537142794</v>
      </c>
      <c r="R618" s="71">
        <v>409.60175957859718</v>
      </c>
      <c r="S618" s="71">
        <v>94.851150000000018</v>
      </c>
      <c r="T618" s="72"/>
      <c r="U618" s="71">
        <v>496201467</v>
      </c>
      <c r="V618" s="71">
        <v>80366</v>
      </c>
      <c r="W618" s="71">
        <v>3473</v>
      </c>
      <c r="X618" s="71">
        <v>473847</v>
      </c>
      <c r="Y618" s="71">
        <v>536936</v>
      </c>
      <c r="Z618" s="71">
        <v>464514</v>
      </c>
      <c r="AA618" s="71">
        <v>334401</v>
      </c>
      <c r="AB618" s="71">
        <v>1572616</v>
      </c>
      <c r="AC618" s="71">
        <v>70943762</v>
      </c>
      <c r="AD618" s="71">
        <v>94.851150000000004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25168.092006896459</v>
      </c>
      <c r="K619" s="71">
        <v>314.60776062616208</v>
      </c>
      <c r="L619" s="71">
        <v>309.37788649886448</v>
      </c>
      <c r="M619" s="71">
        <v>2774.7565087504609</v>
      </c>
      <c r="N619" s="71">
        <v>3017.012982707497</v>
      </c>
      <c r="O619" s="71">
        <v>1644.2685198442191</v>
      </c>
      <c r="P619" s="71">
        <v>1301.4583451873209</v>
      </c>
      <c r="Q619" s="71">
        <v>88.312678922408693</v>
      </c>
      <c r="R619" s="71">
        <v>404.98016099996369</v>
      </c>
      <c r="S619" s="71">
        <v>127.44851251708</v>
      </c>
      <c r="T619" s="72"/>
      <c r="U619" s="71">
        <v>602480239</v>
      </c>
      <c r="V619" s="71">
        <v>63137</v>
      </c>
      <c r="W619" s="71">
        <v>3095</v>
      </c>
      <c r="X619" s="71">
        <v>397600</v>
      </c>
      <c r="Y619" s="71">
        <v>629841</v>
      </c>
      <c r="Z619" s="71">
        <v>782616</v>
      </c>
      <c r="AA619" s="71">
        <v>258808</v>
      </c>
      <c r="AB619" s="71">
        <v>1499002</v>
      </c>
      <c r="AC619" s="71">
        <v>71612356</v>
      </c>
      <c r="AD619" s="71">
        <v>127.44851251708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24978.89784504598</v>
      </c>
      <c r="K621" s="71">
        <v>238.07845388337739</v>
      </c>
      <c r="L621" s="71">
        <v>326.52666909471651</v>
      </c>
      <c r="M621" s="71">
        <v>2956.4665083702348</v>
      </c>
      <c r="N621" s="71">
        <v>2808.3729627777452</v>
      </c>
      <c r="O621" s="71">
        <v>1591.169917385346</v>
      </c>
      <c r="P621" s="71">
        <v>1273.5103867366099</v>
      </c>
      <c r="Q621" s="71">
        <v>92.051413362018707</v>
      </c>
      <c r="R621" s="71">
        <v>390.60850699955688</v>
      </c>
      <c r="S621" s="71">
        <v>139.66033528456001</v>
      </c>
      <c r="T621" s="72"/>
      <c r="U621" s="71">
        <v>691639932</v>
      </c>
      <c r="V621" s="71">
        <v>60668</v>
      </c>
      <c r="W621" s="71">
        <v>3099</v>
      </c>
      <c r="X621" s="71">
        <v>477093</v>
      </c>
      <c r="Y621" s="71">
        <v>637020</v>
      </c>
      <c r="Z621" s="71">
        <v>787297</v>
      </c>
      <c r="AA621" s="71">
        <v>249390</v>
      </c>
      <c r="AB621" s="71">
        <v>1479840</v>
      </c>
      <c r="AC621" s="71">
        <v>71052852</v>
      </c>
      <c r="AD621" s="71">
        <v>139.66033528456001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23135.959782912269</v>
      </c>
      <c r="K622" s="71">
        <v>189.48614497962151</v>
      </c>
      <c r="L622" s="71">
        <v>264.84804733070098</v>
      </c>
      <c r="M622" s="71">
        <v>3050.164591184945</v>
      </c>
      <c r="N622" s="71">
        <v>2887.1770775224918</v>
      </c>
      <c r="O622" s="71">
        <v>1542.970406892726</v>
      </c>
      <c r="P622" s="71">
        <v>1232.212506953126</v>
      </c>
      <c r="Q622" s="71">
        <v>90.064637681096897</v>
      </c>
      <c r="R622" s="71">
        <v>402.91857479725519</v>
      </c>
      <c r="S622" s="71">
        <v>135.01452733247999</v>
      </c>
      <c r="T622" s="72"/>
      <c r="U622" s="71">
        <v>711830793</v>
      </c>
      <c r="V622" s="71">
        <v>60668</v>
      </c>
      <c r="W622" s="71">
        <v>3099</v>
      </c>
      <c r="X622" s="71">
        <v>477093</v>
      </c>
      <c r="Y622" s="71">
        <v>640299</v>
      </c>
      <c r="Z622" s="71">
        <v>790244</v>
      </c>
      <c r="AA622" s="71">
        <v>241578</v>
      </c>
      <c r="AB622" s="71">
        <v>1471715</v>
      </c>
      <c r="AC622" s="71">
        <v>76105775</v>
      </c>
      <c r="AD622" s="71">
        <v>135.01452733247999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22814.51527014203</v>
      </c>
      <c r="K623" s="71">
        <v>169.5213093803311</v>
      </c>
      <c r="L623" s="71">
        <v>302.7243580015359</v>
      </c>
      <c r="M623" s="71">
        <v>2957.3355838540451</v>
      </c>
      <c r="N623" s="71">
        <v>2532.5344771984828</v>
      </c>
      <c r="O623" s="71">
        <v>1573.1247831097751</v>
      </c>
      <c r="P623" s="71">
        <v>1170.404481469099</v>
      </c>
      <c r="Q623" s="71">
        <v>85.363364407602305</v>
      </c>
      <c r="R623" s="71">
        <v>332.01909744235633</v>
      </c>
      <c r="S623" s="71">
        <v>144.24762118576001</v>
      </c>
      <c r="T623" s="72"/>
      <c r="U623" s="71">
        <v>541290404</v>
      </c>
      <c r="V623" s="71">
        <v>55600</v>
      </c>
      <c r="W623" s="71">
        <v>5285</v>
      </c>
      <c r="X623" s="71">
        <v>506000</v>
      </c>
      <c r="Y623" s="71">
        <v>643004</v>
      </c>
      <c r="Z623" s="71">
        <v>795253</v>
      </c>
      <c r="AA623" s="71">
        <v>235567</v>
      </c>
      <c r="AB623" s="71">
        <v>1464275</v>
      </c>
      <c r="AC623" s="71">
        <v>61182377</v>
      </c>
      <c r="AD623" s="71">
        <v>144.24762118576001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37.173999999999999</v>
      </c>
      <c r="BJ623" s="71">
        <v>29044.102999999999</v>
      </c>
      <c r="BK623" s="71">
        <v>2760.2939999999999</v>
      </c>
      <c r="BL623" s="71">
        <v>405.97800000000007</v>
      </c>
      <c r="BM623" s="71">
        <v>0</v>
      </c>
      <c r="BN623" s="72"/>
      <c r="BO623" s="71">
        <v>0</v>
      </c>
      <c r="BP623" s="71">
        <v>2</v>
      </c>
      <c r="BQ623" s="71">
        <v>164</v>
      </c>
      <c r="BR623" s="71">
        <v>15</v>
      </c>
      <c r="BS623" s="71">
        <v>44</v>
      </c>
      <c r="BT623" s="71">
        <v>0</v>
      </c>
      <c r="BU623"/>
      <c r="BV623" s="70">
        <v>24891.307000000001</v>
      </c>
      <c r="BW623" s="70">
        <v>511.87700000000001</v>
      </c>
      <c r="BX623" s="70">
        <v>6442.4639999999999</v>
      </c>
      <c r="BY623" s="70">
        <v>9.2859999999999996</v>
      </c>
      <c r="BZ623" s="70">
        <v>359.42899999999997</v>
      </c>
      <c r="CA623" s="70">
        <v>3.653</v>
      </c>
      <c r="CB623" s="70">
        <v>25.068999999999999</v>
      </c>
      <c r="CC623" s="70">
        <v>4.4640000000000004</v>
      </c>
      <c r="CD623" s="70">
        <v>0</v>
      </c>
    </row>
    <row r="624" spans="1:82">
      <c r="A624" s="70" t="s">
        <v>2375</v>
      </c>
      <c r="B624" s="70">
        <v>517</v>
      </c>
      <c r="C624" s="70">
        <v>7</v>
      </c>
      <c r="D624" s="70">
        <v>31</v>
      </c>
      <c r="E624" s="70">
        <v>2010</v>
      </c>
      <c r="F624" s="70" t="s">
        <v>177</v>
      </c>
      <c r="G624" s="70" t="s">
        <v>2368</v>
      </c>
      <c r="H624" s="70" t="s">
        <v>2369</v>
      </c>
      <c r="I624" s="148"/>
      <c r="J624" s="71">
        <v>25147.350601416219</v>
      </c>
      <c r="K624" s="71">
        <v>210.7761841988748</v>
      </c>
      <c r="L624" s="71">
        <v>280.42822851699032</v>
      </c>
      <c r="M624" s="71">
        <v>3382.2745296331982</v>
      </c>
      <c r="N624" s="71">
        <v>3088.559690518437</v>
      </c>
      <c r="O624" s="71">
        <v>1572.161194196309</v>
      </c>
      <c r="P624" s="71">
        <v>1176.6517123060869</v>
      </c>
      <c r="Q624" s="71">
        <v>88.545092247958095</v>
      </c>
      <c r="R624" s="71">
        <v>346.68077751570581</v>
      </c>
      <c r="S624" s="71">
        <v>152.38818232785309</v>
      </c>
      <c r="T624" s="72"/>
      <c r="U624" s="71">
        <v>634874365</v>
      </c>
      <c r="V624" s="71">
        <v>55600</v>
      </c>
      <c r="W624" s="71">
        <v>5285</v>
      </c>
      <c r="X624" s="71">
        <v>506000</v>
      </c>
      <c r="Y624" s="71">
        <v>645165</v>
      </c>
      <c r="Z624" s="71">
        <v>798459</v>
      </c>
      <c r="AA624" s="71">
        <v>230910</v>
      </c>
      <c r="AB624" s="71">
        <v>1455401</v>
      </c>
      <c r="AC624" s="71">
        <v>60540367</v>
      </c>
      <c r="AD624" s="71">
        <v>152.388182327853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38.445999999999998</v>
      </c>
      <c r="BJ624" s="71">
        <v>29948.942999999999</v>
      </c>
      <c r="BK624" s="71">
        <v>3406.1419999999998</v>
      </c>
      <c r="BL624" s="71">
        <v>361.12</v>
      </c>
      <c r="BM624" s="71">
        <v>0</v>
      </c>
      <c r="BN624" s="72"/>
      <c r="BO624" s="71">
        <v>0</v>
      </c>
      <c r="BP624" s="71">
        <v>2</v>
      </c>
      <c r="BQ624" s="71">
        <v>165</v>
      </c>
      <c r="BR624" s="71">
        <v>14</v>
      </c>
      <c r="BS624" s="71">
        <v>46</v>
      </c>
      <c r="BT624" s="71">
        <v>0</v>
      </c>
      <c r="BU624"/>
      <c r="BV624" s="70">
        <v>26169.404999999999</v>
      </c>
      <c r="BW624" s="70">
        <v>545.66600000000005</v>
      </c>
      <c r="BX624" s="70">
        <v>6567.5280000000002</v>
      </c>
      <c r="BY624" s="70">
        <v>10.779</v>
      </c>
      <c r="BZ624" s="70">
        <v>410.33499999999998</v>
      </c>
      <c r="CA624" s="70">
        <v>12.622</v>
      </c>
      <c r="CB624" s="70">
        <v>30.759</v>
      </c>
      <c r="CC624" s="70">
        <v>7.5570000000000004</v>
      </c>
      <c r="CD624" s="70">
        <v>0</v>
      </c>
    </row>
    <row r="625" spans="1:82">
      <c r="A625" s="70" t="s">
        <v>2376</v>
      </c>
      <c r="B625" s="70">
        <v>518</v>
      </c>
      <c r="C625" s="70">
        <v>8</v>
      </c>
      <c r="D625" s="70">
        <v>31</v>
      </c>
      <c r="E625" s="70">
        <v>2011</v>
      </c>
      <c r="F625" s="70" t="s">
        <v>178</v>
      </c>
      <c r="G625" s="70" t="s">
        <v>2368</v>
      </c>
      <c r="H625" s="70" t="s">
        <v>2369</v>
      </c>
      <c r="I625" s="148"/>
      <c r="J625" s="71">
        <v>23583.089416704461</v>
      </c>
      <c r="K625" s="71">
        <v>280.04459536472672</v>
      </c>
      <c r="L625" s="71">
        <v>274.15300046140072</v>
      </c>
      <c r="M625" s="71">
        <v>3099.7101593138709</v>
      </c>
      <c r="N625" s="71">
        <v>2941.0871910325918</v>
      </c>
      <c r="O625" s="71">
        <v>1556.0532599954697</v>
      </c>
      <c r="P625" s="71">
        <v>1128.2632096812613</v>
      </c>
      <c r="Q625" s="71">
        <v>101.43901914704</v>
      </c>
      <c r="R625" s="71">
        <v>344.15332897151148</v>
      </c>
      <c r="S625" s="71">
        <v>134.4544576981032</v>
      </c>
      <c r="T625" s="72"/>
      <c r="U625" s="71">
        <v>626984207</v>
      </c>
      <c r="V625" s="71">
        <v>55600</v>
      </c>
      <c r="W625" s="71">
        <v>5285</v>
      </c>
      <c r="X625" s="71">
        <v>506000</v>
      </c>
      <c r="Y625" s="71">
        <v>646582</v>
      </c>
      <c r="Z625" s="71">
        <v>807447</v>
      </c>
      <c r="AA625" s="71">
        <v>228003</v>
      </c>
      <c r="AB625" s="71">
        <v>1445473</v>
      </c>
      <c r="AC625" s="71">
        <v>59999606</v>
      </c>
      <c r="AD625" s="71">
        <v>134.4544576981032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41.093000000000004</v>
      </c>
      <c r="BJ625" s="71">
        <v>29556.984</v>
      </c>
      <c r="BK625" s="71">
        <v>3920.1990000000001</v>
      </c>
      <c r="BL625" s="71">
        <v>517.82199999999989</v>
      </c>
      <c r="BM625" s="71">
        <v>0</v>
      </c>
      <c r="BN625" s="72"/>
      <c r="BO625" s="71">
        <v>0</v>
      </c>
      <c r="BP625" s="71">
        <v>2</v>
      </c>
      <c r="BQ625" s="71">
        <v>167</v>
      </c>
      <c r="BR625" s="71">
        <v>15</v>
      </c>
      <c r="BS625" s="71">
        <v>49</v>
      </c>
      <c r="BT625" s="71">
        <v>0</v>
      </c>
      <c r="BU625"/>
      <c r="BV625" s="70">
        <v>26255.608</v>
      </c>
      <c r="BW625" s="70">
        <v>587.56899999999996</v>
      </c>
      <c r="BX625" s="70">
        <v>6747.8720000000003</v>
      </c>
      <c r="BY625" s="70">
        <v>11.49</v>
      </c>
      <c r="BZ625" s="70">
        <v>391.45600000000002</v>
      </c>
      <c r="CA625" s="70">
        <v>11.429</v>
      </c>
      <c r="CB625" s="70">
        <v>23.99</v>
      </c>
      <c r="CC625" s="70">
        <v>6.6840000000000002</v>
      </c>
      <c r="CD625" s="70">
        <v>0</v>
      </c>
    </row>
    <row r="626" spans="1:82">
      <c r="A626" s="70" t="s">
        <v>2377</v>
      </c>
      <c r="B626" s="70">
        <v>519</v>
      </c>
      <c r="C626" s="70">
        <v>9</v>
      </c>
      <c r="D626" s="70">
        <v>31</v>
      </c>
      <c r="E626" s="70">
        <v>2012</v>
      </c>
      <c r="F626" s="70" t="s">
        <v>179</v>
      </c>
      <c r="G626" s="70" t="s">
        <v>2368</v>
      </c>
      <c r="H626" s="70" t="s">
        <v>2369</v>
      </c>
      <c r="I626" s="148"/>
      <c r="J626" s="71">
        <v>22768.111347076359</v>
      </c>
      <c r="K626" s="71">
        <v>270.56245266292439</v>
      </c>
      <c r="L626" s="71">
        <v>268.25794814640477</v>
      </c>
      <c r="M626" s="71">
        <v>3117.8143236889809</v>
      </c>
      <c r="N626" s="71">
        <v>3171.900622962738</v>
      </c>
      <c r="O626" s="71">
        <v>1559.6375766038732</v>
      </c>
      <c r="P626" s="71">
        <v>1116.8462906148006</v>
      </c>
      <c r="Q626" s="71">
        <v>110.365924586289</v>
      </c>
      <c r="R626" s="71">
        <v>319.03085300012282</v>
      </c>
      <c r="S626" s="71">
        <v>134.72634514423879</v>
      </c>
      <c r="T626" s="72"/>
      <c r="U626" s="71">
        <v>608602059</v>
      </c>
      <c r="V626" s="71">
        <v>55600</v>
      </c>
      <c r="W626" s="71">
        <v>5285</v>
      </c>
      <c r="X626" s="71">
        <v>506000</v>
      </c>
      <c r="Y626" s="71">
        <v>654718</v>
      </c>
      <c r="Z626" s="71">
        <v>815726</v>
      </c>
      <c r="AA626" s="71">
        <v>224419</v>
      </c>
      <c r="AB626" s="71">
        <v>1447499</v>
      </c>
      <c r="AC626" s="71">
        <v>54179163</v>
      </c>
      <c r="AD626" s="71">
        <v>134.72634514423879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39.915999999999997</v>
      </c>
      <c r="BJ626" s="71">
        <v>27188.84</v>
      </c>
      <c r="BK626" s="71">
        <v>3761.2049999999999</v>
      </c>
      <c r="BL626" s="71">
        <v>520.18999999999994</v>
      </c>
      <c r="BM626" s="71">
        <v>0</v>
      </c>
      <c r="BN626" s="72"/>
      <c r="BO626" s="71">
        <v>0</v>
      </c>
      <c r="BP626" s="71">
        <v>2</v>
      </c>
      <c r="BQ626" s="71">
        <v>161</v>
      </c>
      <c r="BR626" s="71">
        <v>14</v>
      </c>
      <c r="BS626" s="71">
        <v>52</v>
      </c>
      <c r="BT626" s="71">
        <v>0</v>
      </c>
      <c r="BU626"/>
      <c r="BV626" s="70">
        <v>23852.991999999998</v>
      </c>
      <c r="BW626" s="70">
        <v>399.75799999999998</v>
      </c>
      <c r="BX626" s="70">
        <v>6808.62</v>
      </c>
      <c r="BY626" s="70">
        <v>10.064</v>
      </c>
      <c r="BZ626" s="70">
        <v>403.45</v>
      </c>
      <c r="CA626" s="70">
        <v>8.1760000000000002</v>
      </c>
      <c r="CB626" s="70">
        <v>18.315999999999999</v>
      </c>
      <c r="CC626" s="70">
        <v>8.7750000000000004</v>
      </c>
      <c r="CD626" s="70">
        <v>0</v>
      </c>
    </row>
    <row r="627" spans="1:82">
      <c r="A627" s="70" t="s">
        <v>2378</v>
      </c>
      <c r="B627" s="70">
        <v>520</v>
      </c>
      <c r="C627" s="70">
        <v>10</v>
      </c>
      <c r="D627" s="70">
        <v>31</v>
      </c>
      <c r="E627" s="70">
        <v>2013</v>
      </c>
      <c r="F627" s="70" t="s">
        <v>180</v>
      </c>
      <c r="G627" s="70" t="s">
        <v>2368</v>
      </c>
      <c r="H627" s="70" t="s">
        <v>2369</v>
      </c>
      <c r="I627" s="148"/>
      <c r="J627" s="71">
        <v>22734.044466489671</v>
      </c>
      <c r="K627" s="71">
        <v>178.76219360086901</v>
      </c>
      <c r="L627" s="71">
        <v>265.23093148950528</v>
      </c>
      <c r="M627" s="71">
        <v>3014.6617714935169</v>
      </c>
      <c r="N627" s="71">
        <v>3274.4241768008719</v>
      </c>
      <c r="O627" s="71">
        <v>1507.7708676874277</v>
      </c>
      <c r="P627" s="71">
        <v>1107.9717174310099</v>
      </c>
      <c r="Q627" s="71">
        <v>111.63440556501</v>
      </c>
      <c r="R627" s="71">
        <v>336.4180139654332</v>
      </c>
      <c r="S627" s="71">
        <v>140.74865359524199</v>
      </c>
      <c r="T627" s="72"/>
      <c r="U627" s="71">
        <v>679792201</v>
      </c>
      <c r="V627" s="71">
        <v>55600</v>
      </c>
      <c r="W627" s="71">
        <v>5285</v>
      </c>
      <c r="X627" s="71">
        <v>506000</v>
      </c>
      <c r="Y627" s="71">
        <v>656773</v>
      </c>
      <c r="Z627" s="71">
        <v>823808</v>
      </c>
      <c r="AA627" s="71">
        <v>221800</v>
      </c>
      <c r="AB627" s="71">
        <v>1443146</v>
      </c>
      <c r="AC627" s="71">
        <v>55768623</v>
      </c>
      <c r="AD627" s="71">
        <v>140.74865359524199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43.87</v>
      </c>
      <c r="BJ627" s="71">
        <v>27781.594000000001</v>
      </c>
      <c r="BK627" s="71">
        <v>3681.7440000000001</v>
      </c>
      <c r="BL627" s="71">
        <v>521.57100000000003</v>
      </c>
      <c r="BM627" s="71">
        <v>0</v>
      </c>
      <c r="BN627" s="72"/>
      <c r="BO627" s="71">
        <v>0</v>
      </c>
      <c r="BP627" s="71">
        <v>2</v>
      </c>
      <c r="BQ627" s="71">
        <v>160</v>
      </c>
      <c r="BR627" s="71">
        <v>14</v>
      </c>
      <c r="BS627" s="71">
        <v>50</v>
      </c>
      <c r="BT627" s="71">
        <v>0</v>
      </c>
      <c r="BU627"/>
      <c r="BV627" s="70">
        <v>23977.091</v>
      </c>
      <c r="BW627" s="70">
        <v>611.89099999999996</v>
      </c>
      <c r="BX627" s="70">
        <v>7007.15</v>
      </c>
      <c r="BY627" s="70">
        <v>7.7649999999999997</v>
      </c>
      <c r="BZ627" s="70">
        <v>400.36900000000003</v>
      </c>
      <c r="CA627" s="70">
        <v>3.956</v>
      </c>
      <c r="CB627" s="70">
        <v>12.646000000000001</v>
      </c>
      <c r="CC627" s="70">
        <v>7.9109999999999996</v>
      </c>
      <c r="CD627" s="70">
        <v>0</v>
      </c>
    </row>
    <row r="628" spans="1:82">
      <c r="A628" s="70" t="s">
        <v>2379</v>
      </c>
      <c r="B628" s="70">
        <v>521</v>
      </c>
      <c r="C628" s="70">
        <v>11</v>
      </c>
      <c r="D628" s="70">
        <v>31</v>
      </c>
      <c r="E628" s="70">
        <v>2014</v>
      </c>
      <c r="F628" s="70" t="s">
        <v>181</v>
      </c>
      <c r="G628" s="70" t="s">
        <v>2368</v>
      </c>
      <c r="H628" s="70" t="s">
        <v>2369</v>
      </c>
      <c r="I628" s="148"/>
      <c r="J628" s="71">
        <v>22433.89816058426</v>
      </c>
      <c r="K628" s="71">
        <v>150.6329587217283</v>
      </c>
      <c r="L628" s="71">
        <v>224.12552060212431</v>
      </c>
      <c r="M628" s="71">
        <v>2898.4698883222591</v>
      </c>
      <c r="N628" s="71">
        <v>3131.6156578656442</v>
      </c>
      <c r="O628" s="71">
        <v>1442.6550740364721</v>
      </c>
      <c r="P628" s="71">
        <v>1103.6780844234183</v>
      </c>
      <c r="Q628" s="71">
        <v>106.24519552925899</v>
      </c>
      <c r="R628" s="71">
        <v>317.5318530743283</v>
      </c>
      <c r="S628" s="71">
        <v>135.074574286559</v>
      </c>
      <c r="T628" s="72"/>
      <c r="U628" s="71">
        <v>651955085</v>
      </c>
      <c r="V628" s="71">
        <v>47111</v>
      </c>
      <c r="W628" s="71">
        <v>5357</v>
      </c>
      <c r="X628" s="71">
        <v>490784</v>
      </c>
      <c r="Y628" s="71">
        <v>657547</v>
      </c>
      <c r="Z628" s="71">
        <v>830182</v>
      </c>
      <c r="AA628" s="71">
        <v>219798</v>
      </c>
      <c r="AB628" s="71">
        <v>1431540</v>
      </c>
      <c r="AC628" s="71">
        <v>52803343</v>
      </c>
      <c r="AD628" s="71">
        <v>135.074574286559</v>
      </c>
      <c r="AE628" s="72"/>
      <c r="AF628" s="71"/>
      <c r="AG628" s="71"/>
      <c r="AH628" s="71"/>
      <c r="AI628" s="71"/>
      <c r="AJ628" s="71"/>
      <c r="AK628" s="71"/>
      <c r="AL628" s="71"/>
      <c r="AM628" s="71"/>
      <c r="AN628" s="71"/>
      <c r="AO628" s="71"/>
      <c r="AP628" s="71"/>
      <c r="AQ628" s="72"/>
      <c r="AR628" s="71">
        <v>30089</v>
      </c>
      <c r="AS628" s="71">
        <v>4398</v>
      </c>
      <c r="AT628" s="71">
        <v>8</v>
      </c>
      <c r="AU628" s="71">
        <v>2</v>
      </c>
      <c r="AV628" s="71">
        <v>0</v>
      </c>
      <c r="AW628" s="71">
        <v>10</v>
      </c>
      <c r="AX628" s="71"/>
      <c r="AY628" s="72"/>
      <c r="AZ628" s="71">
        <v>125617.905</v>
      </c>
      <c r="BA628" s="71">
        <v>269260.90500000003</v>
      </c>
      <c r="BB628" s="71">
        <v>113450</v>
      </c>
      <c r="BC628" s="71">
        <v>602</v>
      </c>
      <c r="BD628" s="71">
        <v>0</v>
      </c>
      <c r="BE628" s="71">
        <v>77150.5</v>
      </c>
      <c r="BF628" s="71"/>
      <c r="BG628" s="72"/>
      <c r="BH628" s="71">
        <v>0</v>
      </c>
      <c r="BI628" s="71">
        <v>43.31</v>
      </c>
      <c r="BJ628" s="71">
        <v>28797.803</v>
      </c>
      <c r="BK628" s="71">
        <v>2916.6619999999998</v>
      </c>
      <c r="BL628" s="71">
        <v>553.26300000000003</v>
      </c>
      <c r="BM628" s="71">
        <v>0</v>
      </c>
      <c r="BN628" s="72"/>
      <c r="BO628" s="71">
        <v>0</v>
      </c>
      <c r="BP628" s="71">
        <v>2</v>
      </c>
      <c r="BQ628" s="71">
        <v>155</v>
      </c>
      <c r="BR628" s="71">
        <v>13</v>
      </c>
      <c r="BS628" s="71">
        <v>54</v>
      </c>
      <c r="BT628" s="71">
        <v>0</v>
      </c>
      <c r="BU628"/>
      <c r="BV628" s="70">
        <v>24283.953000000001</v>
      </c>
      <c r="BW628" s="70">
        <v>629.91300000000001</v>
      </c>
      <c r="BX628" s="70">
        <v>6977.0950000000003</v>
      </c>
      <c r="BY628" s="70">
        <v>11.667</v>
      </c>
      <c r="BZ628" s="70">
        <v>388.572</v>
      </c>
      <c r="CA628" s="70">
        <v>5.0039999999999996</v>
      </c>
      <c r="CB628" s="70">
        <v>11.122999999999999</v>
      </c>
      <c r="CC628" s="70">
        <v>3.7109999999999999</v>
      </c>
      <c r="CD628" s="70">
        <v>0</v>
      </c>
    </row>
    <row r="629" spans="1:82">
      <c r="A629" s="70" t="s">
        <v>2380</v>
      </c>
      <c r="B629" s="70">
        <v>522</v>
      </c>
      <c r="C629" s="70">
        <v>12</v>
      </c>
      <c r="D629" s="70">
        <v>31</v>
      </c>
      <c r="E629" s="70">
        <v>2015</v>
      </c>
      <c r="F629" s="70" t="s">
        <v>182</v>
      </c>
      <c r="G629" s="70" t="s">
        <v>2368</v>
      </c>
      <c r="H629" s="70" t="s">
        <v>2369</v>
      </c>
      <c r="I629" s="148"/>
      <c r="J629" s="71">
        <v>22101.732541756872</v>
      </c>
      <c r="K629" s="71">
        <v>142.17927307699131</v>
      </c>
      <c r="L629" s="71">
        <v>224.58869605066761</v>
      </c>
      <c r="M629" s="71">
        <v>2928.0911542913168</v>
      </c>
      <c r="N629" s="71">
        <v>2790.6113233690148</v>
      </c>
      <c r="O629" s="71">
        <v>1432.6917725792889</v>
      </c>
      <c r="P629" s="71">
        <v>1092.5596978668959</v>
      </c>
      <c r="Q629" s="71">
        <v>103.152859904327</v>
      </c>
      <c r="R629" s="71">
        <v>317.29836976518601</v>
      </c>
      <c r="S629" s="71">
        <v>149.05575986763159</v>
      </c>
      <c r="T629" s="72"/>
      <c r="U629" s="71">
        <v>629924742</v>
      </c>
      <c r="V629" s="71">
        <v>47111</v>
      </c>
      <c r="W629" s="71">
        <v>5357</v>
      </c>
      <c r="X629" s="71">
        <v>490784</v>
      </c>
      <c r="Y629" s="71">
        <v>658456</v>
      </c>
      <c r="Z629" s="71">
        <v>832383</v>
      </c>
      <c r="AA629" s="71">
        <v>217412</v>
      </c>
      <c r="AB629" s="71">
        <v>1419781</v>
      </c>
      <c r="AC629" s="71">
        <v>54236979</v>
      </c>
      <c r="AD629" s="71">
        <v>149.05575986763159</v>
      </c>
      <c r="AE629" s="72"/>
      <c r="AF629" s="71">
        <v>6456361102.0142927</v>
      </c>
      <c r="AG629" s="71">
        <v>93801101.107667595</v>
      </c>
      <c r="AH629" s="71">
        <v>33275796.94647111</v>
      </c>
      <c r="AI629" s="71">
        <v>3025794476.7058368</v>
      </c>
      <c r="AJ629" s="71">
        <v>3575703483.8431549</v>
      </c>
      <c r="AK629" s="71"/>
      <c r="AL629" s="71"/>
      <c r="AM629" s="71">
        <v>194575030.2927053</v>
      </c>
      <c r="AN629" s="71"/>
      <c r="AO629" s="71"/>
      <c r="AP629" s="71">
        <v>13379510990.91013</v>
      </c>
      <c r="AQ629" s="72"/>
      <c r="AR629" s="71">
        <v>32480</v>
      </c>
      <c r="AS629" s="71">
        <v>6437</v>
      </c>
      <c r="AT629" s="71">
        <v>8</v>
      </c>
      <c r="AU629" s="71">
        <v>3</v>
      </c>
      <c r="AV629" s="71">
        <v>0</v>
      </c>
      <c r="AW629" s="71">
        <v>10</v>
      </c>
      <c r="AX629" s="71"/>
      <c r="AY629" s="72"/>
      <c r="AZ629" s="71">
        <v>137280.63099999999</v>
      </c>
      <c r="BA629" s="71">
        <v>415379.90500000003</v>
      </c>
      <c r="BB629" s="71">
        <v>113450</v>
      </c>
      <c r="BC629" s="71">
        <v>605.70000000000005</v>
      </c>
      <c r="BD629" s="71">
        <v>0</v>
      </c>
      <c r="BE629" s="71">
        <v>77150.5</v>
      </c>
      <c r="BF629" s="71"/>
      <c r="BG629" s="72"/>
      <c r="BH629" s="71">
        <v>0</v>
      </c>
      <c r="BI629" s="71">
        <v>41.500999999999998</v>
      </c>
      <c r="BJ629" s="71">
        <v>29713.115000000002</v>
      </c>
      <c r="BK629" s="71">
        <v>2823.723</v>
      </c>
      <c r="BL629" s="71">
        <v>362.68899999999996</v>
      </c>
      <c r="BM629" s="71">
        <v>0</v>
      </c>
      <c r="BN629" s="72"/>
      <c r="BO629" s="71">
        <v>0</v>
      </c>
      <c r="BP629" s="71">
        <v>2</v>
      </c>
      <c r="BQ629" s="71">
        <v>155</v>
      </c>
      <c r="BR629" s="71">
        <v>13</v>
      </c>
      <c r="BS629" s="71">
        <v>46</v>
      </c>
      <c r="BT629" s="71">
        <v>0</v>
      </c>
      <c r="BU629"/>
      <c r="BV629" s="70">
        <v>24695.3</v>
      </c>
      <c r="BW629" s="70">
        <v>638.08600000000001</v>
      </c>
      <c r="BX629" s="70">
        <v>6859.2460000000001</v>
      </c>
      <c r="BY629" s="70">
        <v>12.875</v>
      </c>
      <c r="BZ629" s="70">
        <v>396.62700000000001</v>
      </c>
      <c r="CA629" s="70">
        <v>5.3</v>
      </c>
      <c r="CB629" s="70">
        <v>6.7939999999999996</v>
      </c>
      <c r="CC629" s="70">
        <v>0</v>
      </c>
      <c r="CD629" s="70">
        <v>326.8</v>
      </c>
    </row>
    <row r="630" spans="1:82">
      <c r="A630" s="70" t="s">
        <v>2381</v>
      </c>
      <c r="B630" s="70">
        <v>523</v>
      </c>
      <c r="C630" s="70">
        <v>13</v>
      </c>
      <c r="D630" s="70">
        <v>31</v>
      </c>
      <c r="E630" s="70">
        <v>2016</v>
      </c>
      <c r="F630" s="70" t="s">
        <v>155</v>
      </c>
      <c r="G630" s="70" t="s">
        <v>2368</v>
      </c>
      <c r="H630" s="70" t="s">
        <v>2369</v>
      </c>
      <c r="I630" s="148"/>
      <c r="J630" s="71">
        <v>21885.28757759988</v>
      </c>
      <c r="K630" s="71">
        <v>134.86939282794688</v>
      </c>
      <c r="L630" s="71">
        <v>250.14371688678671</v>
      </c>
      <c r="M630" s="71">
        <v>2577.9843696785101</v>
      </c>
      <c r="N630" s="71">
        <v>2661.2968532322739</v>
      </c>
      <c r="O630" s="71">
        <v>1420.9915845422231</v>
      </c>
      <c r="P630" s="71">
        <v>1059.8038631450602</v>
      </c>
      <c r="Q630" s="71">
        <v>99.491426847015518</v>
      </c>
      <c r="R630" s="71">
        <v>303.12933543553282</v>
      </c>
      <c r="S630" s="71">
        <v>155.81553859643998</v>
      </c>
      <c r="T630" s="72"/>
      <c r="U630" s="71">
        <v>560899992</v>
      </c>
      <c r="V630" s="71">
        <v>47111</v>
      </c>
      <c r="W630" s="71">
        <v>5357</v>
      </c>
      <c r="X630" s="71">
        <v>490784</v>
      </c>
      <c r="Y630" s="71">
        <v>659804</v>
      </c>
      <c r="Z630" s="71">
        <v>835734</v>
      </c>
      <c r="AA630" s="71">
        <v>218124</v>
      </c>
      <c r="AB630" s="71">
        <v>1408588</v>
      </c>
      <c r="AC630" s="71">
        <v>51771506.644823842</v>
      </c>
      <c r="AD630" s="71">
        <v>155.81553859644001</v>
      </c>
      <c r="AE630" s="72"/>
      <c r="AF630" s="71">
        <v>6518555709.5758982</v>
      </c>
      <c r="AG630" s="71">
        <v>87207286.018892363</v>
      </c>
      <c r="AH630" s="71">
        <v>31871900.614784449</v>
      </c>
      <c r="AI630" s="71">
        <v>3019337127.6263189</v>
      </c>
      <c r="AJ630" s="71">
        <v>3339697936.8650331</v>
      </c>
      <c r="AK630" s="71"/>
      <c r="AL630" s="71"/>
      <c r="AM630" s="71">
        <v>193191050.57106861</v>
      </c>
      <c r="AN630" s="71"/>
      <c r="AO630" s="71"/>
      <c r="AP630" s="71">
        <v>13189861011.271996</v>
      </c>
      <c r="AQ630" s="72"/>
      <c r="AR630" s="71">
        <v>34901</v>
      </c>
      <c r="AS630" s="71">
        <v>7604</v>
      </c>
      <c r="AT630" s="71">
        <v>8</v>
      </c>
      <c r="AU630" s="71">
        <v>4</v>
      </c>
      <c r="AV630" s="71">
        <v>0</v>
      </c>
      <c r="AW630" s="71">
        <v>11</v>
      </c>
      <c r="AX630" s="71"/>
      <c r="AY630" s="72"/>
      <c r="AZ630" s="71">
        <v>149491.91500000001</v>
      </c>
      <c r="BA630" s="71">
        <v>561409.30500000005</v>
      </c>
      <c r="BB630" s="71">
        <v>113450</v>
      </c>
      <c r="BC630" s="71">
        <v>735.7</v>
      </c>
      <c r="BD630" s="71">
        <v>0</v>
      </c>
      <c r="BE630" s="71">
        <v>77199.5</v>
      </c>
      <c r="BF630" s="71"/>
      <c r="BG630" s="72"/>
      <c r="BH630" s="71">
        <v>0</v>
      </c>
      <c r="BI630" s="71">
        <v>41.96</v>
      </c>
      <c r="BJ630" s="71">
        <v>29778.678</v>
      </c>
      <c r="BK630" s="71">
        <v>2981.55</v>
      </c>
      <c r="BL630" s="71">
        <v>420.71600000000001</v>
      </c>
      <c r="BM630" s="71">
        <v>0</v>
      </c>
      <c r="BN630" s="72"/>
      <c r="BO630" s="71">
        <v>0</v>
      </c>
      <c r="BP630" s="71">
        <v>2</v>
      </c>
      <c r="BQ630" s="71">
        <v>153</v>
      </c>
      <c r="BR630" s="71">
        <v>13</v>
      </c>
      <c r="BS630" s="71">
        <v>46</v>
      </c>
      <c r="BT630" s="71">
        <v>0</v>
      </c>
      <c r="BU630"/>
      <c r="BV630" s="70">
        <v>24954.749</v>
      </c>
      <c r="BW630" s="70">
        <v>697.45799999999997</v>
      </c>
      <c r="BX630" s="70">
        <v>6888.9440000000004</v>
      </c>
      <c r="BY630" s="70">
        <v>13.122</v>
      </c>
      <c r="BZ630" s="70">
        <v>410.47699999999998</v>
      </c>
      <c r="CA630" s="70">
        <v>6.1</v>
      </c>
      <c r="CB630" s="70">
        <v>6.3529999999999998</v>
      </c>
      <c r="CC630" s="70">
        <v>3.181</v>
      </c>
      <c r="CD630" s="70">
        <v>242.52</v>
      </c>
    </row>
    <row r="631" spans="1:82">
      <c r="A631" s="70" t="s">
        <v>2382</v>
      </c>
      <c r="B631" s="70">
        <v>524</v>
      </c>
      <c r="C631" s="70">
        <v>14</v>
      </c>
      <c r="D631" s="70">
        <v>31</v>
      </c>
      <c r="E631" s="70">
        <v>2017</v>
      </c>
      <c r="F631" s="70" t="s">
        <v>156</v>
      </c>
      <c r="G631" s="70" t="s">
        <v>2368</v>
      </c>
      <c r="H631" s="70" t="s">
        <v>2369</v>
      </c>
      <c r="I631" s="148"/>
      <c r="J631" s="71">
        <v>22133.193551917211</v>
      </c>
      <c r="K631" s="71">
        <v>152.49221128839793</v>
      </c>
      <c r="L631" s="71">
        <v>229.57762110675222</v>
      </c>
      <c r="M631" s="71">
        <v>2502.8686320352294</v>
      </c>
      <c r="N631" s="71">
        <v>2689.1305475387981</v>
      </c>
      <c r="O631" s="71">
        <v>1401.1795875710995</v>
      </c>
      <c r="P631" s="71">
        <v>1043.0241215715532</v>
      </c>
      <c r="Q631" s="71">
        <v>95.364085050189104</v>
      </c>
      <c r="R631" s="71">
        <v>313.24570985385787</v>
      </c>
      <c r="S631" s="71">
        <v>151.04690756159005</v>
      </c>
      <c r="T631" s="72"/>
      <c r="U631" s="71">
        <v>610974770</v>
      </c>
      <c r="V631" s="71">
        <v>47111</v>
      </c>
      <c r="W631" s="71">
        <v>5357</v>
      </c>
      <c r="X631" s="71">
        <v>490784</v>
      </c>
      <c r="Y631" s="71">
        <v>660004</v>
      </c>
      <c r="Z631" s="71">
        <v>837752</v>
      </c>
      <c r="AA631" s="71">
        <v>216039</v>
      </c>
      <c r="AB631" s="71">
        <v>1396197</v>
      </c>
      <c r="AC631" s="71">
        <v>54560820.999999993</v>
      </c>
      <c r="AD631" s="71">
        <v>151.04690756158999</v>
      </c>
      <c r="AE631" s="72"/>
      <c r="AF631" s="71">
        <v>6585301790.0054569</v>
      </c>
      <c r="AG631" s="71">
        <v>109218147.8709314</v>
      </c>
      <c r="AH631" s="71">
        <v>38514863.286840267</v>
      </c>
      <c r="AI631" s="71">
        <v>3098666911.1579852</v>
      </c>
      <c r="AJ631" s="71">
        <v>3473356152.0143132</v>
      </c>
      <c r="AK631" s="71"/>
      <c r="AL631" s="71"/>
      <c r="AM631" s="71">
        <v>191791228.79268759</v>
      </c>
      <c r="AN631" s="71"/>
      <c r="AO631" s="71"/>
      <c r="AP631" s="71">
        <v>13496849093.128216</v>
      </c>
      <c r="AQ631" s="72"/>
      <c r="AR631" s="71">
        <v>37008</v>
      </c>
      <c r="AS631" s="71">
        <v>8485</v>
      </c>
      <c r="AT631" s="71">
        <v>10</v>
      </c>
      <c r="AU631" s="71">
        <v>7</v>
      </c>
      <c r="AV631" s="71">
        <v>0</v>
      </c>
      <c r="AW631" s="71">
        <v>10</v>
      </c>
      <c r="AX631" s="71"/>
      <c r="AY631" s="72"/>
      <c r="AZ631" s="71">
        <v>159964.88800000001</v>
      </c>
      <c r="BA631" s="71">
        <v>648685.60499999986</v>
      </c>
      <c r="BB631" s="71">
        <v>113488.5</v>
      </c>
      <c r="BC631" s="71">
        <v>1099.3</v>
      </c>
      <c r="BD631" s="71">
        <v>0</v>
      </c>
      <c r="BE631" s="71">
        <v>76306.5</v>
      </c>
      <c r="BF631" s="71"/>
      <c r="BG631" s="72"/>
      <c r="BH631" s="71">
        <v>0</v>
      </c>
      <c r="BI631" s="71">
        <v>41.165999999999997</v>
      </c>
      <c r="BJ631" s="71">
        <v>30406.703000000001</v>
      </c>
      <c r="BK631" s="71">
        <v>2961.297</v>
      </c>
      <c r="BL631" s="71">
        <v>408.27800000000002</v>
      </c>
      <c r="BM631" s="71">
        <v>0</v>
      </c>
      <c r="BN631" s="72"/>
      <c r="BO631" s="71">
        <v>0</v>
      </c>
      <c r="BP631" s="71">
        <v>2</v>
      </c>
      <c r="BQ631" s="71">
        <v>155</v>
      </c>
      <c r="BR631" s="71">
        <v>13</v>
      </c>
      <c r="BS631" s="71">
        <v>47</v>
      </c>
      <c r="BT631" s="71">
        <v>0</v>
      </c>
      <c r="BU631"/>
      <c r="BV631" s="70">
        <v>25390.146000000001</v>
      </c>
      <c r="BW631" s="70">
        <v>692.87099999999998</v>
      </c>
      <c r="BX631" s="70">
        <v>7123.652</v>
      </c>
      <c r="BY631" s="70">
        <v>11.856</v>
      </c>
      <c r="BZ631" s="70">
        <v>392.21</v>
      </c>
      <c r="CA631" s="70">
        <v>0</v>
      </c>
      <c r="CB631" s="70">
        <v>6.2469999999999999</v>
      </c>
      <c r="CC631" s="70">
        <v>3.694</v>
      </c>
      <c r="CD631" s="70">
        <v>196.768</v>
      </c>
    </row>
    <row r="632" spans="1:82">
      <c r="A632" s="70" t="s">
        <v>2383</v>
      </c>
      <c r="B632" s="70">
        <v>525</v>
      </c>
      <c r="C632" s="70">
        <v>15</v>
      </c>
      <c r="D632" s="70">
        <v>31</v>
      </c>
      <c r="E632" s="70">
        <v>2018</v>
      </c>
      <c r="F632" s="70" t="s">
        <v>183</v>
      </c>
      <c r="G632" s="70" t="s">
        <v>2368</v>
      </c>
      <c r="H632" s="70" t="s">
        <v>2369</v>
      </c>
      <c r="I632" s="148"/>
      <c r="J632" s="71">
        <v>21668.05963617218</v>
      </c>
      <c r="K632" s="71">
        <v>127.37092753329063</v>
      </c>
      <c r="L632" s="71">
        <v>209.02138737377334</v>
      </c>
      <c r="M632" s="71">
        <v>2223.9953656549937</v>
      </c>
      <c r="N632" s="71">
        <v>2465.3741391256049</v>
      </c>
      <c r="O632" s="71">
        <v>1375.1827058127085</v>
      </c>
      <c r="P632" s="71">
        <v>1028.2871365080459</v>
      </c>
      <c r="Q632" s="71">
        <v>87.660699650652504</v>
      </c>
      <c r="R632" s="71">
        <v>306.26490868551525</v>
      </c>
      <c r="S632" s="71">
        <v>137.26052215817003</v>
      </c>
      <c r="T632" s="72"/>
      <c r="U632" s="71">
        <v>670116304</v>
      </c>
      <c r="V632" s="71">
        <v>47111</v>
      </c>
      <c r="W632" s="71">
        <v>5357</v>
      </c>
      <c r="X632" s="71">
        <v>490784</v>
      </c>
      <c r="Y632" s="71">
        <v>660368</v>
      </c>
      <c r="Z632" s="71">
        <v>837952</v>
      </c>
      <c r="AA632" s="71">
        <v>215128</v>
      </c>
      <c r="AB632" s="71">
        <v>1383079</v>
      </c>
      <c r="AC632" s="71">
        <v>53135845.999999993</v>
      </c>
      <c r="AD632" s="71">
        <v>137.26052215817001</v>
      </c>
      <c r="AE632" s="72"/>
      <c r="AF632" s="71">
        <v>6740798746.6870136</v>
      </c>
      <c r="AG632" s="71">
        <v>82263814.082002908</v>
      </c>
      <c r="AH632" s="71">
        <v>35817657.886054449</v>
      </c>
      <c r="AI632" s="71">
        <v>2814373308.6405578</v>
      </c>
      <c r="AJ632" s="71">
        <v>3419055591.0340538</v>
      </c>
      <c r="AK632" s="71"/>
      <c r="AL632" s="71"/>
      <c r="AM632" s="71">
        <v>190382360.55195659</v>
      </c>
      <c r="AN632" s="71"/>
      <c r="AO632" s="71"/>
      <c r="AP632" s="71">
        <v>13282691478.881639</v>
      </c>
      <c r="AQ632" s="72"/>
      <c r="AR632" s="71">
        <v>40539</v>
      </c>
      <c r="AS632" s="71">
        <v>9498</v>
      </c>
      <c r="AT632" s="71">
        <v>11</v>
      </c>
      <c r="AU632" s="71">
        <v>10</v>
      </c>
      <c r="AV632" s="71">
        <v>0</v>
      </c>
      <c r="AW632" s="71">
        <v>11</v>
      </c>
      <c r="AX632" s="71"/>
      <c r="AY632" s="72"/>
      <c r="AZ632" s="71">
        <v>176479.73299999919</v>
      </c>
      <c r="BA632" s="71">
        <v>758481.05</v>
      </c>
      <c r="BB632" s="71">
        <v>114989</v>
      </c>
      <c r="BC632" s="71">
        <v>1244</v>
      </c>
      <c r="BD632" s="71">
        <v>0</v>
      </c>
      <c r="BE632" s="71">
        <v>125446.03899999999</v>
      </c>
      <c r="BF632" s="71"/>
      <c r="BG632" s="72"/>
      <c r="BH632" s="71">
        <v>0</v>
      </c>
      <c r="BI632" s="71">
        <v>41.38</v>
      </c>
      <c r="BJ632" s="71">
        <v>29831.398000000001</v>
      </c>
      <c r="BK632" s="71">
        <v>3102.9949999999999</v>
      </c>
      <c r="BL632" s="71">
        <v>386.71299999999997</v>
      </c>
      <c r="BM632" s="71">
        <v>0</v>
      </c>
      <c r="BN632" s="72"/>
      <c r="BO632" s="71">
        <v>0</v>
      </c>
      <c r="BP632" s="71">
        <v>2</v>
      </c>
      <c r="BQ632" s="71">
        <v>157</v>
      </c>
      <c r="BR632" s="71">
        <v>13</v>
      </c>
      <c r="BS632" s="71">
        <v>46</v>
      </c>
      <c r="BT632" s="71">
        <v>0</v>
      </c>
      <c r="BU632"/>
      <c r="BV632" s="70">
        <v>25234.097000000002</v>
      </c>
      <c r="BW632" s="70">
        <v>778.97500000000002</v>
      </c>
      <c r="BX632" s="70">
        <v>6890.4359999999997</v>
      </c>
      <c r="BY632" s="70">
        <v>13.382</v>
      </c>
      <c r="BZ632" s="70">
        <v>386.22500000000002</v>
      </c>
      <c r="CA632" s="70">
        <v>9.4570000000000007</v>
      </c>
      <c r="CB632" s="70">
        <v>0</v>
      </c>
      <c r="CC632" s="70">
        <v>4.6769999999999996</v>
      </c>
      <c r="CD632" s="70">
        <v>45.237000000000002</v>
      </c>
    </row>
    <row r="633" spans="1:82">
      <c r="A633" s="70" t="s">
        <v>2384</v>
      </c>
      <c r="B633" s="70">
        <v>526</v>
      </c>
      <c r="C633" s="70">
        <v>16</v>
      </c>
      <c r="D633" s="70">
        <v>31</v>
      </c>
      <c r="E633" s="70">
        <v>2019</v>
      </c>
      <c r="F633" s="70" t="s">
        <v>158</v>
      </c>
      <c r="G633" s="70" t="s">
        <v>2368</v>
      </c>
      <c r="H633" s="70" t="s">
        <v>2369</v>
      </c>
      <c r="I633" s="148"/>
      <c r="J633" s="71">
        <v>19407.162959998113</v>
      </c>
      <c r="K633" s="71">
        <v>128.71651074298424</v>
      </c>
      <c r="L633" s="71">
        <v>209.15544108258177</v>
      </c>
      <c r="M633" s="71">
        <v>2005.6589949147767</v>
      </c>
      <c r="N633" s="71">
        <v>1975.9007899103005</v>
      </c>
      <c r="O633" s="71">
        <v>1336.5502106373297</v>
      </c>
      <c r="P633" s="71">
        <v>1016.4363210861628</v>
      </c>
      <c r="Q633" s="71">
        <v>84.535718969338703</v>
      </c>
      <c r="R633" s="71">
        <v>309.84741600331569</v>
      </c>
      <c r="S633" s="71">
        <v>153.11805357861996</v>
      </c>
      <c r="T633" s="72"/>
      <c r="U633" s="71">
        <v>655347881</v>
      </c>
      <c r="V633" s="71">
        <v>47111</v>
      </c>
      <c r="W633" s="71">
        <v>5357</v>
      </c>
      <c r="X633" s="71">
        <v>490784</v>
      </c>
      <c r="Y633" s="71">
        <v>660790</v>
      </c>
      <c r="Z633" s="71">
        <v>836770</v>
      </c>
      <c r="AA633" s="71">
        <v>211057</v>
      </c>
      <c r="AB633" s="71">
        <v>1369882</v>
      </c>
      <c r="AC633" s="71">
        <v>54637880</v>
      </c>
      <c r="AD633" s="71">
        <v>153.11805357861991</v>
      </c>
      <c r="AE633" s="72"/>
      <c r="AF633" s="71">
        <v>6437945484.3948278</v>
      </c>
      <c r="AG633" s="71">
        <v>100328010.2928896</v>
      </c>
      <c r="AH633" s="71">
        <v>38918503.812857047</v>
      </c>
      <c r="AI633" s="71">
        <v>2815528457.0946012</v>
      </c>
      <c r="AJ633" s="71">
        <v>3054321113.8163629</v>
      </c>
      <c r="AK633" s="71">
        <v>0</v>
      </c>
      <c r="AL633" s="71">
        <v>0</v>
      </c>
      <c r="AM633" s="71">
        <v>186567615.93382525</v>
      </c>
      <c r="AN633" s="71">
        <v>0</v>
      </c>
      <c r="AO633" s="71">
        <v>0</v>
      </c>
      <c r="AP633" s="71">
        <v>12633609185.345362</v>
      </c>
      <c r="AQ633" s="72"/>
      <c r="AR633" s="71">
        <v>41942</v>
      </c>
      <c r="AS633" s="71">
        <v>10393</v>
      </c>
      <c r="AT633" s="71">
        <v>12</v>
      </c>
      <c r="AU633" s="71">
        <v>10</v>
      </c>
      <c r="AV633" s="71">
        <v>0</v>
      </c>
      <c r="AW633" s="71">
        <v>15</v>
      </c>
      <c r="AX633" s="71"/>
      <c r="AY633" s="72"/>
      <c r="AZ633" s="71">
        <v>184503.39699999971</v>
      </c>
      <c r="BA633" s="71">
        <v>838015.90500000014</v>
      </c>
      <c r="BB633" s="71">
        <v>118988.5</v>
      </c>
      <c r="BC633" s="71">
        <v>1244.0999999999999</v>
      </c>
      <c r="BD633" s="71">
        <v>0</v>
      </c>
      <c r="BE633" s="71">
        <v>198767.003</v>
      </c>
      <c r="BF633" s="71"/>
      <c r="BG633" s="72"/>
      <c r="BH633" s="71">
        <v>0</v>
      </c>
      <c r="BI633" s="71">
        <v>39.783000000000001</v>
      </c>
      <c r="BJ633" s="71">
        <v>29084.550999999999</v>
      </c>
      <c r="BK633" s="71">
        <v>2795.79</v>
      </c>
      <c r="BL633" s="71">
        <v>382.61799999999999</v>
      </c>
      <c r="BM633" s="71">
        <v>0</v>
      </c>
      <c r="BN633" s="72"/>
      <c r="BO633" s="71">
        <v>0</v>
      </c>
      <c r="BP633" s="71">
        <v>2</v>
      </c>
      <c r="BQ633" s="71">
        <v>156</v>
      </c>
      <c r="BR633" s="71">
        <v>14</v>
      </c>
      <c r="BS633" s="71">
        <v>43</v>
      </c>
      <c r="BT633" s="71">
        <v>0</v>
      </c>
      <c r="BU633"/>
      <c r="BV633" s="70">
        <v>23887.71</v>
      </c>
      <c r="BW633" s="70">
        <v>811.73</v>
      </c>
      <c r="BX633" s="70">
        <v>7144.5479999999998</v>
      </c>
      <c r="BY633" s="70">
        <v>10.706</v>
      </c>
      <c r="BZ633" s="70">
        <v>410.767</v>
      </c>
      <c r="CA633" s="70">
        <v>16.754000000000001</v>
      </c>
      <c r="CB633" s="70">
        <v>0</v>
      </c>
      <c r="CC633" s="70">
        <v>4.8739999999999997</v>
      </c>
      <c r="CD633" s="70">
        <v>15.653</v>
      </c>
    </row>
    <row r="634" spans="1:82">
      <c r="A634" s="70" t="s">
        <v>2385</v>
      </c>
      <c r="B634" s="70">
        <v>527</v>
      </c>
      <c r="C634" s="70">
        <v>17</v>
      </c>
      <c r="D634" s="70">
        <v>31</v>
      </c>
      <c r="E634" s="70">
        <v>2020</v>
      </c>
      <c r="F634" s="70" t="s">
        <v>159</v>
      </c>
      <c r="G634" s="1064" t="s">
        <v>2368</v>
      </c>
      <c r="H634" s="70" t="s">
        <v>2369</v>
      </c>
      <c r="I634" s="148"/>
      <c r="J634" s="71">
        <v>17680.3076092708</v>
      </c>
      <c r="K634" s="71">
        <v>133.20802340770163</v>
      </c>
      <c r="L634" s="71">
        <v>261.3579585378456</v>
      </c>
      <c r="M634" s="71">
        <v>1799.0088013828572</v>
      </c>
      <c r="N634" s="71">
        <v>2143.8359793711211</v>
      </c>
      <c r="O634" s="71">
        <v>1170.2946365140333</v>
      </c>
      <c r="P634" s="71">
        <v>954.75473665532729</v>
      </c>
      <c r="Q634" s="71">
        <v>79.959231273104805</v>
      </c>
      <c r="R634" s="71">
        <v>288.11755087942117</v>
      </c>
      <c r="S634" s="71">
        <v>138.872909510862</v>
      </c>
      <c r="T634" s="72"/>
      <c r="U634" s="71">
        <v>561694006</v>
      </c>
      <c r="V634" s="71">
        <v>44474</v>
      </c>
      <c r="W634" s="71">
        <v>7050</v>
      </c>
      <c r="X634" s="71">
        <v>479179</v>
      </c>
      <c r="Y634" s="71">
        <v>660853</v>
      </c>
      <c r="Z634" s="71">
        <v>836261</v>
      </c>
      <c r="AA634" s="71">
        <v>210718</v>
      </c>
      <c r="AB634" s="71">
        <v>1356144</v>
      </c>
      <c r="AC634" s="71">
        <v>51074530.999999985</v>
      </c>
      <c r="AD634" s="71">
        <v>138.872909510862</v>
      </c>
      <c r="AE634" s="72"/>
      <c r="AF634" s="71">
        <v>6020160333.6257057</v>
      </c>
      <c r="AG634" s="71">
        <v>102641430.97572801</v>
      </c>
      <c r="AH634" s="71">
        <v>50520691.166388467</v>
      </c>
      <c r="AI634" s="71">
        <v>2610061175.0020413</v>
      </c>
      <c r="AJ634" s="71">
        <v>3471788491.6684899</v>
      </c>
      <c r="AK634" s="71">
        <v>0</v>
      </c>
      <c r="AL634" s="71">
        <v>0</v>
      </c>
      <c r="AM634" s="71">
        <v>176991859.07409465</v>
      </c>
      <c r="AN634" s="71">
        <v>0</v>
      </c>
      <c r="AO634" s="71">
        <v>0</v>
      </c>
      <c r="AP634" s="71">
        <v>12432163981.512447</v>
      </c>
      <c r="AQ634" s="72"/>
      <c r="AR634" s="71">
        <v>44155</v>
      </c>
      <c r="AS634" s="71">
        <v>11071</v>
      </c>
      <c r="AT634" s="71">
        <v>12</v>
      </c>
      <c r="AU634" s="71">
        <v>15</v>
      </c>
      <c r="AV634" s="71">
        <v>0</v>
      </c>
      <c r="AW634" s="71">
        <v>18</v>
      </c>
      <c r="AX634" s="71"/>
      <c r="AY634" s="72"/>
      <c r="AZ634" s="71">
        <v>196075.35799999969</v>
      </c>
      <c r="BA634" s="71">
        <v>952592.29499999934</v>
      </c>
      <c r="BB634" s="71">
        <v>118988.5</v>
      </c>
      <c r="BC634" s="71">
        <v>3196.1</v>
      </c>
      <c r="BD634" s="71">
        <v>0</v>
      </c>
      <c r="BE634" s="71">
        <v>304827.00300000003</v>
      </c>
      <c r="BF634" s="71"/>
      <c r="BG634" s="72"/>
      <c r="BH634" s="71">
        <v>0</v>
      </c>
      <c r="BI634" s="71">
        <v>38.021000000000001</v>
      </c>
      <c r="BJ634" s="71">
        <v>26926.429</v>
      </c>
      <c r="BK634" s="71">
        <v>2550.0039999999999</v>
      </c>
      <c r="BL634" s="71">
        <v>335.16499999999996</v>
      </c>
      <c r="BM634" s="71">
        <v>0</v>
      </c>
      <c r="BN634" s="72"/>
      <c r="BO634" s="71">
        <v>0</v>
      </c>
      <c r="BP634" s="71">
        <v>2</v>
      </c>
      <c r="BQ634" s="71">
        <v>155</v>
      </c>
      <c r="BR634" s="71">
        <v>13</v>
      </c>
      <c r="BS634" s="71">
        <v>40</v>
      </c>
      <c r="BT634" s="71">
        <v>0</v>
      </c>
      <c r="BU634"/>
      <c r="BV634" s="70">
        <v>22452.417000000001</v>
      </c>
      <c r="BW634" s="70">
        <v>790.02099999999996</v>
      </c>
      <c r="BX634" s="70">
        <v>6185.7039999999997</v>
      </c>
      <c r="BY634" s="70">
        <v>14.337999999999999</v>
      </c>
      <c r="BZ634" s="70">
        <v>381.25700000000001</v>
      </c>
      <c r="CA634" s="70">
        <v>4.0460000000000003</v>
      </c>
      <c r="CB634" s="70">
        <v>5.3810000000000002</v>
      </c>
      <c r="CC634" s="70">
        <v>3.4889999999999999</v>
      </c>
      <c r="CD634" s="70">
        <v>12.965999999999999</v>
      </c>
    </row>
    <row r="635" spans="1:82">
      <c r="A635" s="70" t="s">
        <v>2386</v>
      </c>
      <c r="B635" s="70">
        <v>527</v>
      </c>
      <c r="C635" s="70">
        <v>18</v>
      </c>
      <c r="D635" s="70">
        <v>31</v>
      </c>
      <c r="E635" s="70">
        <v>2021</v>
      </c>
      <c r="F635" s="70" t="s">
        <v>160</v>
      </c>
      <c r="G635" s="1064" t="s">
        <v>2368</v>
      </c>
      <c r="H635" s="70" t="s">
        <v>2369</v>
      </c>
      <c r="I635" s="148"/>
      <c r="J635" s="71">
        <v>19854.990682110896</v>
      </c>
      <c r="K635" s="71">
        <v>154.54228429227337</v>
      </c>
      <c r="L635" s="71">
        <v>235.93720571288756</v>
      </c>
      <c r="M635" s="71">
        <v>1945.9777508056541</v>
      </c>
      <c r="N635" s="71">
        <v>2354.059545320592</v>
      </c>
      <c r="O635" s="71">
        <v>1132.711819898193</v>
      </c>
      <c r="P635" s="71">
        <v>977.46550551635642</v>
      </c>
      <c r="Q635" s="71">
        <v>78.2654652077523</v>
      </c>
      <c r="R635" s="71">
        <v>313.37831926164279</v>
      </c>
      <c r="S635" s="71">
        <v>143.36548313327202</v>
      </c>
      <c r="T635" s="72"/>
      <c r="U635" s="71">
        <v>665009828</v>
      </c>
      <c r="V635" s="71">
        <v>44474</v>
      </c>
      <c r="W635" s="71">
        <v>7050</v>
      </c>
      <c r="X635" s="71">
        <v>479179</v>
      </c>
      <c r="Y635" s="71">
        <v>658993</v>
      </c>
      <c r="Z635" s="71">
        <v>833406</v>
      </c>
      <c r="AA635" s="71">
        <v>210361</v>
      </c>
      <c r="AB635" s="71">
        <v>1340458</v>
      </c>
      <c r="AC635" s="71">
        <v>53892442</v>
      </c>
      <c r="AD635" s="71">
        <v>143.36548313327202</v>
      </c>
      <c r="AE635" s="72"/>
      <c r="AF635" s="71">
        <v>6321588260.7439289</v>
      </c>
      <c r="AG635" s="71">
        <v>115165421.23704159</v>
      </c>
      <c r="AH635" s="71">
        <v>41942203.332401663</v>
      </c>
      <c r="AI635" s="71">
        <v>2871460336.3304467</v>
      </c>
      <c r="AJ635" s="71">
        <v>3586074350.6977682</v>
      </c>
      <c r="AK635" s="71">
        <v>0</v>
      </c>
      <c r="AL635" s="71">
        <v>0</v>
      </c>
      <c r="AM635" s="71">
        <v>175953728.52307191</v>
      </c>
      <c r="AN635" s="71">
        <v>0</v>
      </c>
      <c r="AO635" s="71">
        <v>0</v>
      </c>
      <c r="AP635" s="71">
        <v>13112184300.864658</v>
      </c>
      <c r="AQ635" s="72"/>
      <c r="AR635" s="71">
        <v>47372</v>
      </c>
      <c r="AS635" s="71">
        <v>11509</v>
      </c>
      <c r="AT635" s="71">
        <v>12</v>
      </c>
      <c r="AU635" s="71">
        <v>15</v>
      </c>
      <c r="AV635" s="71">
        <v>0</v>
      </c>
      <c r="AW635" s="71">
        <v>18</v>
      </c>
      <c r="AX635" s="71"/>
      <c r="AY635" s="72"/>
      <c r="AZ635" s="71">
        <v>211958.34999999549</v>
      </c>
      <c r="BA635" s="71">
        <v>1156080.4399999899</v>
      </c>
      <c r="BB635" s="71">
        <v>118988.5</v>
      </c>
      <c r="BC635" s="71">
        <v>3196.1</v>
      </c>
      <c r="BD635" s="71">
        <v>0</v>
      </c>
      <c r="BE635" s="71">
        <v>369307.00300000003</v>
      </c>
      <c r="BF635" s="71"/>
      <c r="BG635" s="72"/>
      <c r="BH635" s="71">
        <v>0</v>
      </c>
      <c r="BI635" s="71">
        <v>36.170999999999999</v>
      </c>
      <c r="BJ635" s="71">
        <v>27179.745999999999</v>
      </c>
      <c r="BK635" s="71">
        <v>2974.6129999999998</v>
      </c>
      <c r="BL635" s="71">
        <v>371.00299999999999</v>
      </c>
      <c r="BM635" s="71">
        <v>0</v>
      </c>
      <c r="BN635" s="72"/>
      <c r="BO635" s="71">
        <v>0</v>
      </c>
      <c r="BP635" s="71">
        <v>2</v>
      </c>
      <c r="BQ635" s="71">
        <v>158</v>
      </c>
      <c r="BR635" s="71">
        <v>14</v>
      </c>
      <c r="BS635" s="71">
        <v>43</v>
      </c>
      <c r="BT635" s="71">
        <v>0</v>
      </c>
      <c r="BU635"/>
      <c r="BV635" s="70">
        <v>23049.137999999999</v>
      </c>
      <c r="BW635" s="70">
        <v>885.51099999999997</v>
      </c>
      <c r="BX635" s="70">
        <v>5918.76</v>
      </c>
      <c r="BY635" s="70">
        <v>21.274000000000001</v>
      </c>
      <c r="BZ635" s="70">
        <v>635.06399999999996</v>
      </c>
      <c r="CA635" s="70">
        <v>21.044</v>
      </c>
      <c r="CB635" s="70">
        <v>4.9820000000000002</v>
      </c>
      <c r="CC635" s="70">
        <v>4.1040000000000001</v>
      </c>
      <c r="CD635" s="70">
        <v>21.655999999999999</v>
      </c>
    </row>
    <row r="636" spans="1:82">
      <c r="A636" s="70" t="s">
        <v>2387</v>
      </c>
      <c r="B636" s="70">
        <v>527</v>
      </c>
      <c r="C636" s="70">
        <v>19</v>
      </c>
      <c r="D636" s="70">
        <v>31</v>
      </c>
      <c r="E636" s="70">
        <v>2022</v>
      </c>
      <c r="F636" s="70" t="s">
        <v>161</v>
      </c>
      <c r="G636" s="70" t="s">
        <v>2368</v>
      </c>
      <c r="H636" s="70" t="s">
        <v>2369</v>
      </c>
      <c r="I636" s="148"/>
      <c r="J636" s="71">
        <v>19390.926401379678</v>
      </c>
      <c r="K636" s="71">
        <v>112.89978616984122</v>
      </c>
      <c r="L636" s="71">
        <v>187.23539524507359</v>
      </c>
      <c r="M636" s="71">
        <v>1942.1430795630506</v>
      </c>
      <c r="N636" s="71">
        <v>2547.570205447752</v>
      </c>
      <c r="O636" s="71">
        <v>1191.4461470984825</v>
      </c>
      <c r="P636" s="71">
        <v>965.48411224437973</v>
      </c>
      <c r="Q636" s="71">
        <v>78.074244790060277</v>
      </c>
      <c r="R636" s="71">
        <v>293.54263522219776</v>
      </c>
      <c r="S636" s="71">
        <v>130.64115594049295</v>
      </c>
      <c r="T636" s="72"/>
      <c r="U636" s="71">
        <v>761497810</v>
      </c>
      <c r="V636" s="71">
        <v>44474</v>
      </c>
      <c r="W636" s="71">
        <v>7050</v>
      </c>
      <c r="X636" s="71">
        <v>479179</v>
      </c>
      <c r="Y636" s="71">
        <v>659439</v>
      </c>
      <c r="Z636" s="71">
        <v>832884</v>
      </c>
      <c r="AA636" s="71">
        <v>210950</v>
      </c>
      <c r="AB636" s="71">
        <v>1326218</v>
      </c>
      <c r="AC636" s="71">
        <v>51115267</v>
      </c>
      <c r="AD636" s="71">
        <v>130.64115594049295</v>
      </c>
      <c r="AE636" s="72"/>
      <c r="AF636" s="71">
        <v>5954188880.9987545</v>
      </c>
      <c r="AG636" s="71">
        <v>85423210.10713543</v>
      </c>
      <c r="AH636" s="71">
        <v>38444805.690399736</v>
      </c>
      <c r="AI636" s="71">
        <v>2701094988.5959029</v>
      </c>
      <c r="AJ636" s="71">
        <v>4007942166.6470723</v>
      </c>
      <c r="AK636" s="71">
        <v>0</v>
      </c>
      <c r="AL636" s="71">
        <v>0</v>
      </c>
      <c r="AM636" s="71">
        <v>171250942.13401601</v>
      </c>
      <c r="AN636" s="71">
        <v>0</v>
      </c>
      <c r="AO636" s="71">
        <v>0</v>
      </c>
      <c r="AP636" s="71">
        <v>12958344994.173281</v>
      </c>
      <c r="AQ636" s="72"/>
      <c r="AR636" s="71">
        <v>50483</v>
      </c>
      <c r="AS636" s="71">
        <v>11796</v>
      </c>
      <c r="AT636" s="71">
        <v>12</v>
      </c>
      <c r="AU636" s="71">
        <v>15</v>
      </c>
      <c r="AV636" s="71">
        <v>0</v>
      </c>
      <c r="AW636" s="71">
        <v>23</v>
      </c>
      <c r="AX636" s="71"/>
      <c r="AY636" s="72"/>
      <c r="AZ636" s="71">
        <v>229362.43799999254</v>
      </c>
      <c r="BA636" s="71">
        <v>1242720.8399999843</v>
      </c>
      <c r="BB636" s="71">
        <v>118988.5</v>
      </c>
      <c r="BC636" s="71">
        <v>3196.1</v>
      </c>
      <c r="BD636" s="71">
        <v>0</v>
      </c>
      <c r="BE636" s="71">
        <v>517927.00300000003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53808</v>
      </c>
      <c r="AS637" s="71">
        <v>11955</v>
      </c>
      <c r="AT637" s="71">
        <v>16</v>
      </c>
      <c r="AU637" s="71">
        <v>15</v>
      </c>
      <c r="AV637" s="71">
        <v>0</v>
      </c>
      <c r="AW637" s="71">
        <v>24</v>
      </c>
      <c r="AX637" s="71"/>
      <c r="AY637" s="72"/>
      <c r="AZ637" s="71">
        <v>246967.46099998854</v>
      </c>
      <c r="BA637" s="71">
        <v>1335355.5399999751</v>
      </c>
      <c r="BB637" s="71">
        <v>117134.5</v>
      </c>
      <c r="BC637" s="71">
        <v>3196.1</v>
      </c>
      <c r="BD637" s="71">
        <v>0</v>
      </c>
      <c r="BE637" s="71">
        <v>519047.87900000002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1761</v>
      </c>
      <c r="B9" s="70">
        <v>1</v>
      </c>
      <c r="C9" s="70">
        <v>1</v>
      </c>
      <c r="D9" s="70">
        <v>1</v>
      </c>
      <c r="E9" s="70">
        <v>1990</v>
      </c>
      <c r="F9" s="70" t="s">
        <v>787</v>
      </c>
      <c r="G9" s="1073" t="s">
        <v>1762</v>
      </c>
      <c r="H9" s="70" t="s">
        <v>1763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1764</v>
      </c>
      <c r="B10" s="70">
        <v>2</v>
      </c>
      <c r="C10" s="70">
        <v>2</v>
      </c>
      <c r="D10" s="70">
        <v>1</v>
      </c>
      <c r="E10" s="70">
        <v>2005</v>
      </c>
      <c r="F10" s="70" t="s">
        <v>789</v>
      </c>
      <c r="G10" s="1073" t="s">
        <v>1762</v>
      </c>
      <c r="H10" s="70" t="s">
        <v>1763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1765</v>
      </c>
      <c r="B11" s="70">
        <v>3</v>
      </c>
      <c r="C11" s="70">
        <v>3</v>
      </c>
      <c r="D11" s="70">
        <v>1</v>
      </c>
      <c r="E11" s="70">
        <v>2006</v>
      </c>
      <c r="F11" s="70" t="s">
        <v>790</v>
      </c>
      <c r="G11" s="1073" t="s">
        <v>1762</v>
      </c>
      <c r="H11" s="70" t="s">
        <v>1763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1766</v>
      </c>
      <c r="B12" s="70">
        <v>4</v>
      </c>
      <c r="C12" s="70">
        <v>4</v>
      </c>
      <c r="D12" s="70">
        <v>1</v>
      </c>
      <c r="E12" s="70">
        <v>2007</v>
      </c>
      <c r="F12" s="70" t="s">
        <v>791</v>
      </c>
      <c r="G12" s="1073" t="s">
        <v>1762</v>
      </c>
      <c r="H12" s="70" t="s">
        <v>1763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1767</v>
      </c>
      <c r="B13" s="70">
        <v>5</v>
      </c>
      <c r="C13" s="70">
        <v>5</v>
      </c>
      <c r="D13" s="70">
        <v>1</v>
      </c>
      <c r="E13" s="70">
        <v>2008</v>
      </c>
      <c r="F13" s="70" t="s">
        <v>792</v>
      </c>
      <c r="G13" s="1073" t="s">
        <v>1762</v>
      </c>
      <c r="H13" s="70" t="s">
        <v>1763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1768</v>
      </c>
      <c r="B14" s="70">
        <v>6</v>
      </c>
      <c r="C14" s="70">
        <v>6</v>
      </c>
      <c r="D14" s="70">
        <v>1</v>
      </c>
      <c r="E14" s="70">
        <v>2009</v>
      </c>
      <c r="F14" s="70" t="s">
        <v>176</v>
      </c>
      <c r="G14" s="1073" t="s">
        <v>1762</v>
      </c>
      <c r="H14" s="70" t="s">
        <v>1763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1769</v>
      </c>
      <c r="B15" s="70">
        <v>7</v>
      </c>
      <c r="C15" s="70">
        <v>7</v>
      </c>
      <c r="D15" s="70">
        <v>1</v>
      </c>
      <c r="E15" s="70">
        <v>2010</v>
      </c>
      <c r="F15" s="70" t="s">
        <v>177</v>
      </c>
      <c r="G15" s="1073" t="s">
        <v>1762</v>
      </c>
      <c r="H15" s="70" t="s">
        <v>1763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1770</v>
      </c>
      <c r="B16" s="70">
        <v>8</v>
      </c>
      <c r="C16" s="70">
        <v>8</v>
      </c>
      <c r="D16" s="70">
        <v>1</v>
      </c>
      <c r="E16" s="70">
        <v>2011</v>
      </c>
      <c r="F16" s="70" t="s">
        <v>178</v>
      </c>
      <c r="G16" s="1073" t="s">
        <v>1762</v>
      </c>
      <c r="H16" s="70" t="s">
        <v>1763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1771</v>
      </c>
      <c r="B17" s="70">
        <v>9</v>
      </c>
      <c r="C17" s="70">
        <v>9</v>
      </c>
      <c r="D17" s="70">
        <v>1</v>
      </c>
      <c r="E17" s="70">
        <v>2012</v>
      </c>
      <c r="F17" s="70" t="s">
        <v>179</v>
      </c>
      <c r="G17" s="1073" t="s">
        <v>1762</v>
      </c>
      <c r="H17" s="70" t="s">
        <v>1763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1772</v>
      </c>
      <c r="B18" s="70">
        <v>10</v>
      </c>
      <c r="C18" s="70">
        <v>10</v>
      </c>
      <c r="D18" s="70">
        <v>1</v>
      </c>
      <c r="E18" s="70">
        <v>2013</v>
      </c>
      <c r="F18" s="70" t="s">
        <v>180</v>
      </c>
      <c r="G18" s="1073" t="s">
        <v>1762</v>
      </c>
      <c r="H18" s="70" t="s">
        <v>1763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1773</v>
      </c>
      <c r="B19" s="70">
        <v>11</v>
      </c>
      <c r="C19" s="70">
        <v>11</v>
      </c>
      <c r="D19" s="70">
        <v>1</v>
      </c>
      <c r="E19" s="70">
        <v>2014</v>
      </c>
      <c r="F19" s="70" t="s">
        <v>181</v>
      </c>
      <c r="G19" s="1073" t="s">
        <v>1762</v>
      </c>
      <c r="H19" s="70" t="s">
        <v>1763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1774</v>
      </c>
      <c r="B20" s="70">
        <v>12</v>
      </c>
      <c r="C20" s="70">
        <v>12</v>
      </c>
      <c r="D20" s="70">
        <v>1</v>
      </c>
      <c r="E20" s="70">
        <v>2015</v>
      </c>
      <c r="F20" s="70" t="s">
        <v>182</v>
      </c>
      <c r="G20" s="1073" t="s">
        <v>1762</v>
      </c>
      <c r="H20" s="70" t="s">
        <v>1763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1775</v>
      </c>
      <c r="B21" s="70">
        <v>13</v>
      </c>
      <c r="C21" s="70">
        <v>13</v>
      </c>
      <c r="D21" s="70">
        <v>1</v>
      </c>
      <c r="E21" s="70">
        <v>2016</v>
      </c>
      <c r="F21" s="70" t="s">
        <v>155</v>
      </c>
      <c r="G21" s="1073" t="s">
        <v>1762</v>
      </c>
      <c r="H21" s="70" t="s">
        <v>1763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1776</v>
      </c>
      <c r="B22" s="70">
        <v>14</v>
      </c>
      <c r="C22" s="70">
        <v>14</v>
      </c>
      <c r="D22" s="70">
        <v>1</v>
      </c>
      <c r="E22" s="70">
        <v>2017</v>
      </c>
      <c r="F22" s="70" t="s">
        <v>156</v>
      </c>
      <c r="G22" s="1073" t="s">
        <v>1762</v>
      </c>
      <c r="H22" s="70" t="s">
        <v>1763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1777</v>
      </c>
      <c r="B23" s="70">
        <v>15</v>
      </c>
      <c r="C23" s="70">
        <v>15</v>
      </c>
      <c r="D23" s="70">
        <v>1</v>
      </c>
      <c r="E23" s="70">
        <v>2018</v>
      </c>
      <c r="F23" s="70" t="s">
        <v>183</v>
      </c>
      <c r="G23" s="1073" t="s">
        <v>1762</v>
      </c>
      <c r="H23" s="70" t="s">
        <v>1763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1778</v>
      </c>
      <c r="B24" s="70">
        <v>16</v>
      </c>
      <c r="C24" s="70">
        <v>16</v>
      </c>
      <c r="D24" s="70">
        <v>1</v>
      </c>
      <c r="E24" s="70">
        <v>2019</v>
      </c>
      <c r="F24" s="70" t="s">
        <v>158</v>
      </c>
      <c r="G24" s="1073" t="s">
        <v>1762</v>
      </c>
      <c r="H24" s="70" t="s">
        <v>1763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1779</v>
      </c>
      <c r="B25" s="70">
        <v>17</v>
      </c>
      <c r="C25" s="70">
        <v>17</v>
      </c>
      <c r="D25" s="70">
        <v>1</v>
      </c>
      <c r="E25" s="70">
        <v>2020</v>
      </c>
      <c r="F25" s="70" t="s">
        <v>159</v>
      </c>
      <c r="G25" s="1073" t="s">
        <v>1762</v>
      </c>
      <c r="H25" s="70" t="s">
        <v>1763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1780</v>
      </c>
      <c r="B26" s="70">
        <v>18</v>
      </c>
      <c r="C26" s="70">
        <v>18</v>
      </c>
      <c r="D26" s="70">
        <v>1</v>
      </c>
      <c r="E26" s="70">
        <v>2021</v>
      </c>
      <c r="F26" s="70" t="s">
        <v>160</v>
      </c>
      <c r="G26" s="1073" t="s">
        <v>1762</v>
      </c>
      <c r="H26" s="70" t="s">
        <v>1763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1781</v>
      </c>
      <c r="B27" s="70">
        <v>19</v>
      </c>
      <c r="C27" s="70">
        <v>19</v>
      </c>
      <c r="D27" s="70">
        <v>1</v>
      </c>
      <c r="E27" s="70">
        <v>2022</v>
      </c>
      <c r="F27" s="70" t="s">
        <v>161</v>
      </c>
      <c r="G27" s="1073" t="s">
        <v>1762</v>
      </c>
      <c r="H27" s="70" t="s">
        <v>1763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1782</v>
      </c>
      <c r="B28" s="70">
        <v>20</v>
      </c>
      <c r="C28" s="70">
        <v>20</v>
      </c>
      <c r="D28" s="70">
        <v>1</v>
      </c>
      <c r="E28" s="70">
        <v>2023</v>
      </c>
      <c r="F28" s="70" t="s">
        <v>1539</v>
      </c>
      <c r="G28" s="1073" t="s">
        <v>1762</v>
      </c>
      <c r="H28" s="70" t="s">
        <v>1763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1783</v>
      </c>
      <c r="B29" s="70">
        <v>21</v>
      </c>
      <c r="C29" s="70">
        <v>21</v>
      </c>
      <c r="D29" s="70">
        <v>1</v>
      </c>
      <c r="E29" s="70">
        <v>2024</v>
      </c>
      <c r="F29" s="70" t="s">
        <v>1554</v>
      </c>
      <c r="G29" s="1073" t="s">
        <v>1762</v>
      </c>
      <c r="H29" s="70" t="s">
        <v>1763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1762</v>
      </c>
      <c r="H30" s="70" t="s">
        <v>1763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1762</v>
      </c>
      <c r="H31" s="70" t="s">
        <v>1763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1762</v>
      </c>
      <c r="H32" s="70" t="s">
        <v>1763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1762</v>
      </c>
      <c r="H33" s="70" t="s">
        <v>1763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1762</v>
      </c>
      <c r="H34" s="70" t="s">
        <v>1763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1762</v>
      </c>
      <c r="H35" s="70" t="s">
        <v>1763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34365</v>
      </c>
      <c r="K10" s="71">
        <v>41441413</v>
      </c>
      <c r="L10" s="71">
        <v>234325</v>
      </c>
      <c r="M10" s="71">
        <v>282994069</v>
      </c>
      <c r="N10" s="71">
        <v>136300</v>
      </c>
      <c r="O10" s="71">
        <v>327591518.99999994</v>
      </c>
      <c r="P10" s="71">
        <v>86</v>
      </c>
      <c r="Q10" s="71">
        <v>488600.00000000006</v>
      </c>
      <c r="R10" s="71">
        <v>0</v>
      </c>
      <c r="S10" s="71">
        <v>0</v>
      </c>
      <c r="T10" s="71">
        <v>0</v>
      </c>
      <c r="U10" s="71">
        <v>0</v>
      </c>
      <c r="V10" s="71">
        <v>0</v>
      </c>
      <c r="W10" s="71">
        <v>0</v>
      </c>
      <c r="X10" s="71">
        <v>0</v>
      </c>
      <c r="Y10" s="71">
        <v>0</v>
      </c>
      <c r="Z10" s="71">
        <v>652515600.99999988</v>
      </c>
      <c r="AA10" s="71">
        <v>13405487.999999998</v>
      </c>
      <c r="AB10" s="71">
        <v>186880540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713568</v>
      </c>
      <c r="K11" s="71">
        <v>945298478</v>
      </c>
      <c r="L11" s="71">
        <v>726340</v>
      </c>
      <c r="M11" s="71">
        <v>959537617</v>
      </c>
      <c r="N11" s="71">
        <v>551300</v>
      </c>
      <c r="O11" s="71">
        <v>1328279335.9999998</v>
      </c>
      <c r="P11" s="71">
        <v>8258</v>
      </c>
      <c r="Q11" s="71">
        <v>45274826.000000007</v>
      </c>
      <c r="R11" s="71">
        <v>0</v>
      </c>
      <c r="S11" s="71">
        <v>0</v>
      </c>
      <c r="T11" s="71">
        <v>0</v>
      </c>
      <c r="U11" s="71">
        <v>0</v>
      </c>
      <c r="V11" s="71">
        <v>0</v>
      </c>
      <c r="W11" s="71">
        <v>0</v>
      </c>
      <c r="X11" s="71">
        <v>0</v>
      </c>
      <c r="Y11" s="71">
        <v>0</v>
      </c>
      <c r="Z11" s="71">
        <v>3278390257</v>
      </c>
      <c r="AA11" s="71">
        <v>1430419996</v>
      </c>
      <c r="AB11" s="71">
        <v>5804407682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1639</v>
      </c>
      <c r="B12" s="70">
        <v>4</v>
      </c>
      <c r="C12" s="70">
        <v>18</v>
      </c>
      <c r="D12" s="70">
        <v>4</v>
      </c>
      <c r="E12" s="70">
        <v>2024</v>
      </c>
      <c r="F12" s="70" t="s">
        <v>1554</v>
      </c>
      <c r="G12" s="1073" t="s">
        <v>1636</v>
      </c>
      <c r="H12" s="70" t="s">
        <v>1637</v>
      </c>
      <c r="I12" s="1066"/>
      <c r="J12" s="73">
        <v>728831</v>
      </c>
      <c r="K12" s="71">
        <v>934061171</v>
      </c>
      <c r="L12" s="71">
        <v>896052</v>
      </c>
      <c r="M12" s="71">
        <v>1145832631</v>
      </c>
      <c r="N12" s="71">
        <v>92900</v>
      </c>
      <c r="O12" s="71">
        <v>197265248</v>
      </c>
      <c r="P12" s="71">
        <v>134</v>
      </c>
      <c r="Q12" s="71">
        <v>761712</v>
      </c>
      <c r="R12" s="71">
        <v>0</v>
      </c>
      <c r="S12" s="71">
        <v>0</v>
      </c>
      <c r="T12" s="71">
        <v>0</v>
      </c>
      <c r="U12" s="71">
        <v>0</v>
      </c>
      <c r="V12" s="71">
        <v>0</v>
      </c>
      <c r="W12" s="71">
        <v>0</v>
      </c>
      <c r="X12" s="71">
        <v>0</v>
      </c>
      <c r="Y12" s="71">
        <v>0</v>
      </c>
      <c r="Z12" s="71">
        <v>2277920762</v>
      </c>
      <c r="AA12" s="71">
        <v>1889030871</v>
      </c>
      <c r="AB12" s="71">
        <v>7699386041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2338</v>
      </c>
      <c r="B13" s="70">
        <v>5</v>
      </c>
      <c r="C13" s="70">
        <v>18</v>
      </c>
      <c r="D13" s="70">
        <v>5</v>
      </c>
      <c r="E13" s="70">
        <v>2024</v>
      </c>
      <c r="F13" s="70" t="s">
        <v>1554</v>
      </c>
      <c r="G13" s="1073" t="s">
        <v>2335</v>
      </c>
      <c r="H13" s="70" t="s">
        <v>2336</v>
      </c>
      <c r="I13" s="1066"/>
      <c r="J13" s="73">
        <v>23818</v>
      </c>
      <c r="K13" s="71">
        <v>31887891</v>
      </c>
      <c r="L13" s="71">
        <v>19302</v>
      </c>
      <c r="M13" s="71">
        <v>25770165.000000004</v>
      </c>
      <c r="N13" s="71">
        <v>66500</v>
      </c>
      <c r="O13" s="71">
        <v>159937878.99999997</v>
      </c>
      <c r="P13" s="71">
        <v>0</v>
      </c>
      <c r="Q13" s="71">
        <v>0</v>
      </c>
      <c r="R13" s="71">
        <v>0</v>
      </c>
      <c r="S13" s="71">
        <v>0</v>
      </c>
      <c r="T13" s="71">
        <v>0</v>
      </c>
      <c r="U13" s="71">
        <v>0</v>
      </c>
      <c r="V13" s="71">
        <v>0</v>
      </c>
      <c r="W13" s="71">
        <v>0</v>
      </c>
      <c r="X13" s="71">
        <v>0</v>
      </c>
      <c r="Y13" s="71">
        <v>0</v>
      </c>
      <c r="Z13" s="71">
        <v>217595935</v>
      </c>
      <c r="AA13" s="71">
        <v>13108566</v>
      </c>
      <c r="AB13" s="71">
        <v>166761327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1660</v>
      </c>
      <c r="B14" s="70">
        <v>6</v>
      </c>
      <c r="C14" s="70">
        <v>18</v>
      </c>
      <c r="D14" s="70">
        <v>6</v>
      </c>
      <c r="E14" s="70">
        <v>2024</v>
      </c>
      <c r="F14" s="70" t="s">
        <v>1554</v>
      </c>
      <c r="G14" s="1073" t="s">
        <v>1657</v>
      </c>
      <c r="H14" s="70" t="s">
        <v>1658</v>
      </c>
      <c r="I14" s="1066"/>
      <c r="J14" s="73">
        <v>246813</v>
      </c>
      <c r="K14" s="71">
        <v>333545392</v>
      </c>
      <c r="L14" s="71">
        <v>90942</v>
      </c>
      <c r="M14" s="71">
        <v>122630443</v>
      </c>
      <c r="N14" s="71">
        <v>30400</v>
      </c>
      <c r="O14" s="71">
        <v>60499320</v>
      </c>
      <c r="P14" s="71">
        <v>1163</v>
      </c>
      <c r="Q14" s="71">
        <v>4779404</v>
      </c>
      <c r="R14" s="71">
        <v>0</v>
      </c>
      <c r="S14" s="71">
        <v>0</v>
      </c>
      <c r="T14" s="71">
        <v>0</v>
      </c>
      <c r="U14" s="71">
        <v>0</v>
      </c>
      <c r="V14" s="71">
        <v>0</v>
      </c>
      <c r="W14" s="71">
        <v>0</v>
      </c>
      <c r="X14" s="71">
        <v>0</v>
      </c>
      <c r="Y14" s="71">
        <v>0</v>
      </c>
      <c r="Z14" s="71">
        <v>521454559</v>
      </c>
      <c r="AA14" s="71">
        <v>521444752</v>
      </c>
      <c r="AB14" s="71">
        <v>2652372468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321899</v>
      </c>
      <c r="K15" s="71">
        <v>419722679.99999994</v>
      </c>
      <c r="L15" s="71">
        <v>503229</v>
      </c>
      <c r="M15" s="71">
        <v>655591230</v>
      </c>
      <c r="N15" s="71">
        <v>21600</v>
      </c>
      <c r="O15" s="71">
        <v>44386311</v>
      </c>
      <c r="P15" s="71">
        <v>32</v>
      </c>
      <c r="Q15" s="71">
        <v>184293</v>
      </c>
      <c r="R15" s="71">
        <v>0</v>
      </c>
      <c r="S15" s="71">
        <v>0</v>
      </c>
      <c r="T15" s="71">
        <v>0</v>
      </c>
      <c r="U15" s="71">
        <v>0</v>
      </c>
      <c r="V15" s="71">
        <v>0</v>
      </c>
      <c r="W15" s="71">
        <v>0</v>
      </c>
      <c r="X15" s="71">
        <v>0</v>
      </c>
      <c r="Y15" s="71">
        <v>0</v>
      </c>
      <c r="Z15" s="71">
        <v>1119884514</v>
      </c>
      <c r="AA15" s="71">
        <v>829385423.00000012</v>
      </c>
      <c r="AB15" s="71">
        <v>2946117029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1105818</v>
      </c>
      <c r="K16" s="71">
        <v>1373754136</v>
      </c>
      <c r="L16" s="71">
        <v>2511976</v>
      </c>
      <c r="M16" s="71">
        <v>3120820472</v>
      </c>
      <c r="N16" s="71">
        <v>382800</v>
      </c>
      <c r="O16" s="71">
        <v>1027696050</v>
      </c>
      <c r="P16" s="71">
        <v>734</v>
      </c>
      <c r="Q16" s="71">
        <v>4278874</v>
      </c>
      <c r="R16" s="71">
        <v>0</v>
      </c>
      <c r="S16" s="71">
        <v>0</v>
      </c>
      <c r="T16" s="71">
        <v>0</v>
      </c>
      <c r="U16" s="71">
        <v>0</v>
      </c>
      <c r="V16" s="71">
        <v>0</v>
      </c>
      <c r="W16" s="71">
        <v>0</v>
      </c>
      <c r="X16" s="71">
        <v>0</v>
      </c>
      <c r="Y16" s="71">
        <v>0</v>
      </c>
      <c r="Z16" s="71">
        <v>5526549531.999999</v>
      </c>
      <c r="AA16" s="71">
        <v>2224965692</v>
      </c>
      <c r="AB16" s="71">
        <v>10715895127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665514</v>
      </c>
      <c r="K17" s="71">
        <v>865277739</v>
      </c>
      <c r="L17" s="71">
        <v>742844</v>
      </c>
      <c r="M17" s="71">
        <v>964091230</v>
      </c>
      <c r="N17" s="71">
        <v>556700</v>
      </c>
      <c r="O17" s="71">
        <v>1408508274</v>
      </c>
      <c r="P17" s="71">
        <v>4735</v>
      </c>
      <c r="Q17" s="71">
        <v>30450961</v>
      </c>
      <c r="R17" s="71">
        <v>0</v>
      </c>
      <c r="S17" s="71">
        <v>0</v>
      </c>
      <c r="T17" s="71">
        <v>0</v>
      </c>
      <c r="U17" s="71">
        <v>0</v>
      </c>
      <c r="V17" s="71">
        <v>0</v>
      </c>
      <c r="W17" s="71">
        <v>0</v>
      </c>
      <c r="X17" s="71">
        <v>0</v>
      </c>
      <c r="Y17" s="71">
        <v>0</v>
      </c>
      <c r="Z17" s="71">
        <v>3268328204</v>
      </c>
      <c r="AA17" s="71">
        <v>1611273462.9999998</v>
      </c>
      <c r="AB17" s="71">
        <v>6667766822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1783</v>
      </c>
      <c r="B18" s="70">
        <v>10</v>
      </c>
      <c r="C18" s="70">
        <v>18</v>
      </c>
      <c r="D18" s="70">
        <v>10</v>
      </c>
      <c r="E18" s="70">
        <v>2024</v>
      </c>
      <c r="F18" s="70" t="s">
        <v>1554</v>
      </c>
      <c r="G18" s="1073" t="s">
        <v>1762</v>
      </c>
      <c r="H18" s="70" t="s">
        <v>1763</v>
      </c>
      <c r="I18" s="1066"/>
      <c r="J18" s="73">
        <v>178261</v>
      </c>
      <c r="K18" s="71">
        <v>243292946</v>
      </c>
      <c r="L18" s="71">
        <v>397242</v>
      </c>
      <c r="M18" s="71">
        <v>540698303</v>
      </c>
      <c r="N18" s="71">
        <v>63700</v>
      </c>
      <c r="O18" s="71">
        <v>153968921</v>
      </c>
      <c r="P18" s="71">
        <v>36</v>
      </c>
      <c r="Q18" s="71">
        <v>203564</v>
      </c>
      <c r="R18" s="71">
        <v>0</v>
      </c>
      <c r="S18" s="71">
        <v>0</v>
      </c>
      <c r="T18" s="71">
        <v>0</v>
      </c>
      <c r="U18" s="71">
        <v>0</v>
      </c>
      <c r="V18" s="71">
        <v>0</v>
      </c>
      <c r="W18" s="71">
        <v>0</v>
      </c>
      <c r="X18" s="71">
        <v>0</v>
      </c>
      <c r="Y18" s="71">
        <v>0</v>
      </c>
      <c r="Z18" s="71">
        <v>938163734</v>
      </c>
      <c r="AA18" s="71">
        <v>173480279</v>
      </c>
      <c r="AB18" s="71">
        <v>1084860078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96068</v>
      </c>
      <c r="K19" s="71">
        <v>133649178</v>
      </c>
      <c r="L19" s="71">
        <v>220797</v>
      </c>
      <c r="M19" s="71">
        <v>306498262</v>
      </c>
      <c r="N19" s="71">
        <v>4200</v>
      </c>
      <c r="O19" s="71">
        <v>10606280</v>
      </c>
      <c r="P19" s="71">
        <v>0</v>
      </c>
      <c r="Q19" s="71">
        <v>0</v>
      </c>
      <c r="R19" s="71">
        <v>0</v>
      </c>
      <c r="S19" s="71">
        <v>0</v>
      </c>
      <c r="T19" s="71">
        <v>0</v>
      </c>
      <c r="U19" s="71">
        <v>0</v>
      </c>
      <c r="V19" s="71">
        <v>0</v>
      </c>
      <c r="W19" s="71">
        <v>0</v>
      </c>
      <c r="X19" s="71">
        <v>0</v>
      </c>
      <c r="Y19" s="71">
        <v>0</v>
      </c>
      <c r="Z19" s="71">
        <v>450753720.00000006</v>
      </c>
      <c r="AA19" s="71">
        <v>149500551</v>
      </c>
      <c r="AB19" s="71">
        <v>928812585.99999988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256563</v>
      </c>
      <c r="K20" s="71">
        <v>302968476</v>
      </c>
      <c r="L20" s="71">
        <v>958584</v>
      </c>
      <c r="M20" s="71">
        <v>1132919187</v>
      </c>
      <c r="N20" s="71">
        <v>429600</v>
      </c>
      <c r="O20" s="71">
        <v>1106751216</v>
      </c>
      <c r="P20" s="71">
        <v>539</v>
      </c>
      <c r="Q20" s="71">
        <v>3153731.9999999995</v>
      </c>
      <c r="R20" s="71">
        <v>0</v>
      </c>
      <c r="S20" s="71">
        <v>0</v>
      </c>
      <c r="T20" s="71">
        <v>0</v>
      </c>
      <c r="U20" s="71">
        <v>0</v>
      </c>
      <c r="V20" s="71">
        <v>3</v>
      </c>
      <c r="W20" s="71">
        <v>0</v>
      </c>
      <c r="X20" s="71">
        <v>0</v>
      </c>
      <c r="Y20" s="71">
        <v>17170</v>
      </c>
      <c r="Z20" s="71">
        <v>2545809781.0000005</v>
      </c>
      <c r="AA20" s="71">
        <v>416100728</v>
      </c>
      <c r="AB20" s="71">
        <v>2303942086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1664</v>
      </c>
      <c r="B21" s="70">
        <v>13</v>
      </c>
      <c r="C21" s="70">
        <v>18</v>
      </c>
      <c r="D21" s="70">
        <v>13</v>
      </c>
      <c r="E21" s="70">
        <v>2024</v>
      </c>
      <c r="F21" s="70" t="s">
        <v>1554</v>
      </c>
      <c r="G21" s="1073" t="s">
        <v>1661</v>
      </c>
      <c r="H21" s="70" t="s">
        <v>1662</v>
      </c>
      <c r="I21" s="1066"/>
      <c r="J21" s="73">
        <v>342821</v>
      </c>
      <c r="K21" s="71">
        <v>416714484</v>
      </c>
      <c r="L21" s="71">
        <v>1473461</v>
      </c>
      <c r="M21" s="71">
        <v>1793270611.0000002</v>
      </c>
      <c r="N21" s="71">
        <v>705800</v>
      </c>
      <c r="O21" s="71">
        <v>1758870368</v>
      </c>
      <c r="P21" s="71">
        <v>724</v>
      </c>
      <c r="Q21" s="71">
        <v>4105903.0000000005</v>
      </c>
      <c r="R21" s="71">
        <v>0</v>
      </c>
      <c r="S21" s="71">
        <v>0</v>
      </c>
      <c r="T21" s="71">
        <v>0</v>
      </c>
      <c r="U21" s="71">
        <v>0</v>
      </c>
      <c r="V21" s="71">
        <v>1</v>
      </c>
      <c r="W21" s="71">
        <v>0</v>
      </c>
      <c r="X21" s="71">
        <v>0</v>
      </c>
      <c r="Y21" s="71">
        <v>4906</v>
      </c>
      <c r="Z21" s="71">
        <v>3972966272.0000005</v>
      </c>
      <c r="AA21" s="71">
        <v>558579442</v>
      </c>
      <c r="AB21" s="71">
        <v>3078916231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2366</v>
      </c>
      <c r="B22" s="70">
        <v>14</v>
      </c>
      <c r="C22" s="70">
        <v>18</v>
      </c>
      <c r="D22" s="70">
        <v>14</v>
      </c>
      <c r="E22" s="70">
        <v>2024</v>
      </c>
      <c r="F22" s="70" t="s">
        <v>1554</v>
      </c>
      <c r="G22" s="1073" t="s">
        <v>2363</v>
      </c>
      <c r="H22" s="70" t="s">
        <v>2364</v>
      </c>
      <c r="I22" s="1066"/>
      <c r="J22" s="73">
        <v>254275</v>
      </c>
      <c r="K22" s="71">
        <v>343037548</v>
      </c>
      <c r="L22" s="71">
        <v>233883</v>
      </c>
      <c r="M22" s="71">
        <v>315000420.99999994</v>
      </c>
      <c r="N22" s="71">
        <v>8000</v>
      </c>
      <c r="O22" s="71">
        <v>17564750</v>
      </c>
      <c r="P22" s="71">
        <v>0</v>
      </c>
      <c r="Q22" s="71">
        <v>0</v>
      </c>
      <c r="R22" s="71">
        <v>0</v>
      </c>
      <c r="S22" s="71">
        <v>0</v>
      </c>
      <c r="T22" s="71">
        <v>0</v>
      </c>
      <c r="U22" s="71">
        <v>0</v>
      </c>
      <c r="V22" s="71">
        <v>0</v>
      </c>
      <c r="W22" s="71">
        <v>0</v>
      </c>
      <c r="X22" s="71">
        <v>0</v>
      </c>
      <c r="Y22" s="71">
        <v>0</v>
      </c>
      <c r="Z22" s="71">
        <v>675602718.99999988</v>
      </c>
      <c r="AA22" s="71">
        <v>530397627.99999994</v>
      </c>
      <c r="AB22" s="71">
        <v>2615970242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2346</v>
      </c>
      <c r="B23" s="70">
        <v>15</v>
      </c>
      <c r="C23" s="70">
        <v>18</v>
      </c>
      <c r="D23" s="70">
        <v>15</v>
      </c>
      <c r="E23" s="70">
        <v>2024</v>
      </c>
      <c r="F23" s="70" t="s">
        <v>1554</v>
      </c>
      <c r="G23" s="1073" t="s">
        <v>2343</v>
      </c>
      <c r="H23" s="70" t="s">
        <v>2344</v>
      </c>
      <c r="I23" s="1066"/>
      <c r="J23" s="73">
        <v>78078</v>
      </c>
      <c r="K23" s="71">
        <v>108252615.99999999</v>
      </c>
      <c r="L23" s="71">
        <v>116828</v>
      </c>
      <c r="M23" s="71">
        <v>161516658</v>
      </c>
      <c r="N23" s="71">
        <v>4800</v>
      </c>
      <c r="O23" s="71">
        <v>13006289</v>
      </c>
      <c r="P23" s="71">
        <v>0</v>
      </c>
      <c r="Q23" s="71">
        <v>0</v>
      </c>
      <c r="R23" s="71">
        <v>0</v>
      </c>
      <c r="S23" s="71">
        <v>0</v>
      </c>
      <c r="T23" s="71">
        <v>0</v>
      </c>
      <c r="U23" s="71">
        <v>0</v>
      </c>
      <c r="V23" s="71">
        <v>0</v>
      </c>
      <c r="W23" s="71">
        <v>0</v>
      </c>
      <c r="X23" s="71">
        <v>0</v>
      </c>
      <c r="Y23" s="71">
        <v>0</v>
      </c>
      <c r="Z23" s="71">
        <v>282775562.99999994</v>
      </c>
      <c r="AA23" s="71">
        <v>186568700</v>
      </c>
      <c r="AB23" s="71">
        <v>571582831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556713</v>
      </c>
      <c r="K24" s="71">
        <v>736357130</v>
      </c>
      <c r="L24" s="71">
        <v>555734</v>
      </c>
      <c r="M24" s="71">
        <v>733319152</v>
      </c>
      <c r="N24" s="71">
        <v>119000</v>
      </c>
      <c r="O24" s="71">
        <v>276615913</v>
      </c>
      <c r="P24" s="71">
        <v>0</v>
      </c>
      <c r="Q24" s="71">
        <v>0</v>
      </c>
      <c r="R24" s="71">
        <v>0</v>
      </c>
      <c r="S24" s="71">
        <v>0</v>
      </c>
      <c r="T24" s="71">
        <v>0</v>
      </c>
      <c r="U24" s="71">
        <v>0</v>
      </c>
      <c r="V24" s="71">
        <v>0</v>
      </c>
      <c r="W24" s="71">
        <v>0</v>
      </c>
      <c r="X24" s="71">
        <v>0</v>
      </c>
      <c r="Y24" s="71">
        <v>0</v>
      </c>
      <c r="Z24" s="71">
        <v>1746292195</v>
      </c>
      <c r="AA24" s="71">
        <v>1247981217</v>
      </c>
      <c r="AB24" s="71">
        <v>4427263407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229950</v>
      </c>
      <c r="K25" s="71">
        <v>292147616</v>
      </c>
      <c r="L25" s="71">
        <v>1250153</v>
      </c>
      <c r="M25" s="71">
        <v>1587961683</v>
      </c>
      <c r="N25" s="71">
        <v>372700</v>
      </c>
      <c r="O25" s="71">
        <v>951863149</v>
      </c>
      <c r="P25" s="71">
        <v>476</v>
      </c>
      <c r="Q25" s="71">
        <v>2708471</v>
      </c>
      <c r="R25" s="71">
        <v>0</v>
      </c>
      <c r="S25" s="71">
        <v>0</v>
      </c>
      <c r="T25" s="71">
        <v>0</v>
      </c>
      <c r="U25" s="71">
        <v>0</v>
      </c>
      <c r="V25" s="71">
        <v>0</v>
      </c>
      <c r="W25" s="71">
        <v>0</v>
      </c>
      <c r="X25" s="71">
        <v>0</v>
      </c>
      <c r="Y25" s="71">
        <v>0</v>
      </c>
      <c r="Z25" s="71">
        <v>2834680919</v>
      </c>
      <c r="AA25" s="71">
        <v>414795082</v>
      </c>
      <c r="AB25" s="71">
        <v>2184454781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202212</v>
      </c>
      <c r="K26" s="71">
        <v>278461051</v>
      </c>
      <c r="L26" s="71">
        <v>487123</v>
      </c>
      <c r="M26" s="71">
        <v>669291975</v>
      </c>
      <c r="N26" s="71">
        <v>64900.000000000007</v>
      </c>
      <c r="O26" s="71">
        <v>157676299</v>
      </c>
      <c r="P26" s="71">
        <v>0</v>
      </c>
      <c r="Q26" s="71">
        <v>0</v>
      </c>
      <c r="R26" s="71">
        <v>0</v>
      </c>
      <c r="S26" s="71">
        <v>0</v>
      </c>
      <c r="T26" s="71">
        <v>0</v>
      </c>
      <c r="U26" s="71">
        <v>0</v>
      </c>
      <c r="V26" s="71">
        <v>0</v>
      </c>
      <c r="W26" s="71">
        <v>0</v>
      </c>
      <c r="X26" s="71">
        <v>0</v>
      </c>
      <c r="Y26" s="71">
        <v>0</v>
      </c>
      <c r="Z26" s="71">
        <v>1105429325</v>
      </c>
      <c r="AA26" s="71">
        <v>387695641</v>
      </c>
      <c r="AB26" s="71">
        <v>2143181991.0000002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949921</v>
      </c>
      <c r="K27" s="71">
        <v>1212777194</v>
      </c>
      <c r="L27" s="71">
        <v>3015976</v>
      </c>
      <c r="M27" s="71">
        <v>3845179910.0000005</v>
      </c>
      <c r="N27" s="71">
        <v>1141700</v>
      </c>
      <c r="O27" s="71">
        <v>2733418785.9999995</v>
      </c>
      <c r="P27" s="71">
        <v>4516</v>
      </c>
      <c r="Q27" s="71">
        <v>25814609</v>
      </c>
      <c r="R27" s="71">
        <v>0</v>
      </c>
      <c r="S27" s="71">
        <v>0</v>
      </c>
      <c r="T27" s="71">
        <v>0</v>
      </c>
      <c r="U27" s="71">
        <v>0</v>
      </c>
      <c r="V27" s="71">
        <v>0</v>
      </c>
      <c r="W27" s="71">
        <v>0</v>
      </c>
      <c r="X27" s="71">
        <v>0</v>
      </c>
      <c r="Y27" s="71">
        <v>0</v>
      </c>
      <c r="Z27" s="71">
        <v>7817190498.999999</v>
      </c>
      <c r="AA27" s="71">
        <v>2144892670.9999998</v>
      </c>
      <c r="AB27" s="71">
        <v>10088078268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27785</v>
      </c>
      <c r="K28" s="71">
        <v>36964280</v>
      </c>
      <c r="L28" s="71">
        <v>3771</v>
      </c>
      <c r="M28" s="71">
        <v>5006006</v>
      </c>
      <c r="N28" s="71">
        <v>400</v>
      </c>
      <c r="O28" s="71">
        <v>647183</v>
      </c>
      <c r="P28" s="71">
        <v>0</v>
      </c>
      <c r="Q28" s="71">
        <v>0</v>
      </c>
      <c r="R28" s="71">
        <v>0</v>
      </c>
      <c r="S28" s="71">
        <v>0</v>
      </c>
      <c r="T28" s="71">
        <v>0</v>
      </c>
      <c r="U28" s="71">
        <v>0</v>
      </c>
      <c r="V28" s="71">
        <v>0</v>
      </c>
      <c r="W28" s="71">
        <v>0</v>
      </c>
      <c r="X28" s="71">
        <v>0</v>
      </c>
      <c r="Y28" s="71">
        <v>0</v>
      </c>
      <c r="Z28" s="71">
        <v>42617469</v>
      </c>
      <c r="AA28" s="71">
        <v>82983433</v>
      </c>
      <c r="AB28" s="71">
        <v>223262766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2822559.493910213</v>
      </c>
      <c r="AE190" s="71">
        <v>96037.246601537336</v>
      </c>
      <c r="AF190" s="71">
        <v>1461447.9326279615</v>
      </c>
      <c r="AG190" s="71">
        <v>3630178.2270420063</v>
      </c>
      <c r="AH190" s="71">
        <v>9335509.6801522244</v>
      </c>
      <c r="AI190" s="71">
        <v>0</v>
      </c>
      <c r="AJ190" s="71">
        <v>0</v>
      </c>
      <c r="AK190" s="71">
        <v>396679.04841865896</v>
      </c>
      <c r="AL190" s="71">
        <v>0</v>
      </c>
      <c r="AM190" s="71">
        <v>0</v>
      </c>
      <c r="AN190" s="71">
        <v>17742411.6287526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282796331.70381445</v>
      </c>
      <c r="AE191" s="71">
        <v>9918726.8290067762</v>
      </c>
      <c r="AF191" s="71">
        <v>1832263.079712668</v>
      </c>
      <c r="AG191" s="71">
        <v>241643602.85223097</v>
      </c>
      <c r="AH191" s="71">
        <v>396467426.72896481</v>
      </c>
      <c r="AI191" s="71">
        <v>0</v>
      </c>
      <c r="AJ191" s="71">
        <v>0</v>
      </c>
      <c r="AK191" s="71">
        <v>16606932.206404725</v>
      </c>
      <c r="AL191" s="71">
        <v>0</v>
      </c>
      <c r="AM191" s="71">
        <v>0</v>
      </c>
      <c r="AN191" s="71">
        <v>949265283.40013433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1638</v>
      </c>
      <c r="B192" s="70">
        <v>184</v>
      </c>
      <c r="C192" s="70">
        <v>16</v>
      </c>
      <c r="D192" s="70">
        <v>4</v>
      </c>
      <c r="E192" s="70">
        <v>2022</v>
      </c>
      <c r="F192" s="70" t="s">
        <v>161</v>
      </c>
      <c r="G192" s="1073" t="s">
        <v>1636</v>
      </c>
      <c r="H192" s="70" t="s">
        <v>1637</v>
      </c>
      <c r="I192" s="1066"/>
      <c r="J192" s="73"/>
      <c r="K192" s="71"/>
      <c r="L192" s="71"/>
      <c r="M192" s="71"/>
      <c r="N192" s="71"/>
      <c r="O192" s="71"/>
      <c r="P192" s="71"/>
      <c r="Q192" s="71"/>
      <c r="R192" s="71"/>
      <c r="S192" s="71"/>
      <c r="T192" s="71"/>
      <c r="U192" s="71"/>
      <c r="V192" s="71"/>
      <c r="W192" s="71"/>
      <c r="X192" s="71"/>
      <c r="Y192" s="71"/>
      <c r="Z192" s="71"/>
      <c r="AA192" s="71"/>
      <c r="AB192" s="71"/>
      <c r="AC192" s="72"/>
      <c r="AD192" s="71">
        <v>308671473.52373886</v>
      </c>
      <c r="AE192" s="71">
        <v>10206838.568811389</v>
      </c>
      <c r="AF192" s="71">
        <v>1526885.8997605569</v>
      </c>
      <c r="AG192" s="71">
        <v>325250440.52845305</v>
      </c>
      <c r="AH192" s="71">
        <v>486029972.72292519</v>
      </c>
      <c r="AI192" s="71">
        <v>0</v>
      </c>
      <c r="AJ192" s="71">
        <v>0</v>
      </c>
      <c r="AK192" s="71">
        <v>20705949.040064201</v>
      </c>
      <c r="AL192" s="71">
        <v>0</v>
      </c>
      <c r="AM192" s="71">
        <v>0</v>
      </c>
      <c r="AN192" s="71">
        <v>1152391560.2837532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2337</v>
      </c>
      <c r="B193" s="70">
        <v>185</v>
      </c>
      <c r="C193" s="70">
        <v>16</v>
      </c>
      <c r="D193" s="70">
        <v>5</v>
      </c>
      <c r="E193" s="70">
        <v>2022</v>
      </c>
      <c r="F193" s="70" t="s">
        <v>161</v>
      </c>
      <c r="G193" s="1073" t="s">
        <v>2335</v>
      </c>
      <c r="H193" s="70" t="s">
        <v>2336</v>
      </c>
      <c r="I193" s="1066"/>
      <c r="J193" s="73"/>
      <c r="K193" s="71"/>
      <c r="L193" s="71"/>
      <c r="M193" s="71"/>
      <c r="N193" s="71"/>
      <c r="O193" s="71"/>
      <c r="P193" s="71"/>
      <c r="Q193" s="71"/>
      <c r="R193" s="71"/>
      <c r="S193" s="71"/>
      <c r="T193" s="71"/>
      <c r="U193" s="71"/>
      <c r="V193" s="71"/>
      <c r="W193" s="71"/>
      <c r="X193" s="71"/>
      <c r="Y193" s="71"/>
      <c r="Z193" s="71"/>
      <c r="AA193" s="71"/>
      <c r="AB193" s="71"/>
      <c r="AC193" s="72"/>
      <c r="AD193" s="71">
        <v>44928.256996850527</v>
      </c>
      <c r="AE193" s="71">
        <v>311160.678988981</v>
      </c>
      <c r="AF193" s="71">
        <v>54531.639277162743</v>
      </c>
      <c r="AG193" s="71">
        <v>4830842.7648680117</v>
      </c>
      <c r="AH193" s="71">
        <v>8527161.5112327952</v>
      </c>
      <c r="AI193" s="71">
        <v>0</v>
      </c>
      <c r="AJ193" s="71">
        <v>0</v>
      </c>
      <c r="AK193" s="71">
        <v>308614.23363300617</v>
      </c>
      <c r="AL193" s="71">
        <v>0</v>
      </c>
      <c r="AM193" s="71">
        <v>0</v>
      </c>
      <c r="AN193" s="71">
        <v>14077239.084996806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1659</v>
      </c>
      <c r="B194" s="70">
        <v>186</v>
      </c>
      <c r="C194" s="70">
        <v>16</v>
      </c>
      <c r="D194" s="70">
        <v>6</v>
      </c>
      <c r="E194" s="70">
        <v>2022</v>
      </c>
      <c r="F194" s="70" t="s">
        <v>161</v>
      </c>
      <c r="G194" s="1073" t="s">
        <v>1657</v>
      </c>
      <c r="H194" s="70" t="s">
        <v>1658</v>
      </c>
      <c r="I194" s="1066"/>
      <c r="J194" s="73"/>
      <c r="K194" s="71"/>
      <c r="L194" s="71"/>
      <c r="M194" s="71"/>
      <c r="N194" s="71"/>
      <c r="O194" s="71"/>
      <c r="P194" s="71"/>
      <c r="Q194" s="71"/>
      <c r="R194" s="71"/>
      <c r="S194" s="71"/>
      <c r="T194" s="71"/>
      <c r="U194" s="71"/>
      <c r="V194" s="71"/>
      <c r="W194" s="71"/>
      <c r="X194" s="71"/>
      <c r="Y194" s="71"/>
      <c r="Z194" s="71"/>
      <c r="AA194" s="71"/>
      <c r="AB194" s="71"/>
      <c r="AC194" s="72"/>
      <c r="AD194" s="71">
        <v>310992308.08435339</v>
      </c>
      <c r="AE194" s="71">
        <v>3716641.4434794951</v>
      </c>
      <c r="AF194" s="71">
        <v>436253.11421730195</v>
      </c>
      <c r="AG194" s="71">
        <v>99728436.634824812</v>
      </c>
      <c r="AH194" s="71">
        <v>162508370.98171237</v>
      </c>
      <c r="AI194" s="71">
        <v>0</v>
      </c>
      <c r="AJ194" s="71">
        <v>0</v>
      </c>
      <c r="AK194" s="71">
        <v>7375751.0565344403</v>
      </c>
      <c r="AL194" s="71">
        <v>0</v>
      </c>
      <c r="AM194" s="71">
        <v>0</v>
      </c>
      <c r="AN194" s="71">
        <v>584757761.31512177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840920223.62868917</v>
      </c>
      <c r="AE195" s="71">
        <v>3418925.9790147291</v>
      </c>
      <c r="AF195" s="71">
        <v>2933802.1931113554</v>
      </c>
      <c r="AG195" s="71">
        <v>99942639.697911143</v>
      </c>
      <c r="AH195" s="71">
        <v>176128733.73771569</v>
      </c>
      <c r="AI195" s="71">
        <v>0</v>
      </c>
      <c r="AJ195" s="71">
        <v>0</v>
      </c>
      <c r="AK195" s="71">
        <v>7774625.268958021</v>
      </c>
      <c r="AL195" s="71">
        <v>0</v>
      </c>
      <c r="AM195" s="71">
        <v>0</v>
      </c>
      <c r="AN195" s="71">
        <v>1131118950.5054002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545899699.79238641</v>
      </c>
      <c r="AE196" s="71">
        <v>12847862.850353664</v>
      </c>
      <c r="AF196" s="71">
        <v>6565609.3689703941</v>
      </c>
      <c r="AG196" s="71">
        <v>515896803.59799922</v>
      </c>
      <c r="AH196" s="71">
        <v>783629732.80668414</v>
      </c>
      <c r="AI196" s="71">
        <v>0</v>
      </c>
      <c r="AJ196" s="71">
        <v>0</v>
      </c>
      <c r="AK196" s="71">
        <v>32365110.70667148</v>
      </c>
      <c r="AL196" s="71">
        <v>0</v>
      </c>
      <c r="AM196" s="71">
        <v>0</v>
      </c>
      <c r="AN196" s="71">
        <v>1897204819.1230652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1268949593.4372385</v>
      </c>
      <c r="AE197" s="71">
        <v>12287005.330200687</v>
      </c>
      <c r="AF197" s="71">
        <v>1216055.5558807291</v>
      </c>
      <c r="AG197" s="71">
        <v>303491918.85705221</v>
      </c>
      <c r="AH197" s="71">
        <v>413764861.98268437</v>
      </c>
      <c r="AI197" s="71">
        <v>0</v>
      </c>
      <c r="AJ197" s="71">
        <v>0</v>
      </c>
      <c r="AK197" s="71">
        <v>17832995.86680029</v>
      </c>
      <c r="AL197" s="71">
        <v>0</v>
      </c>
      <c r="AM197" s="71">
        <v>0</v>
      </c>
      <c r="AN197" s="71">
        <v>2017542431.0298569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1781</v>
      </c>
      <c r="B198" s="70">
        <v>190</v>
      </c>
      <c r="C198" s="70">
        <v>16</v>
      </c>
      <c r="D198" s="70">
        <v>10</v>
      </c>
      <c r="E198" s="70">
        <v>2022</v>
      </c>
      <c r="F198" s="70" t="s">
        <v>161</v>
      </c>
      <c r="G198" s="1073" t="s">
        <v>1762</v>
      </c>
      <c r="H198" s="70" t="s">
        <v>1763</v>
      </c>
      <c r="I198" s="1066"/>
      <c r="J198" s="73"/>
      <c r="K198" s="71"/>
      <c r="L198" s="71"/>
      <c r="M198" s="71"/>
      <c r="N198" s="71"/>
      <c r="O198" s="71"/>
      <c r="P198" s="71"/>
      <c r="Q198" s="71"/>
      <c r="R198" s="71"/>
      <c r="S198" s="71"/>
      <c r="T198" s="71"/>
      <c r="U198" s="71"/>
      <c r="V198" s="71"/>
      <c r="W198" s="71"/>
      <c r="X198" s="71"/>
      <c r="Y198" s="71"/>
      <c r="Z198" s="71"/>
      <c r="AA198" s="71"/>
      <c r="AB198" s="71"/>
      <c r="AC198" s="72"/>
      <c r="AD198" s="71">
        <v>2653941.6968101296</v>
      </c>
      <c r="AE198" s="71">
        <v>727962.32923965296</v>
      </c>
      <c r="AF198" s="71">
        <v>109063.27855432549</v>
      </c>
      <c r="AG198" s="71">
        <v>24210583.051468041</v>
      </c>
      <c r="AH198" s="71">
        <v>50883390.001454704</v>
      </c>
      <c r="AI198" s="71">
        <v>0</v>
      </c>
      <c r="AJ198" s="71">
        <v>0</v>
      </c>
      <c r="AK198" s="71">
        <v>1852460.16556448</v>
      </c>
      <c r="AL198" s="71">
        <v>0</v>
      </c>
      <c r="AM198" s="71">
        <v>0</v>
      </c>
      <c r="AN198" s="71">
        <v>80437400.523091331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40297378.163587958</v>
      </c>
      <c r="AE199" s="71">
        <v>777901.69747245242</v>
      </c>
      <c r="AF199" s="71">
        <v>278111.36031352996</v>
      </c>
      <c r="AG199" s="71">
        <v>16324528.176263435</v>
      </c>
      <c r="AH199" s="71">
        <v>42325839.461315162</v>
      </c>
      <c r="AI199" s="71">
        <v>0</v>
      </c>
      <c r="AJ199" s="71">
        <v>0</v>
      </c>
      <c r="AK199" s="71">
        <v>1878802.1336235313</v>
      </c>
      <c r="AL199" s="71">
        <v>0</v>
      </c>
      <c r="AM199" s="71">
        <v>0</v>
      </c>
      <c r="AN199" s="71">
        <v>101882560.99257606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44061077.520607449</v>
      </c>
      <c r="AE200" s="71">
        <v>1732511.9286917334</v>
      </c>
      <c r="AF200" s="71">
        <v>2513908.5706772022</v>
      </c>
      <c r="AG200" s="71">
        <v>59773928.446511544</v>
      </c>
      <c r="AH200" s="71">
        <v>94892781.664203569</v>
      </c>
      <c r="AI200" s="71">
        <v>0</v>
      </c>
      <c r="AJ200" s="71">
        <v>0</v>
      </c>
      <c r="AK200" s="71">
        <v>4088686.6501069069</v>
      </c>
      <c r="AL200" s="71">
        <v>0</v>
      </c>
      <c r="AM200" s="71">
        <v>0</v>
      </c>
      <c r="AN200" s="71">
        <v>207062894.78079841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1663</v>
      </c>
      <c r="B201" s="70">
        <v>193</v>
      </c>
      <c r="C201" s="70">
        <v>16</v>
      </c>
      <c r="D201" s="70">
        <v>13</v>
      </c>
      <c r="E201" s="70">
        <v>2022</v>
      </c>
      <c r="F201" s="70" t="s">
        <v>161</v>
      </c>
      <c r="G201" s="1073" t="s">
        <v>1661</v>
      </c>
      <c r="H201" s="70" t="s">
        <v>1662</v>
      </c>
      <c r="I201" s="1066"/>
      <c r="J201" s="73"/>
      <c r="K201" s="71"/>
      <c r="L201" s="71"/>
      <c r="M201" s="71"/>
      <c r="N201" s="71"/>
      <c r="O201" s="71"/>
      <c r="P201" s="71"/>
      <c r="Q201" s="71"/>
      <c r="R201" s="71"/>
      <c r="S201" s="71"/>
      <c r="T201" s="71"/>
      <c r="U201" s="71"/>
      <c r="V201" s="71"/>
      <c r="W201" s="71"/>
      <c r="X201" s="71"/>
      <c r="Y201" s="71"/>
      <c r="Z201" s="71"/>
      <c r="AA201" s="71"/>
      <c r="AB201" s="71"/>
      <c r="AC201" s="72"/>
      <c r="AD201" s="71">
        <v>15208175.898187647</v>
      </c>
      <c r="AE201" s="71">
        <v>2675597.6903188303</v>
      </c>
      <c r="AF201" s="71">
        <v>4417062.7814501822</v>
      </c>
      <c r="AG201" s="71">
        <v>92755563.239093497</v>
      </c>
      <c r="AH201" s="71">
        <v>138926484.55007786</v>
      </c>
      <c r="AI201" s="71">
        <v>0</v>
      </c>
      <c r="AJ201" s="71">
        <v>0</v>
      </c>
      <c r="AK201" s="71">
        <v>5640925.8561748434</v>
      </c>
      <c r="AL201" s="71">
        <v>0</v>
      </c>
      <c r="AM201" s="71">
        <v>0</v>
      </c>
      <c r="AN201" s="71">
        <v>259623810.01530287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2365</v>
      </c>
      <c r="B202" s="70">
        <v>194</v>
      </c>
      <c r="C202" s="70">
        <v>16</v>
      </c>
      <c r="D202" s="70">
        <v>14</v>
      </c>
      <c r="E202" s="70">
        <v>2022</v>
      </c>
      <c r="F202" s="70" t="s">
        <v>161</v>
      </c>
      <c r="G202" s="1073" t="s">
        <v>2363</v>
      </c>
      <c r="H202" s="70" t="s">
        <v>2364</v>
      </c>
      <c r="I202" s="1066"/>
      <c r="J202" s="73"/>
      <c r="K202" s="71"/>
      <c r="L202" s="71"/>
      <c r="M202" s="71"/>
      <c r="N202" s="71"/>
      <c r="O202" s="71"/>
      <c r="P202" s="71"/>
      <c r="Q202" s="71"/>
      <c r="R202" s="71"/>
      <c r="S202" s="71"/>
      <c r="T202" s="71"/>
      <c r="U202" s="71"/>
      <c r="V202" s="71"/>
      <c r="W202" s="71"/>
      <c r="X202" s="71"/>
      <c r="Y202" s="71"/>
      <c r="Z202" s="71"/>
      <c r="AA202" s="71"/>
      <c r="AB202" s="71"/>
      <c r="AC202" s="72"/>
      <c r="AD202" s="71">
        <v>633423486.45156193</v>
      </c>
      <c r="AE202" s="71">
        <v>2548828.5248048007</v>
      </c>
      <c r="AF202" s="71">
        <v>692551.81881996687</v>
      </c>
      <c r="AG202" s="71">
        <v>76058998.163785383</v>
      </c>
      <c r="AH202" s="71">
        <v>143083703.70452061</v>
      </c>
      <c r="AI202" s="71">
        <v>0</v>
      </c>
      <c r="AJ202" s="71">
        <v>0</v>
      </c>
      <c r="AK202" s="71">
        <v>6386765.1086703427</v>
      </c>
      <c r="AL202" s="71">
        <v>0</v>
      </c>
      <c r="AM202" s="71">
        <v>0</v>
      </c>
      <c r="AN202" s="71">
        <v>862194333.77216291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2345</v>
      </c>
      <c r="B203" s="70">
        <v>195</v>
      </c>
      <c r="C203" s="70">
        <v>16</v>
      </c>
      <c r="D203" s="70">
        <v>15</v>
      </c>
      <c r="E203" s="70">
        <v>2022</v>
      </c>
      <c r="F203" s="70" t="s">
        <v>161</v>
      </c>
      <c r="G203" s="1073" t="s">
        <v>2343</v>
      </c>
      <c r="H203" s="70" t="s">
        <v>2344</v>
      </c>
      <c r="I203" s="1066"/>
      <c r="J203" s="73"/>
      <c r="K203" s="71"/>
      <c r="L203" s="71"/>
      <c r="M203" s="71"/>
      <c r="N203" s="71"/>
      <c r="O203" s="71"/>
      <c r="P203" s="71"/>
      <c r="Q203" s="71"/>
      <c r="R203" s="71"/>
      <c r="S203" s="71"/>
      <c r="T203" s="71"/>
      <c r="U203" s="71"/>
      <c r="V203" s="71"/>
      <c r="W203" s="71"/>
      <c r="X203" s="71"/>
      <c r="Y203" s="71"/>
      <c r="Z203" s="71"/>
      <c r="AA203" s="71"/>
      <c r="AB203" s="71"/>
      <c r="AC203" s="72"/>
      <c r="AD203" s="71">
        <v>27005408.846319411</v>
      </c>
      <c r="AE203" s="71">
        <v>495552.19246393268</v>
      </c>
      <c r="AF203" s="71">
        <v>0</v>
      </c>
      <c r="AG203" s="71">
        <v>18849869.551597003</v>
      </c>
      <c r="AH203" s="71">
        <v>32741139.744127627</v>
      </c>
      <c r="AI203" s="71">
        <v>0</v>
      </c>
      <c r="AJ203" s="71">
        <v>0</v>
      </c>
      <c r="AK203" s="71">
        <v>1438994.5688728958</v>
      </c>
      <c r="AL203" s="71">
        <v>0</v>
      </c>
      <c r="AM203" s="71">
        <v>0</v>
      </c>
      <c r="AN203" s="71">
        <v>80530964.903380871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736525680.99096489</v>
      </c>
      <c r="AE204" s="71">
        <v>6336537.5307694338</v>
      </c>
      <c r="AF204" s="71">
        <v>1003382.1626997945</v>
      </c>
      <c r="AG204" s="71">
        <v>211649537.09743202</v>
      </c>
      <c r="AH204" s="71">
        <v>342836868.51434034</v>
      </c>
      <c r="AI204" s="71">
        <v>0</v>
      </c>
      <c r="AJ204" s="71">
        <v>0</v>
      </c>
      <c r="AK204" s="71">
        <v>14711085.269919455</v>
      </c>
      <c r="AL204" s="71">
        <v>0</v>
      </c>
      <c r="AM204" s="71">
        <v>0</v>
      </c>
      <c r="AN204" s="71">
        <v>1313063091.5661259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64624449.879433796</v>
      </c>
      <c r="AE205" s="71">
        <v>2068642.2917971141</v>
      </c>
      <c r="AF205" s="71">
        <v>4466141.256799628</v>
      </c>
      <c r="AG205" s="71">
        <v>40208169.710389182</v>
      </c>
      <c r="AH205" s="71">
        <v>65062910.889342166</v>
      </c>
      <c r="AI205" s="71">
        <v>0</v>
      </c>
      <c r="AJ205" s="71">
        <v>0</v>
      </c>
      <c r="AK205" s="71">
        <v>2862235.6078281235</v>
      </c>
      <c r="AL205" s="71">
        <v>0</v>
      </c>
      <c r="AM205" s="71">
        <v>0</v>
      </c>
      <c r="AN205" s="71">
        <v>179292549.63558999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25969517.744385239</v>
      </c>
      <c r="AE206" s="71">
        <v>2368278.5011939104</v>
      </c>
      <c r="AF206" s="71">
        <v>1150617.5887481337</v>
      </c>
      <c r="AG206" s="71">
        <v>71363441.544024542</v>
      </c>
      <c r="AH206" s="71">
        <v>93519197.557618663</v>
      </c>
      <c r="AI206" s="71">
        <v>0</v>
      </c>
      <c r="AJ206" s="71">
        <v>0</v>
      </c>
      <c r="AK206" s="71">
        <v>3899773.4183892971</v>
      </c>
      <c r="AL206" s="71">
        <v>0</v>
      </c>
      <c r="AM206" s="71">
        <v>0</v>
      </c>
      <c r="AN206" s="71">
        <v>198270826.35435978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283496777.77382696</v>
      </c>
      <c r="AE207" s="71">
        <v>11991210.610667953</v>
      </c>
      <c r="AF207" s="71">
        <v>7759852.2691402584</v>
      </c>
      <c r="AG207" s="71">
        <v>486043660.91102022</v>
      </c>
      <c r="AH207" s="71">
        <v>551250906.56258249</v>
      </c>
      <c r="AI207" s="71">
        <v>0</v>
      </c>
      <c r="AJ207" s="71">
        <v>0</v>
      </c>
      <c r="AK207" s="71">
        <v>24353149.470593181</v>
      </c>
      <c r="AL207" s="71">
        <v>0</v>
      </c>
      <c r="AM207" s="71">
        <v>0</v>
      </c>
      <c r="AN207" s="71">
        <v>1364895557.597831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519825868.11194211</v>
      </c>
      <c r="AE208" s="71">
        <v>896987.88325835869</v>
      </c>
      <c r="AF208" s="71">
        <v>27265.819638581372</v>
      </c>
      <c r="AG208" s="71">
        <v>9441845.5439368971</v>
      </c>
      <c r="AH208" s="71">
        <v>16027173.845417589</v>
      </c>
      <c r="AI208" s="71">
        <v>0</v>
      </c>
      <c r="AJ208" s="71">
        <v>0</v>
      </c>
      <c r="AK208" s="71">
        <v>771406.45678810833</v>
      </c>
      <c r="AL208" s="71">
        <v>0</v>
      </c>
      <c r="AM208" s="71">
        <v>0</v>
      </c>
      <c r="AN208" s="71">
        <v>546990547.66098166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1762</v>
      </c>
      <c r="H6" s="77" t="s">
        <v>1763</v>
      </c>
      <c r="I6" s="77" t="s">
        <v>2368</v>
      </c>
      <c r="J6" s="77" t="s">
        <v>2369</v>
      </c>
      <c r="K6" s="1080">
        <v>36</v>
      </c>
      <c r="L6" s="1081">
        <v>38</v>
      </c>
      <c r="M6" s="1044"/>
      <c r="N6" s="988">
        <v>1</v>
      </c>
      <c r="O6" s="77" t="s">
        <v>1670</v>
      </c>
      <c r="P6" s="77" t="s">
        <v>1671</v>
      </c>
      <c r="Q6" s="77" t="s">
        <v>1501</v>
      </c>
      <c r="R6" s="16"/>
      <c r="S6" s="77">
        <v>1</v>
      </c>
      <c r="T6" s="77" t="s">
        <v>1762</v>
      </c>
      <c r="U6" s="77" t="s">
        <v>1763</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1636</v>
      </c>
      <c r="AE9" s="77" t="s">
        <v>1637</v>
      </c>
      <c r="AF9" s="77" t="s">
        <v>1501</v>
      </c>
    </row>
    <row r="10" spans="1:32" ht="12">
      <c r="A10" s="16"/>
      <c r="B10" s="16"/>
      <c r="C10" s="16"/>
      <c r="D10" s="16"/>
      <c r="F10" s="75" t="s">
        <v>1501</v>
      </c>
      <c r="G10" s="76" t="s">
        <v>1762</v>
      </c>
      <c r="H10" s="77" t="s">
        <v>1763</v>
      </c>
      <c r="I10" s="77" t="s">
        <v>2368</v>
      </c>
      <c r="J10" s="77" t="s">
        <v>2369</v>
      </c>
      <c r="K10" s="1079">
        <v>36</v>
      </c>
      <c r="L10" s="1045">
        <v>38</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2335</v>
      </c>
      <c r="AE10" s="77" t="s">
        <v>2336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1657</v>
      </c>
      <c r="AE11" s="77" t="s">
        <v>1658</v>
      </c>
      <c r="AF11" s="77" t="s">
        <v>1501</v>
      </c>
    </row>
    <row r="12" spans="1:32" ht="12">
      <c r="A12" s="16"/>
      <c r="B12" s="16"/>
      <c r="C12" s="16"/>
      <c r="D12" s="16"/>
      <c r="F12" s="75" t="s">
        <v>1505</v>
      </c>
      <c r="G12" s="76" t="s">
        <v>1762</v>
      </c>
      <c r="H12" s="77"/>
      <c r="I12" s="77" t="s">
        <v>1762</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1762</v>
      </c>
      <c r="AE15" s="77" t="s">
        <v>1763</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1942</v>
      </c>
      <c r="P18" s="77" t="s">
        <v>1656</v>
      </c>
      <c r="Q18" s="77" t="s">
        <v>1501</v>
      </c>
      <c r="R18" s="16"/>
      <c r="S18" s="16"/>
      <c r="T18" s="16"/>
      <c r="U18" s="16"/>
      <c r="V18" s="16"/>
      <c r="W18" s="16"/>
      <c r="X18" s="77">
        <v>13</v>
      </c>
      <c r="Y18" s="692" t="s">
        <v>1942</v>
      </c>
      <c r="Z18" s="77" t="s">
        <v>1656</v>
      </c>
      <c r="AA18" s="77" t="s">
        <v>1501</v>
      </c>
      <c r="AB18" s="16"/>
      <c r="AC18" s="77">
        <v>13</v>
      </c>
      <c r="AD18" s="77" t="s">
        <v>1661</v>
      </c>
      <c r="AE18" s="77" t="s">
        <v>1662</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2363</v>
      </c>
      <c r="AE19" s="77" t="s">
        <v>2364</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2343</v>
      </c>
      <c r="AE20" s="77" t="s">
        <v>2344</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35</v>
      </c>
      <c r="I4" s="70" t="str">
        <f>HLOOKUP(I3,比較地域マスタ!$E$5:$L$6,2,0)</f>
        <v>山口県</v>
      </c>
      <c r="J4" s="70" t="str">
        <f>HLOOKUP(J3,比較地域マスタ!$E$5:$L$6,2,0)</f>
        <v>周防大島町</v>
      </c>
      <c r="K4" s="70" t="str">
        <f>HLOOKUP(K3,比較地域マスタ!$E$5:$L$6,2,0)</f>
        <v>35305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周防大島町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20.641407903735523</v>
      </c>
      <c r="BB5" s="29"/>
      <c r="BC5" s="17"/>
      <c r="BD5" s="1005">
        <f>SUM(BC6:BC8)</f>
        <v>14.934157397287482</v>
      </c>
      <c r="BE5" s="29"/>
      <c r="BF5" s="17"/>
      <c r="BG5" s="1005">
        <f>AK35</f>
        <v>10.136333393960797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14.73240132592657</v>
      </c>
      <c r="BA6" s="17"/>
      <c r="BB6" s="29"/>
      <c r="BC6" s="1005">
        <f>O32</f>
        <v>12.48266527462569</v>
      </c>
      <c r="BD6" s="17"/>
      <c r="BE6" s="29"/>
      <c r="BF6" s="1005">
        <f>AK36</f>
        <v>8.6430560307931685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4.509558949058027</v>
      </c>
      <c r="BA7" s="17"/>
      <c r="BB7" s="29"/>
      <c r="BC7" s="1005">
        <f>O33</f>
        <v>1.9998216622255489</v>
      </c>
      <c r="BD7" s="17"/>
      <c r="BE7" s="29"/>
      <c r="BF7" s="1005">
        <f t="shared" ref="BF7:BF8" si="0">AK37</f>
        <v>0.96211312133763149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1.3994476287509221</v>
      </c>
      <c r="BA8" s="17"/>
      <c r="BB8" s="29"/>
      <c r="BC8" s="1005">
        <f>O34</f>
        <v>0.45167046043624348</v>
      </c>
      <c r="BD8" s="17"/>
      <c r="BE8" s="29"/>
      <c r="BF8" s="1005">
        <f t="shared" si="0"/>
        <v>0.531164241829996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154.35824413819176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28.50127158384527</v>
      </c>
      <c r="BA9" s="1005">
        <f>AZ9</f>
        <v>28.50127158384527</v>
      </c>
      <c r="BB9" s="29"/>
      <c r="BC9" s="1005">
        <f>O35</f>
        <v>33.036165065082123</v>
      </c>
      <c r="BD9" s="1005">
        <f>BC9</f>
        <v>33.036165065082123</v>
      </c>
      <c r="BE9" s="29"/>
      <c r="BF9" s="1005">
        <f>AK39</f>
        <v>17.407909208715953</v>
      </c>
      <c r="BG9" s="1005">
        <f>AK39</f>
        <v>17.407909208715953</v>
      </c>
      <c r="BH9" s="29"/>
    </row>
    <row r="10" spans="1:62" ht="17.100000000000001" customHeight="1" thickBot="1">
      <c r="B10" s="323"/>
      <c r="C10" s="324"/>
      <c r="D10" s="326"/>
      <c r="E10" s="326"/>
      <c r="F10" s="326"/>
      <c r="G10" s="325"/>
      <c r="H10" s="325"/>
      <c r="I10" s="326"/>
      <c r="J10" s="327"/>
      <c r="K10" s="334"/>
      <c r="L10" s="246" t="s">
        <v>114</v>
      </c>
      <c r="M10" s="246"/>
      <c r="N10" s="563"/>
      <c r="O10" s="906">
        <f>SUM(O11:O13)</f>
        <v>20.641407903735523</v>
      </c>
      <c r="P10" s="453">
        <f t="shared" ref="P10:P22" si="1">O10/$O$9</f>
        <v>0.13372403928912252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52.059007108246483</v>
      </c>
      <c r="BA10" s="1005">
        <f>AZ10</f>
        <v>52.059007108246483</v>
      </c>
      <c r="BB10" s="29"/>
      <c r="BC10" s="1005">
        <f>O36</f>
        <v>50.095564416465301</v>
      </c>
      <c r="BD10" s="1005">
        <f>BC10</f>
        <v>50.095564416465301</v>
      </c>
      <c r="BE10" s="29"/>
      <c r="BF10" s="1005">
        <f>AK40</f>
        <v>32.343033639212386</v>
      </c>
      <c r="BG10" s="1005">
        <f>AK40</f>
        <v>32.343033639212386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14.73240132592657</v>
      </c>
      <c r="P11" s="454">
        <f t="shared" si="1"/>
        <v>9.5442918570239399E-2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51.203662374364498</v>
      </c>
      <c r="BB11" s="29"/>
      <c r="BC11" s="1005"/>
      <c r="BD11" s="1005">
        <f>SUM(BC12:BC14)</f>
        <v>44.607051932360207</v>
      </c>
      <c r="BE11" s="29"/>
      <c r="BF11" s="17"/>
      <c r="BG11" s="1005">
        <f>AK41</f>
        <v>33.712314234857018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4.509558949058027</v>
      </c>
      <c r="P12" s="454">
        <f t="shared" si="1"/>
        <v>2.9214888872542304E-2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45.289768028829158</v>
      </c>
      <c r="BA12" s="17"/>
      <c r="BB12" s="29"/>
      <c r="BC12" s="1005">
        <f>O38</f>
        <v>37.466899677576478</v>
      </c>
      <c r="BD12" s="17"/>
      <c r="BE12" s="29"/>
      <c r="BF12" s="1005">
        <f>AK42</f>
        <v>28.170116346535146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1.3994476287509221</v>
      </c>
      <c r="P13" s="454">
        <f t="shared" si="1"/>
        <v>9.0662318463407988E-3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1.2784406776083399</v>
      </c>
      <c r="BA13" s="17"/>
      <c r="BB13" s="29"/>
      <c r="BC13" s="1005">
        <f>O41</f>
        <v>1.4338503114397501</v>
      </c>
      <c r="BD13" s="17"/>
      <c r="BE13" s="29"/>
      <c r="BF13" s="1005">
        <f>AK45</f>
        <v>0.84454676060663081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28.50127158384527</v>
      </c>
      <c r="P14" s="453">
        <f t="shared" si="1"/>
        <v>0.18464366281809372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4.6354536679270018</v>
      </c>
      <c r="BA14" s="17"/>
      <c r="BB14" s="29"/>
      <c r="BC14" s="1005">
        <f>O42</f>
        <v>5.7063019433439814</v>
      </c>
      <c r="BD14" s="17"/>
      <c r="BE14" s="29"/>
      <c r="BF14" s="1005">
        <f t="shared" ref="BF14" si="2">AK46</f>
        <v>4.6976511277152415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52.059007108246483</v>
      </c>
      <c r="P15" s="453">
        <f t="shared" si="1"/>
        <v>0.33726094384463068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1.952895168</v>
      </c>
      <c r="BA15" s="1005">
        <f>AZ15</f>
        <v>1.952895168</v>
      </c>
      <c r="BB15" s="29"/>
      <c r="BC15" s="1005">
        <f>O43</f>
        <v>1.5298084089599999</v>
      </c>
      <c r="BD15" s="1005">
        <f>BC15</f>
        <v>1.5298084089599999</v>
      </c>
      <c r="BE15" s="29"/>
      <c r="BF15" s="1005">
        <f>AK47</f>
        <v>1.15049957803</v>
      </c>
      <c r="BG15" s="1005">
        <f>AK47</f>
        <v>1.15049957803</v>
      </c>
      <c r="BH15" s="29"/>
    </row>
    <row r="16" spans="1:62" ht="17.100000000000001" customHeight="1" thickBot="1">
      <c r="B16" s="323"/>
      <c r="C16" s="324"/>
      <c r="D16" s="326"/>
      <c r="E16" s="326"/>
      <c r="F16" s="326"/>
      <c r="G16" s="325"/>
      <c r="H16" s="325"/>
      <c r="I16" s="326"/>
      <c r="J16" s="327"/>
      <c r="K16" s="335"/>
      <c r="L16" s="246" t="s">
        <v>128</v>
      </c>
      <c r="M16" s="344"/>
      <c r="N16" s="345"/>
      <c r="O16" s="906">
        <f>SUM(O18:O21)</f>
        <v>51.203662374364498</v>
      </c>
      <c r="P16" s="453">
        <f t="shared" si="1"/>
        <v>0.33171964775994456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45.289768028829158</v>
      </c>
      <c r="P17" s="454">
        <f t="shared" si="1"/>
        <v>0.29340686195084431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18.471905540482659</v>
      </c>
      <c r="P18" s="454">
        <f t="shared" si="1"/>
        <v>0.11966905715735779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26.817862488346499</v>
      </c>
      <c r="P19" s="454">
        <f t="shared" si="1"/>
        <v>0.17373780479348655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1.2784406776083399</v>
      </c>
      <c r="P20" s="454">
        <f t="shared" si="1"/>
        <v>8.2822960622938591E-3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4.6354536679270018</v>
      </c>
      <c r="P21" s="454">
        <f t="shared" si="1"/>
        <v>3.0030489746806367E-2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1.952895168</v>
      </c>
      <c r="P22" s="612">
        <f t="shared" si="1"/>
        <v>1.2651706288208607E-2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13.999353982492227</v>
      </c>
      <c r="AZ22" s="1005">
        <f t="shared" si="3"/>
        <v>12.927538844965728</v>
      </c>
      <c r="BA22" s="1005">
        <f t="shared" si="3"/>
        <v>9.2026862108219554</v>
      </c>
      <c r="BB22" s="1005">
        <f t="shared" si="3"/>
        <v>13.256854026459918</v>
      </c>
      <c r="BC22" s="1005">
        <f t="shared" si="3"/>
        <v>14.934157397287482</v>
      </c>
      <c r="BD22" s="1005">
        <f t="shared" si="3"/>
        <v>14.930785139129465</v>
      </c>
      <c r="BE22" s="1005">
        <f t="shared" si="3"/>
        <v>9.4637493559333432</v>
      </c>
      <c r="BF22" s="1005">
        <f t="shared" si="3"/>
        <v>15.642644558013563</v>
      </c>
      <c r="BG22" s="1005">
        <f t="shared" si="3"/>
        <v>15.456659301198478</v>
      </c>
      <c r="BH22" s="1005">
        <f t="shared" si="3"/>
        <v>18.309135514196019</v>
      </c>
      <c r="BI22" s="1005">
        <f t="shared" si="3"/>
        <v>16.919750517358288</v>
      </c>
      <c r="BJ22" s="1005">
        <f t="shared" si="3"/>
        <v>17.002334049373534</v>
      </c>
      <c r="BK22" s="1005">
        <f t="shared" si="3"/>
        <v>11.629869751232528</v>
      </c>
      <c r="BL22" s="1005">
        <f t="shared" si="3"/>
        <v>10.136333393960797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32.40795615112782</v>
      </c>
      <c r="AZ23" s="1005">
        <f t="shared" ref="AZ23:BL23" si="4">Y39</f>
        <v>37.064648748648388</v>
      </c>
      <c r="BA23" s="1005">
        <f t="shared" si="4"/>
        <v>33.968167654931648</v>
      </c>
      <c r="BB23" s="1005">
        <f t="shared" si="4"/>
        <v>34.166562104457313</v>
      </c>
      <c r="BC23" s="1005">
        <f t="shared" si="4"/>
        <v>33.036165065082123</v>
      </c>
      <c r="BD23" s="1005">
        <f t="shared" si="4"/>
        <v>28.77303517617943</v>
      </c>
      <c r="BE23" s="1005">
        <f t="shared" si="4"/>
        <v>29.067084712841691</v>
      </c>
      <c r="BF23" s="1005">
        <f t="shared" si="4"/>
        <v>25.591583770199723</v>
      </c>
      <c r="BG23" s="1005">
        <f t="shared" si="4"/>
        <v>24.845911796789704</v>
      </c>
      <c r="BH23" s="1005">
        <f t="shared" si="4"/>
        <v>22.077544136465587</v>
      </c>
      <c r="BI23" s="1005">
        <f t="shared" si="4"/>
        <v>19.91012466426125</v>
      </c>
      <c r="BJ23" s="1005">
        <f t="shared" si="4"/>
        <v>16.124961239827641</v>
      </c>
      <c r="BK23" s="1005">
        <f t="shared" si="4"/>
        <v>17.442280316354189</v>
      </c>
      <c r="BL23" s="1005">
        <f t="shared" si="4"/>
        <v>17.407909208715953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40.918097995681293</v>
      </c>
      <c r="AZ24" s="1005">
        <f t="shared" ref="AZ24:BL24" si="5">Y40</f>
        <v>49.164954735028019</v>
      </c>
      <c r="BA24" s="1005">
        <f t="shared" si="5"/>
        <v>46.300896897100053</v>
      </c>
      <c r="BB24" s="1005">
        <f t="shared" si="5"/>
        <v>48.882843125886303</v>
      </c>
      <c r="BC24" s="1005">
        <f t="shared" si="5"/>
        <v>50.095564416465301</v>
      </c>
      <c r="BD24" s="1005">
        <f t="shared" si="5"/>
        <v>47.192336903355439</v>
      </c>
      <c r="BE24" s="1005">
        <f t="shared" si="5"/>
        <v>41.478417725425167</v>
      </c>
      <c r="BF24" s="1005">
        <f t="shared" si="5"/>
        <v>39.007647525036717</v>
      </c>
      <c r="BG24" s="1005">
        <f t="shared" si="5"/>
        <v>38.454333773236485</v>
      </c>
      <c r="BH24" s="1005">
        <f t="shared" si="5"/>
        <v>34.593070489693403</v>
      </c>
      <c r="BI24" s="1005">
        <f t="shared" si="5"/>
        <v>27.031497360415742</v>
      </c>
      <c r="BJ24" s="1005">
        <f t="shared" si="5"/>
        <v>28.515143698632148</v>
      </c>
      <c r="BK24" s="1005">
        <f t="shared" si="5"/>
        <v>30.595954745605596</v>
      </c>
      <c r="BL24" s="1005">
        <f t="shared" si="5"/>
        <v>32.343033639212386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47.071655542309109</v>
      </c>
      <c r="AZ25" s="1005">
        <f t="shared" ref="AZ25:BL25" si="6">Y41</f>
        <v>46.714410310458995</v>
      </c>
      <c r="BA25" s="1005">
        <f t="shared" si="6"/>
        <v>45.609661624025144</v>
      </c>
      <c r="BB25" s="1005">
        <f t="shared" si="6"/>
        <v>45.432980990225751</v>
      </c>
      <c r="BC25" s="1005">
        <f t="shared" si="6"/>
        <v>44.607051932360207</v>
      </c>
      <c r="BD25" s="1005">
        <f t="shared" si="6"/>
        <v>43.037787908968255</v>
      </c>
      <c r="BE25" s="1005">
        <f t="shared" si="6"/>
        <v>42.32075343305273</v>
      </c>
      <c r="BF25" s="1005">
        <f t="shared" si="6"/>
        <v>41.839927923798491</v>
      </c>
      <c r="BG25" s="1005">
        <f t="shared" si="6"/>
        <v>40.2247409761572</v>
      </c>
      <c r="BH25" s="1005">
        <f t="shared" si="6"/>
        <v>39.920313276285889</v>
      </c>
      <c r="BI25" s="1005">
        <f t="shared" si="6"/>
        <v>38.011767347667856</v>
      </c>
      <c r="BJ25" s="1005">
        <f t="shared" si="6"/>
        <v>34.532043198164381</v>
      </c>
      <c r="BK25" s="1005">
        <f t="shared" si="6"/>
        <v>33.972022523510262</v>
      </c>
      <c r="BL25" s="1005">
        <f t="shared" si="6"/>
        <v>33.712314234857018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1.2428408097999999</v>
      </c>
      <c r="AZ26" s="1005">
        <f t="shared" si="7"/>
        <v>1.2499067648</v>
      </c>
      <c r="BA26" s="1005">
        <f t="shared" si="7"/>
        <v>1.4256600511999999</v>
      </c>
      <c r="BB26" s="1005">
        <f t="shared" si="7"/>
        <v>1.19675664471</v>
      </c>
      <c r="BC26" s="1005">
        <f t="shared" si="7"/>
        <v>1.5298084089599999</v>
      </c>
      <c r="BD26" s="1005">
        <f t="shared" si="7"/>
        <v>1.3867066699999999</v>
      </c>
      <c r="BE26" s="1005">
        <f t="shared" si="7"/>
        <v>0.92838520360999999</v>
      </c>
      <c r="BF26" s="1005">
        <f t="shared" si="7"/>
        <v>1.1434547579400001</v>
      </c>
      <c r="BG26" s="1005">
        <f t="shared" si="7"/>
        <v>1.0617947512000001</v>
      </c>
      <c r="BH26" s="1005">
        <f t="shared" si="7"/>
        <v>0.95161558275000013</v>
      </c>
      <c r="BI26" s="1005">
        <f t="shared" si="7"/>
        <v>0.87804067568000033</v>
      </c>
      <c r="BJ26" s="1005">
        <f t="shared" si="7"/>
        <v>0.87324933389999992</v>
      </c>
      <c r="BK26" s="1005">
        <f t="shared" si="7"/>
        <v>0.97510959580000012</v>
      </c>
      <c r="BL26" s="1005">
        <f t="shared" si="7"/>
        <v>1.15049957803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135.63990448141044</v>
      </c>
      <c r="AZ27" s="1005">
        <f t="shared" si="8"/>
        <v>147.12145940390113</v>
      </c>
      <c r="BA27" s="1005">
        <f t="shared" si="8"/>
        <v>136.50707243807878</v>
      </c>
      <c r="BB27" s="1005">
        <f t="shared" si="8"/>
        <v>142.93599689173931</v>
      </c>
      <c r="BC27" s="1005">
        <f t="shared" si="8"/>
        <v>144.20274722015512</v>
      </c>
      <c r="BD27" s="1005">
        <f t="shared" si="8"/>
        <v>135.32065179763259</v>
      </c>
      <c r="BE27" s="1005">
        <f t="shared" si="8"/>
        <v>123.25839043086293</v>
      </c>
      <c r="BF27" s="1005">
        <f t="shared" si="8"/>
        <v>123.2252585349885</v>
      </c>
      <c r="BG27" s="1005">
        <f t="shared" si="8"/>
        <v>120.04344059858185</v>
      </c>
      <c r="BH27" s="1005">
        <f t="shared" si="8"/>
        <v>115.8516789993909</v>
      </c>
      <c r="BI27" s="1005">
        <f t="shared" si="8"/>
        <v>102.75118056538314</v>
      </c>
      <c r="BJ27" s="1005">
        <f t="shared" si="8"/>
        <v>97.04773151989771</v>
      </c>
      <c r="BK27" s="1005">
        <f t="shared" si="8"/>
        <v>94.615236932502583</v>
      </c>
      <c r="BL27" s="1005">
        <f t="shared" si="8"/>
        <v>94.750090054776152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144.20274722015512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14.934157397287482</v>
      </c>
      <c r="P31" s="453">
        <f t="shared" ref="P31:P43" si="9">O31/$O$30</f>
        <v>0.10356361224164073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12.48266527462569</v>
      </c>
      <c r="P32" s="454">
        <f t="shared" si="9"/>
        <v>8.6563297269006509E-2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1.9998216622255489</v>
      </c>
      <c r="P33" s="454">
        <f t="shared" si="9"/>
        <v>1.3868124573052761E-2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0.45167046043624348</v>
      </c>
      <c r="P34" s="454">
        <f t="shared" si="9"/>
        <v>3.1321903995814708E-3</v>
      </c>
      <c r="Q34" s="328"/>
      <c r="R34" s="13"/>
      <c r="S34" s="323"/>
      <c r="T34" s="563" t="s">
        <v>112</v>
      </c>
      <c r="U34" s="332"/>
      <c r="V34" s="332"/>
      <c r="W34" s="332"/>
      <c r="X34" s="893">
        <f>X35+X39+X40+X41+X47</f>
        <v>135.63990448141044</v>
      </c>
      <c r="Y34" s="894">
        <f t="shared" ref="Y34:AK34" si="10">Y35+Y39+Y40+Y41+Y47</f>
        <v>147.12145940390113</v>
      </c>
      <c r="Z34" s="894">
        <f t="shared" si="10"/>
        <v>136.50707243807878</v>
      </c>
      <c r="AA34" s="894">
        <f t="shared" si="10"/>
        <v>142.93599689173931</v>
      </c>
      <c r="AB34" s="894">
        <f t="shared" si="10"/>
        <v>144.20274722015512</v>
      </c>
      <c r="AC34" s="894">
        <f t="shared" si="10"/>
        <v>135.32065179763259</v>
      </c>
      <c r="AD34" s="894">
        <f t="shared" si="10"/>
        <v>123.25839043086293</v>
      </c>
      <c r="AE34" s="894">
        <f t="shared" si="10"/>
        <v>123.2252585349885</v>
      </c>
      <c r="AF34" s="894">
        <f t="shared" si="10"/>
        <v>120.04344059858185</v>
      </c>
      <c r="AG34" s="894">
        <f t="shared" si="10"/>
        <v>115.8516789993909</v>
      </c>
      <c r="AH34" s="894">
        <f t="shared" si="10"/>
        <v>102.75118056538314</v>
      </c>
      <c r="AI34" s="894">
        <f t="shared" si="10"/>
        <v>97.04773151989771</v>
      </c>
      <c r="AJ34" s="894">
        <f t="shared" si="10"/>
        <v>94.615236932502583</v>
      </c>
      <c r="AK34" s="895">
        <f t="shared" si="10"/>
        <v>94.750090054776152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33.036165065082123</v>
      </c>
      <c r="P35" s="453">
        <f t="shared" si="9"/>
        <v>0.22909525443815318</v>
      </c>
      <c r="Q35" s="328"/>
      <c r="R35" s="13"/>
      <c r="S35" s="323"/>
      <c r="T35" s="334"/>
      <c r="U35" s="246" t="s">
        <v>114</v>
      </c>
      <c r="V35" s="344"/>
      <c r="W35" s="344"/>
      <c r="X35" s="896">
        <f>SUM(X36:X38)</f>
        <v>13.999353982492227</v>
      </c>
      <c r="Y35" s="897">
        <f t="shared" ref="Y35:AK35" si="11">SUM(Y36:Y38)</f>
        <v>12.927538844965728</v>
      </c>
      <c r="Z35" s="897">
        <f t="shared" si="11"/>
        <v>9.2026862108219554</v>
      </c>
      <c r="AA35" s="897">
        <f t="shared" si="11"/>
        <v>13.256854026459918</v>
      </c>
      <c r="AB35" s="897">
        <f t="shared" si="11"/>
        <v>14.934157397287482</v>
      </c>
      <c r="AC35" s="897">
        <f t="shared" si="11"/>
        <v>14.930785139129465</v>
      </c>
      <c r="AD35" s="897">
        <f t="shared" si="11"/>
        <v>9.4637493559333432</v>
      </c>
      <c r="AE35" s="897">
        <f t="shared" si="11"/>
        <v>15.642644558013563</v>
      </c>
      <c r="AF35" s="897">
        <f t="shared" si="11"/>
        <v>15.456659301198478</v>
      </c>
      <c r="AG35" s="897">
        <f t="shared" si="11"/>
        <v>18.309135514196019</v>
      </c>
      <c r="AH35" s="897">
        <f t="shared" si="11"/>
        <v>16.919750517358288</v>
      </c>
      <c r="AI35" s="897">
        <f t="shared" si="11"/>
        <v>17.002334049373534</v>
      </c>
      <c r="AJ35" s="897">
        <f t="shared" si="11"/>
        <v>11.629869751232528</v>
      </c>
      <c r="AK35" s="898">
        <f t="shared" si="11"/>
        <v>10.136333393960797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50.095564416465301</v>
      </c>
      <c r="P36" s="453">
        <f t="shared" si="9"/>
        <v>0.34739674092327888</v>
      </c>
      <c r="Q36" s="328"/>
      <c r="R36" s="13"/>
      <c r="S36" s="356" t="s">
        <v>184</v>
      </c>
      <c r="T36" s="335"/>
      <c r="U36" s="346"/>
      <c r="V36" s="336" t="s">
        <v>184</v>
      </c>
      <c r="W36" s="357"/>
      <c r="X36" s="899">
        <f>VLOOKUP(年度マスタ!$K$4&amp;"_"&amp;X$33,データシート1!$A:$BT,MATCH("aa_"&amp;$S36,データシート1!$A$1:$BT$1,0),0)</f>
        <v>11.587391310103801</v>
      </c>
      <c r="Y36" s="900">
        <f>VLOOKUP(年度マスタ!$K$4&amp;"_"&amp;Y$33,データシート1!$A:$BT,MATCH("aa_"&amp;$S36,データシート1!$A$1:$BT$1,0),0)</f>
        <v>10.092024621252159</v>
      </c>
      <c r="Z36" s="900">
        <f>VLOOKUP(年度マスタ!$K$4&amp;"_"&amp;Z$33,データシート1!$A:$BT,MATCH("aa_"&amp;$S36,データシート1!$A$1:$BT$1,0),0)</f>
        <v>5.6029490749225719</v>
      </c>
      <c r="AA36" s="900">
        <f>VLOOKUP(年度マスタ!$K$4&amp;"_"&amp;AA$33,データシート1!$A:$BT,MATCH("aa_"&amp;$S36,データシート1!$A$1:$BT$1,0),0)</f>
        <v>9.7732329765980435</v>
      </c>
      <c r="AB36" s="900">
        <f>VLOOKUP(年度マスタ!$K$4&amp;"_"&amp;AB$33,データシート1!$A:$BT,MATCH("aa_"&amp;$S36,データシート1!$A$1:$BT$1,0),0)</f>
        <v>12.48266527462569</v>
      </c>
      <c r="AC36" s="900">
        <f>VLOOKUP(年度マスタ!$K$4&amp;"_"&amp;AC$33,データシート1!$A:$BT,MATCH("aa_"&amp;$S36,データシート1!$A$1:$BT$1,0),0)</f>
        <v>12.78125204740307</v>
      </c>
      <c r="AD36" s="900">
        <f>VLOOKUP(年度マスタ!$K$4&amp;"_"&amp;AD$33,データシート1!$A:$BT,MATCH("aa_"&amp;$S36,データシート1!$A$1:$BT$1,0),0)</f>
        <v>7.3983336655276117</v>
      </c>
      <c r="AE36" s="900">
        <f>VLOOKUP(年度マスタ!$K$4&amp;"_"&amp;AE$33,データシート1!$A:$BT,MATCH("aa_"&amp;$S36,データシート1!$A$1:$BT$1,0),0)</f>
        <v>13.579530450269043</v>
      </c>
      <c r="AF36" s="900">
        <f>VLOOKUP(年度マスタ!$K$4&amp;"_"&amp;AF$33,データシート1!$A:$BT,MATCH("aa_"&amp;$S36,データシート1!$A$1:$BT$1,0),0)</f>
        <v>13.273074409681859</v>
      </c>
      <c r="AG36" s="900">
        <f>VLOOKUP(年度マスタ!$K$4&amp;"_"&amp;AG$33,データシート1!$A:$BT,MATCH("aa_"&amp;$S36,データシート1!$A$1:$BT$1,0),0)</f>
        <v>16.436929973894827</v>
      </c>
      <c r="AH36" s="900">
        <f>VLOOKUP(年度マスタ!$K$4&amp;"_"&amp;AH$33,データシート1!$A:$BT,MATCH("aa_"&amp;$S36,データシート1!$A$1:$BT$1,0),0)</f>
        <v>15.033574116507568</v>
      </c>
      <c r="AI36" s="900">
        <f>VLOOKUP(年度マスタ!$K$4&amp;"_"&amp;AI$33,データシート1!$A:$BT,MATCH("aa_"&amp;$S36,データシート1!$A$1:$BT$1,0),0)</f>
        <v>15.12571650502632</v>
      </c>
      <c r="AJ36" s="900">
        <f>VLOOKUP(年度マスタ!$K$4&amp;"_"&amp;AJ$33,データシート1!$A:$BT,MATCH("aa_"&amp;$S36,データシート1!$A$1:$BT$1,0),0)</f>
        <v>9.6435608097034144</v>
      </c>
      <c r="AK36" s="901">
        <f>VLOOKUP(年度マスタ!$K$4&amp;"_"&amp;AK$33,データシート1!$A:$BT,MATCH("aa_"&amp;$S36,データシート1!$A$1:$BT$1,0),0)</f>
        <v>8.6430560307931685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44.607051932360207</v>
      </c>
      <c r="P37" s="453">
        <f t="shared" si="9"/>
        <v>0.30933565963385135</v>
      </c>
      <c r="Q37" s="328"/>
      <c r="R37" s="13"/>
      <c r="S37" s="356" t="s">
        <v>187</v>
      </c>
      <c r="T37" s="335"/>
      <c r="U37" s="346"/>
      <c r="V37" s="336" t="s">
        <v>194</v>
      </c>
      <c r="W37" s="357"/>
      <c r="X37" s="899">
        <f>VLOOKUP(年度マスタ!$K$4&amp;"_"&amp;X$33,データシート1!$A:$BT,MATCH("aa_"&amp;$S37,データシート1!$A$1:$BT$1,0),0)</f>
        <v>1.896443425082122</v>
      </c>
      <c r="Y37" s="900">
        <f>VLOOKUP(年度マスタ!$K$4&amp;"_"&amp;Y$33,データシート1!$A:$BT,MATCH("aa_"&amp;$S37,データシート1!$A$1:$BT$1,0),0)</f>
        <v>2.3579637872607941</v>
      </c>
      <c r="Z37" s="900">
        <f>VLOOKUP(年度マスタ!$K$4&amp;"_"&amp;Z$33,データシート1!$A:$BT,MATCH("aa_"&amp;$S37,データシート1!$A$1:$BT$1,0),0)</f>
        <v>3.1328729913104318</v>
      </c>
      <c r="AA37" s="900">
        <f>VLOOKUP(年度マスタ!$K$4&amp;"_"&amp;AA$33,データシート1!$A:$BT,MATCH("aa_"&amp;$S37,データシート1!$A$1:$BT$1,0),0)</f>
        <v>3.0267957833873909</v>
      </c>
      <c r="AB37" s="900">
        <f>VLOOKUP(年度マスタ!$K$4&amp;"_"&amp;AB$33,データシート1!$A:$BT,MATCH("aa_"&amp;$S37,データシート1!$A$1:$BT$1,0),0)</f>
        <v>1.9998216622255489</v>
      </c>
      <c r="AC37" s="900">
        <f>VLOOKUP(年度マスタ!$K$4&amp;"_"&amp;AC$33,データシート1!$A:$BT,MATCH("aa_"&amp;$S37,データシート1!$A$1:$BT$1,0),0)</f>
        <v>1.521964898888639</v>
      </c>
      <c r="AD37" s="900">
        <f>VLOOKUP(年度マスタ!$K$4&amp;"_"&amp;AD$33,データシート1!$A:$BT,MATCH("aa_"&amp;$S37,データシート1!$A$1:$BT$1,0),0)</f>
        <v>1.4365505717273639</v>
      </c>
      <c r="AE37" s="900">
        <f>VLOOKUP(年度マスタ!$K$4&amp;"_"&amp;AE$33,データシート1!$A:$BT,MATCH("aa_"&amp;$S37,データシート1!$A$1:$BT$1,0),0)</f>
        <v>1.3626930225659126</v>
      </c>
      <c r="AF37" s="900">
        <f>VLOOKUP(年度マスタ!$K$4&amp;"_"&amp;AF$33,データシート1!$A:$BT,MATCH("aa_"&amp;$S37,データシート1!$A$1:$BT$1,0),0)</f>
        <v>1.5407504101648748</v>
      </c>
      <c r="AG37" s="900">
        <f>VLOOKUP(年度マスタ!$K$4&amp;"_"&amp;AG$33,データシート1!$A:$BT,MATCH("aa_"&amp;$S37,データシート1!$A$1:$BT$1,0),0)</f>
        <v>1.2869300483081729</v>
      </c>
      <c r="AH37" s="900">
        <f>VLOOKUP(年度マスタ!$K$4&amp;"_"&amp;AH$33,データシート1!$A:$BT,MATCH("aa_"&amp;$S37,データシート1!$A$1:$BT$1,0),0)</f>
        <v>1.3005255484634268</v>
      </c>
      <c r="AI37" s="900">
        <f>VLOOKUP(年度マスタ!$K$4&amp;"_"&amp;AI$33,データシート1!$A:$BT,MATCH("aa_"&amp;$S37,データシート1!$A$1:$BT$1,0),0)</f>
        <v>1.1351765272185752</v>
      </c>
      <c r="AJ37" s="900">
        <f>VLOOKUP(年度マスタ!$K$4&amp;"_"&amp;AJ$33,データシート1!$A:$BT,MATCH("aa_"&amp;$S37,データシート1!$A$1:$BT$1,0),0)</f>
        <v>1.316983535251419</v>
      </c>
      <c r="AK37" s="901">
        <f>VLOOKUP(年度マスタ!$K$4&amp;"_"&amp;AK$33,データシート1!$A:$BT,MATCH("aa_"&amp;$S37,データシート1!$A$1:$BT$1,0),0)</f>
        <v>0.96211312133763149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37.466899677576478</v>
      </c>
      <c r="P38" s="454">
        <f t="shared" si="9"/>
        <v>0.25982098399537118</v>
      </c>
      <c r="Q38" s="328"/>
      <c r="R38" s="13"/>
      <c r="S38" s="356" t="s">
        <v>188</v>
      </c>
      <c r="T38" s="335"/>
      <c r="U38" s="348"/>
      <c r="V38" s="358" t="s">
        <v>197</v>
      </c>
      <c r="W38" s="358"/>
      <c r="X38" s="899">
        <f>VLOOKUP(年度マスタ!$K$4&amp;"_"&amp;X$33,データシート1!$A:$BT,MATCH("aa_"&amp;$S38,データシート1!$A$1:$BT$1,0),0)</f>
        <v>0.51551924730630527</v>
      </c>
      <c r="Y38" s="900">
        <f>VLOOKUP(年度マスタ!$K$4&amp;"_"&amp;Y$33,データシート1!$A:$BT,MATCH("aa_"&amp;$S38,データシート1!$A$1:$BT$1,0),0)</f>
        <v>0.47755043645277429</v>
      </c>
      <c r="Z38" s="900">
        <f>VLOOKUP(年度マスタ!$K$4&amp;"_"&amp;Z$33,データシート1!$A:$BT,MATCH("aa_"&amp;$S38,データシート1!$A$1:$BT$1,0),0)</f>
        <v>0.46686414458895098</v>
      </c>
      <c r="AA38" s="900">
        <f>VLOOKUP(年度マスタ!$K$4&amp;"_"&amp;AA$33,データシート1!$A:$BT,MATCH("aa_"&amp;$S38,データシート1!$A$1:$BT$1,0),0)</f>
        <v>0.45682526647448313</v>
      </c>
      <c r="AB38" s="900">
        <f>VLOOKUP(年度マスタ!$K$4&amp;"_"&amp;AB$33,データシート1!$A:$BT,MATCH("aa_"&amp;$S38,データシート1!$A$1:$BT$1,0),0)</f>
        <v>0.45167046043624348</v>
      </c>
      <c r="AC38" s="900">
        <f>VLOOKUP(年度マスタ!$K$4&amp;"_"&amp;AC$33,データシート1!$A:$BT,MATCH("aa_"&amp;$S38,データシート1!$A$1:$BT$1,0),0)</f>
        <v>0.627568192837757</v>
      </c>
      <c r="AD38" s="900">
        <f>VLOOKUP(年度マスタ!$K$4&amp;"_"&amp;AD$33,データシート1!$A:$BT,MATCH("aa_"&amp;$S38,データシート1!$A$1:$BT$1,0),0)</f>
        <v>0.62886511867836759</v>
      </c>
      <c r="AE38" s="900">
        <f>VLOOKUP(年度マスタ!$K$4&amp;"_"&amp;AE$33,データシート1!$A:$BT,MATCH("aa_"&amp;$S38,データシート1!$A$1:$BT$1,0),0)</f>
        <v>0.70042108517860735</v>
      </c>
      <c r="AF38" s="900">
        <f>VLOOKUP(年度マスタ!$K$4&amp;"_"&amp;AF$33,データシート1!$A:$BT,MATCH("aa_"&amp;$S38,データシート1!$A$1:$BT$1,0),0)</f>
        <v>0.64283448135174226</v>
      </c>
      <c r="AG38" s="900">
        <f>VLOOKUP(年度マスタ!$K$4&amp;"_"&amp;AG$33,データシート1!$A:$BT,MATCH("aa_"&amp;$S38,データシート1!$A$1:$BT$1,0),0)</f>
        <v>0.58527549199301854</v>
      </c>
      <c r="AH38" s="900">
        <f>VLOOKUP(年度マスタ!$K$4&amp;"_"&amp;AH$33,データシート1!$A:$BT,MATCH("aa_"&amp;$S38,データシート1!$A$1:$BT$1,0),0)</f>
        <v>0.58565085238729253</v>
      </c>
      <c r="AI38" s="900">
        <f>VLOOKUP(年度マスタ!$K$4&amp;"_"&amp;AI$33,データシート1!$A:$BT,MATCH("aa_"&amp;$S38,データシート1!$A$1:$BT$1,0),0)</f>
        <v>0.74144101712863986</v>
      </c>
      <c r="AJ38" s="900">
        <f>VLOOKUP(年度マスタ!$K$4&amp;"_"&amp;AJ$33,データシート1!$A:$BT,MATCH("aa_"&amp;$S38,データシート1!$A$1:$BT$1,0),0)</f>
        <v>0.66932540627769521</v>
      </c>
      <c r="AK38" s="901">
        <f>VLOOKUP(年度マスタ!$K$4&amp;"_"&amp;AK$33,データシート1!$A:$BT,MATCH("aa_"&amp;$S38,データシート1!$A$1:$BT$1,0),0)</f>
        <v>0.531164241829996</v>
      </c>
      <c r="AL38" s="330"/>
      <c r="AW38" s="17" t="str">
        <f>年度マスタ!H4</f>
        <v>35</v>
      </c>
      <c r="AX38" s="17" t="s">
        <v>198</v>
      </c>
      <c r="AY38" s="17">
        <f>VLOOKUP($AW38&amp;"_"&amp;$AY$34,データシート1!$A:$BT,MATCH($AY$31&amp;"_"&amp;AY$36,データシート1!$A$1:$BT$1,0),0)</f>
        <v>19390.926401379678</v>
      </c>
      <c r="AZ38" s="17">
        <f>VLOOKUP($AW38&amp;"_"&amp;$AY$34,データシート1!$A:$BT,MATCH($AY$31&amp;"_"&amp;AZ$36,データシート1!$A$1:$BT$1,0),0)</f>
        <v>112.89978616984122</v>
      </c>
      <c r="BA38" s="17">
        <f>VLOOKUP($AW38&amp;"_"&amp;$AY$34,データシート1!$A:$BT,MATCH($AY$31&amp;"_"&amp;BA$36,データシート1!$A$1:$BT$1,0),0)</f>
        <v>187.23539524507359</v>
      </c>
      <c r="BB38" s="17">
        <f>VLOOKUP($AW38&amp;"_"&amp;$AY$34,データシート1!$A:$BT,MATCH($AY$31&amp;"_"&amp;BB$36,データシート1!$A$1:$BT$1,0),0)</f>
        <v>1942.1430795630506</v>
      </c>
      <c r="BC38" s="17">
        <f>VLOOKUP($AW38&amp;"_"&amp;$AY$34,データシート1!$A:$BT,MATCH($AY$31&amp;"_"&amp;BC$36,データシート1!$A$1:$BT$1,0),0)</f>
        <v>2547.570205447752</v>
      </c>
      <c r="BD38" s="17">
        <f>VLOOKUP($AW38&amp;"_"&amp;$AY$34,データシート1!$A:$BT,MATCH($AY$31&amp;"_"&amp;BD$36,データシート1!$A$1:$BT$1,0),0)</f>
        <v>1191.4461470984825</v>
      </c>
      <c r="BE38" s="17">
        <f>VLOOKUP($AW38&amp;"_"&amp;$AY$34,データシート1!$A:$BT,MATCH($AY$31&amp;"_"&amp;BE$36,データシート1!$A$1:$BT$1,0),0)</f>
        <v>965.48411224437973</v>
      </c>
      <c r="BF38" s="17">
        <f>VLOOKUP($AW38&amp;"_"&amp;$AY$34,データシート1!$A:$BT,MATCH($AY$31&amp;"_"&amp;BF$36,データシート1!$A$1:$BT$1,0),0)</f>
        <v>78.074244790060277</v>
      </c>
      <c r="BG38" s="17">
        <f>VLOOKUP($AW38&amp;"_"&amp;$AY$34,データシート1!$A:$BT,MATCH($AY$31&amp;"_"&amp;BG$36,データシート1!$A$1:$BT$1,0),0)</f>
        <v>293.54263522219776</v>
      </c>
      <c r="BH38" s="17">
        <f>VLOOKUP($AW38&amp;"_"&amp;$AY$34,データシート1!$A:$BT,MATCH($AY$31&amp;"_"&amp;BH$36,データシート1!$A$1:$BT$1,0),0)</f>
        <v>130.64115594049295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16.241598381975209</v>
      </c>
      <c r="P39" s="454">
        <f t="shared" si="9"/>
        <v>0.11263029793169663</v>
      </c>
      <c r="Q39" s="328"/>
      <c r="R39" s="13"/>
      <c r="S39" s="356" t="s">
        <v>189</v>
      </c>
      <c r="T39" s="335"/>
      <c r="U39" s="343" t="s">
        <v>199</v>
      </c>
      <c r="V39" s="344"/>
      <c r="W39" s="344"/>
      <c r="X39" s="896">
        <f>VLOOKUP(年度マスタ!$K$4&amp;"_"&amp;X$33,データシート1!$A:$BT,MATCH("aa_"&amp;$S39,データシート1!$A$1:$BT$1,0),0)</f>
        <v>32.40795615112782</v>
      </c>
      <c r="Y39" s="897">
        <f>VLOOKUP(年度マスタ!$K$4&amp;"_"&amp;Y$33,データシート1!$A:$BT,MATCH("aa_"&amp;$S39,データシート1!$A$1:$BT$1,0),0)</f>
        <v>37.064648748648388</v>
      </c>
      <c r="Z39" s="897">
        <f>VLOOKUP(年度マスタ!$K$4&amp;"_"&amp;Z$33,データシート1!$A:$BT,MATCH("aa_"&amp;$S39,データシート1!$A$1:$BT$1,0),0)</f>
        <v>33.968167654931648</v>
      </c>
      <c r="AA39" s="897">
        <f>VLOOKUP(年度マスタ!$K$4&amp;"_"&amp;AA$33,データシート1!$A:$BT,MATCH("aa_"&amp;$S39,データシート1!$A$1:$BT$1,0),0)</f>
        <v>34.166562104457313</v>
      </c>
      <c r="AB39" s="897">
        <f>VLOOKUP(年度マスタ!$K$4&amp;"_"&amp;AB$33,データシート1!$A:$BT,MATCH("aa_"&amp;$S39,データシート1!$A$1:$BT$1,0),0)</f>
        <v>33.036165065082123</v>
      </c>
      <c r="AC39" s="897">
        <f>VLOOKUP(年度マスタ!$K$4&amp;"_"&amp;AC$33,データシート1!$A:$BT,MATCH("aa_"&amp;$S39,データシート1!$A$1:$BT$1,0),0)</f>
        <v>28.77303517617943</v>
      </c>
      <c r="AD39" s="897">
        <f>VLOOKUP(年度マスタ!$K$4&amp;"_"&amp;AD$33,データシート1!$A:$BT,MATCH("aa_"&amp;$S39,データシート1!$A$1:$BT$1,0),0)</f>
        <v>29.067084712841691</v>
      </c>
      <c r="AE39" s="897">
        <f>VLOOKUP(年度マスタ!$K$4&amp;"_"&amp;AE$33,データシート1!$A:$BT,MATCH("aa_"&amp;$S39,データシート1!$A$1:$BT$1,0),0)</f>
        <v>25.591583770199723</v>
      </c>
      <c r="AF39" s="897">
        <f>VLOOKUP(年度マスタ!$K$4&amp;"_"&amp;AF$33,データシート1!$A:$BT,MATCH("aa_"&amp;$S39,データシート1!$A$1:$BT$1,0),0)</f>
        <v>24.845911796789704</v>
      </c>
      <c r="AG39" s="897">
        <f>VLOOKUP(年度マスタ!$K$4&amp;"_"&amp;AG$33,データシート1!$A:$BT,MATCH("aa_"&amp;$S39,データシート1!$A$1:$BT$1,0),0)</f>
        <v>22.077544136465587</v>
      </c>
      <c r="AH39" s="897">
        <f>VLOOKUP(年度マスタ!$K$4&amp;"_"&amp;AH$33,データシート1!$A:$BT,MATCH("aa_"&amp;$S39,データシート1!$A$1:$BT$1,0),0)</f>
        <v>19.91012466426125</v>
      </c>
      <c r="AI39" s="897">
        <f>VLOOKUP(年度マスタ!$K$4&amp;"_"&amp;AI$33,データシート1!$A:$BT,MATCH("aa_"&amp;$S39,データシート1!$A$1:$BT$1,0),0)</f>
        <v>16.124961239827641</v>
      </c>
      <c r="AJ39" s="897">
        <f>VLOOKUP(年度マスタ!$K$4&amp;"_"&amp;AJ$33,データシート1!$A:$BT,MATCH("aa_"&amp;$S39,データシート1!$A$1:$BT$1,0),0)</f>
        <v>17.442280316354189</v>
      </c>
      <c r="AK39" s="898">
        <f>VLOOKUP(年度マスタ!$K$4&amp;"_"&amp;AK$33,データシート1!$A:$BT,MATCH("aa_"&amp;$S39,データシート1!$A$1:$BT$1,0),0)</f>
        <v>17.407909208715953</v>
      </c>
      <c r="AL39" s="330"/>
      <c r="AW39" s="17" t="str">
        <f>年度マスタ!K4</f>
        <v>35305</v>
      </c>
      <c r="AX39" s="17" t="s">
        <v>200</v>
      </c>
      <c r="AY39" s="17">
        <f>VLOOKUP($AW39&amp;"_"&amp;$AY$34,データシート1!$A:$BT,MATCH($AY$31&amp;"_"&amp;AY$36,データシート1!$A$1:$BT$1,0),0)</f>
        <v>8.6430560307931685</v>
      </c>
      <c r="AZ39" s="17">
        <f>VLOOKUP($AW39&amp;"_"&amp;$AY$34,データシート1!$A:$BT,MATCH($AY$31&amp;"_"&amp;AZ$36,データシート1!$A$1:$BT$1,0),0)</f>
        <v>0.96211312133763149</v>
      </c>
      <c r="BA39" s="17">
        <f>VLOOKUP($AW39&amp;"_"&amp;$AY$34,データシート1!$A:$BT,MATCH($AY$31&amp;"_"&amp;BA$36,データシート1!$A$1:$BT$1,0),0)</f>
        <v>0.531164241829996</v>
      </c>
      <c r="BB39" s="17">
        <f>VLOOKUP($AW39&amp;"_"&amp;$AY$34,データシート1!$A:$BT,MATCH($AY$31&amp;"_"&amp;BB$36,データシート1!$A$1:$BT$1,0),0)</f>
        <v>17.407909208715953</v>
      </c>
      <c r="BC39" s="17">
        <f>VLOOKUP($AW39&amp;"_"&amp;$AY$34,データシート1!$A:$BT,MATCH($AY$31&amp;"_"&amp;BC$36,データシート1!$A$1:$BT$1,0),0)</f>
        <v>32.343033639212386</v>
      </c>
      <c r="BD39" s="17">
        <f>VLOOKUP($AW39&amp;"_"&amp;$AY$34,データシート1!$A:$BT,MATCH($AY$31&amp;"_"&amp;BD$36,データシート1!$A$1:$BT$1,0),0)</f>
        <v>11.478385806808898</v>
      </c>
      <c r="BE39" s="17">
        <f>VLOOKUP($AW39&amp;"_"&amp;$AY$34,データシート1!$A:$BT,MATCH($AY$31&amp;"_"&amp;BE$36,データシート1!$A$1:$BT$1,0),0)</f>
        <v>16.691730539726247</v>
      </c>
      <c r="BF39" s="17">
        <f>VLOOKUP($AW39&amp;"_"&amp;$AY$34,データシート1!$A:$BT,MATCH($AY$31&amp;"_"&amp;BF$36,データシート1!$A$1:$BT$1,0),0)</f>
        <v>0.84454676060663081</v>
      </c>
      <c r="BG39" s="17">
        <f>VLOOKUP($AW39&amp;"_"&amp;$AY$34,データシート1!$A:$BT,MATCH($AY$31&amp;"_"&amp;BG$36,データシート1!$A$1:$BT$1,0),0)</f>
        <v>4.6976511277152415</v>
      </c>
      <c r="BH39" s="17">
        <f>VLOOKUP($AW39&amp;"_"&amp;$AY$34,データシート1!$A:$BT,MATCH($AY$31&amp;"_"&amp;BH$36,データシート1!$A$1:$BT$1,0),0)</f>
        <v>1.15049957803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21.225301295601266</v>
      </c>
      <c r="P40" s="454">
        <f t="shared" si="9"/>
        <v>0.14719068606367453</v>
      </c>
      <c r="Q40" s="328"/>
      <c r="R40" s="13"/>
      <c r="S40" s="356" t="s">
        <v>165</v>
      </c>
      <c r="T40" s="335"/>
      <c r="U40" s="343" t="s">
        <v>165</v>
      </c>
      <c r="V40" s="344"/>
      <c r="W40" s="344"/>
      <c r="X40" s="896">
        <f>VLOOKUP(年度マスタ!$K$4&amp;"_"&amp;X$33,データシート1!$A:$BT,MATCH("aa_"&amp;$S40,データシート1!$A$1:$BT$1,0),0)</f>
        <v>40.918097995681293</v>
      </c>
      <c r="Y40" s="897">
        <f>VLOOKUP(年度マスタ!$K$4&amp;"_"&amp;Y$33,データシート1!$A:$BT,MATCH("aa_"&amp;$S40,データシート1!$A$1:$BT$1,0),0)</f>
        <v>49.164954735028019</v>
      </c>
      <c r="Z40" s="897">
        <f>VLOOKUP(年度マスタ!$K$4&amp;"_"&amp;Z$33,データシート1!$A:$BT,MATCH("aa_"&amp;$S40,データシート1!$A$1:$BT$1,0),0)</f>
        <v>46.300896897100053</v>
      </c>
      <c r="AA40" s="897">
        <f>VLOOKUP(年度マスタ!$K$4&amp;"_"&amp;AA$33,データシート1!$A:$BT,MATCH("aa_"&amp;$S40,データシート1!$A$1:$BT$1,0),0)</f>
        <v>48.882843125886303</v>
      </c>
      <c r="AB40" s="897">
        <f>VLOOKUP(年度マスタ!$K$4&amp;"_"&amp;AB$33,データシート1!$A:$BT,MATCH("aa_"&amp;$S40,データシート1!$A$1:$BT$1,0),0)</f>
        <v>50.095564416465301</v>
      </c>
      <c r="AC40" s="897">
        <f>VLOOKUP(年度マスタ!$K$4&amp;"_"&amp;AC$33,データシート1!$A:$BT,MATCH("aa_"&amp;$S40,データシート1!$A$1:$BT$1,0),0)</f>
        <v>47.192336903355439</v>
      </c>
      <c r="AD40" s="897">
        <f>VLOOKUP(年度マスタ!$K$4&amp;"_"&amp;AD$33,データシート1!$A:$BT,MATCH("aa_"&amp;$S40,データシート1!$A$1:$BT$1,0),0)</f>
        <v>41.478417725425167</v>
      </c>
      <c r="AE40" s="897">
        <f>VLOOKUP(年度マスタ!$K$4&amp;"_"&amp;AE$33,データシート1!$A:$BT,MATCH("aa_"&amp;$S40,データシート1!$A$1:$BT$1,0),0)</f>
        <v>39.007647525036717</v>
      </c>
      <c r="AF40" s="897">
        <f>VLOOKUP(年度マスタ!$K$4&amp;"_"&amp;AF$33,データシート1!$A:$BT,MATCH("aa_"&amp;$S40,データシート1!$A$1:$BT$1,0),0)</f>
        <v>38.454333773236485</v>
      </c>
      <c r="AG40" s="897">
        <f>VLOOKUP(年度マスタ!$K$4&amp;"_"&amp;AG$33,データシート1!$A:$BT,MATCH("aa_"&amp;$S40,データシート1!$A$1:$BT$1,0),0)</f>
        <v>34.593070489693403</v>
      </c>
      <c r="AH40" s="897">
        <f>VLOOKUP(年度マスタ!$K$4&amp;"_"&amp;AH$33,データシート1!$A:$BT,MATCH("aa_"&amp;$S40,データシート1!$A$1:$BT$1,0),0)</f>
        <v>27.031497360415742</v>
      </c>
      <c r="AI40" s="897">
        <f>VLOOKUP(年度マスタ!$K$4&amp;"_"&amp;AI$33,データシート1!$A:$BT,MATCH("aa_"&amp;$S40,データシート1!$A$1:$BT$1,0),0)</f>
        <v>28.515143698632148</v>
      </c>
      <c r="AJ40" s="897">
        <f>VLOOKUP(年度マスタ!$K$4&amp;"_"&amp;AJ$33,データシート1!$A:$BT,MATCH("aa_"&amp;$S40,データシート1!$A$1:$BT$1,0),0)</f>
        <v>30.595954745605596</v>
      </c>
      <c r="AK40" s="898">
        <f>VLOOKUP(年度マスタ!$K$4&amp;"_"&amp;AK$33,データシート1!$A:$BT,MATCH("aa_"&amp;$S40,データシート1!$A$1:$BT$1,0),0)</f>
        <v>32.343033639212386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1.4338503114397501</v>
      </c>
      <c r="P41" s="454">
        <f t="shared" si="9"/>
        <v>9.9432940015399505E-3</v>
      </c>
      <c r="Q41" s="328"/>
      <c r="R41" s="13"/>
      <c r="S41" s="356" t="s">
        <v>201</v>
      </c>
      <c r="T41" s="335"/>
      <c r="U41" s="246" t="s">
        <v>128</v>
      </c>
      <c r="V41" s="344"/>
      <c r="W41" s="344"/>
      <c r="X41" s="896">
        <f>X42+X45+X46</f>
        <v>47.071655542309109</v>
      </c>
      <c r="Y41" s="897">
        <f t="shared" ref="Y41:AH41" si="12">Y42+Y45+Y46</f>
        <v>46.714410310458995</v>
      </c>
      <c r="Z41" s="897">
        <f t="shared" si="12"/>
        <v>45.609661624025144</v>
      </c>
      <c r="AA41" s="897">
        <f t="shared" si="12"/>
        <v>45.432980990225751</v>
      </c>
      <c r="AB41" s="897">
        <f t="shared" si="12"/>
        <v>44.607051932360207</v>
      </c>
      <c r="AC41" s="897">
        <f t="shared" si="12"/>
        <v>43.037787908968255</v>
      </c>
      <c r="AD41" s="897">
        <f t="shared" si="12"/>
        <v>42.32075343305273</v>
      </c>
      <c r="AE41" s="897">
        <f t="shared" si="12"/>
        <v>41.839927923798491</v>
      </c>
      <c r="AF41" s="897">
        <f t="shared" si="12"/>
        <v>40.2247409761572</v>
      </c>
      <c r="AG41" s="897">
        <f t="shared" si="12"/>
        <v>39.920313276285889</v>
      </c>
      <c r="AH41" s="897">
        <f t="shared" si="12"/>
        <v>38.011767347667856</v>
      </c>
      <c r="AI41" s="897">
        <f>AI42+AI45+AI46</f>
        <v>34.532043198164381</v>
      </c>
      <c r="AJ41" s="897">
        <f>AJ42+AJ45+AJ46</f>
        <v>33.972022523510262</v>
      </c>
      <c r="AK41" s="898">
        <f>AK42+AK45+AK46</f>
        <v>33.712314234857018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5.7063019433439814</v>
      </c>
      <c r="P42" s="454">
        <f t="shared" si="9"/>
        <v>3.9571381636940239E-2</v>
      </c>
      <c r="Q42" s="328"/>
      <c r="R42" s="13"/>
      <c r="S42" s="356"/>
      <c r="T42" s="335"/>
      <c r="U42" s="346"/>
      <c r="V42" s="564" t="s">
        <v>129</v>
      </c>
      <c r="W42" s="336"/>
      <c r="X42" s="899">
        <f>SUM(X43:X44)</f>
        <v>40.684150823227895</v>
      </c>
      <c r="Y42" s="900">
        <f t="shared" ref="Y42:AK42" si="13">SUM(Y43:Y44)</f>
        <v>40.291097836068118</v>
      </c>
      <c r="Z42" s="900">
        <f t="shared" si="13"/>
        <v>38.811372012667036</v>
      </c>
      <c r="AA42" s="900">
        <f t="shared" si="13"/>
        <v>38.415249395698517</v>
      </c>
      <c r="AB42" s="900">
        <f t="shared" si="13"/>
        <v>37.466899677576478</v>
      </c>
      <c r="AC42" s="900">
        <f t="shared" si="13"/>
        <v>36.268853564183701</v>
      </c>
      <c r="AD42" s="900">
        <f t="shared" si="13"/>
        <v>35.749044551046786</v>
      </c>
      <c r="AE42" s="900">
        <f t="shared" si="13"/>
        <v>35.165611858486152</v>
      </c>
      <c r="AF42" s="900">
        <f t="shared" si="13"/>
        <v>34.40818118923611</v>
      </c>
      <c r="AG42" s="900">
        <f t="shared" si="13"/>
        <v>33.405995930010576</v>
      </c>
      <c r="AH42" s="900">
        <f t="shared" si="13"/>
        <v>31.91148729364717</v>
      </c>
      <c r="AI42" s="900">
        <f t="shared" si="13"/>
        <v>28.924602646114582</v>
      </c>
      <c r="AJ42" s="900">
        <f t="shared" si="13"/>
        <v>28.447087149690979</v>
      </c>
      <c r="AK42" s="901">
        <f t="shared" si="13"/>
        <v>28.170116346535146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1.5298084089599999</v>
      </c>
      <c r="P43" s="612">
        <f t="shared" si="9"/>
        <v>1.0608732763075819E-2</v>
      </c>
      <c r="Q43" s="328"/>
      <c r="R43" s="13"/>
      <c r="S43" s="356" t="s">
        <v>190</v>
      </c>
      <c r="T43" s="359"/>
      <c r="U43" s="346"/>
      <c r="V43" s="360"/>
      <c r="W43" s="347" t="s">
        <v>190</v>
      </c>
      <c r="X43" s="899">
        <f>VLOOKUP(年度マスタ!$K$4&amp;"_"&amp;X$33,データシート1!$A:$BT,MATCH("aa_"&amp;$S43,データシート1!$A$1:$BT$1,0),0)</f>
        <v>17.352277322360241</v>
      </c>
      <c r="Y43" s="900">
        <f>VLOOKUP(年度マスタ!$K$4&amp;"_"&amp;Y$33,データシート1!$A:$BT,MATCH("aa_"&amp;$S43,データシート1!$A$1:$BT$1,0),0)</f>
        <v>17.22279286179392</v>
      </c>
      <c r="Z43" s="900">
        <f>VLOOKUP(年度マスタ!$K$4&amp;"_"&amp;Z$33,データシート1!$A:$BT,MATCH("aa_"&amp;$S43,データシート1!$A$1:$BT$1,0),0)</f>
        <v>16.949085725329528</v>
      </c>
      <c r="AA43" s="900">
        <f>VLOOKUP(年度マスタ!$K$4&amp;"_"&amp;AA$33,データシート1!$A:$BT,MATCH("aa_"&amp;$S43,データシート1!$A$1:$BT$1,0),0)</f>
        <v>16.911308901593504</v>
      </c>
      <c r="AB43" s="900">
        <f>VLOOKUP(年度マスタ!$K$4&amp;"_"&amp;AB$33,データシート1!$A:$BT,MATCH("aa_"&amp;$S43,データシート1!$A$1:$BT$1,0),0)</f>
        <v>16.241598381975209</v>
      </c>
      <c r="AC43" s="900">
        <f>VLOOKUP(年度マスタ!$K$4&amp;"_"&amp;AC$33,データシート1!$A:$BT,MATCH("aa_"&amp;$S43,データシート1!$A$1:$BT$1,0),0)</f>
        <v>15.360039364149522</v>
      </c>
      <c r="AD43" s="900">
        <f>VLOOKUP(年度マスタ!$K$4&amp;"_"&amp;AD$33,データシート1!$A:$BT,MATCH("aa_"&amp;$S43,データシート1!$A$1:$BT$1,0),0)</f>
        <v>15.165431307698642</v>
      </c>
      <c r="AE43" s="900">
        <f>VLOOKUP(年度マスタ!$K$4&amp;"_"&amp;AE$33,データシート1!$A:$BT,MATCH("aa_"&amp;$S43,データシート1!$A$1:$BT$1,0),0)</f>
        <v>15.006774554068233</v>
      </c>
      <c r="AF43" s="900">
        <f>VLOOKUP(年度マスタ!$K$4&amp;"_"&amp;AF$33,データシート1!$A:$BT,MATCH("aa_"&amp;$S43,データシート1!$A$1:$BT$1,0),0)</f>
        <v>14.62809599129198</v>
      </c>
      <c r="AG43" s="900">
        <f>VLOOKUP(年度マスタ!$K$4&amp;"_"&amp;AG$33,データシート1!$A:$BT,MATCH("aa_"&amp;$S43,データシート1!$A$1:$BT$1,0),0)</f>
        <v>14.138278816180978</v>
      </c>
      <c r="AH43" s="900">
        <f>VLOOKUP(年度マスタ!$K$4&amp;"_"&amp;AH$33,データシート1!$A:$BT,MATCH("aa_"&amp;$S43,データシート1!$A$1:$BT$1,0),0)</f>
        <v>13.495360409281879</v>
      </c>
      <c r="AI43" s="900">
        <f>VLOOKUP(年度マスタ!$K$4&amp;"_"&amp;AI$33,データシート1!$A:$BT,MATCH("aa_"&amp;$S43,データシート1!$A$1:$BT$1,0),0)</f>
        <v>11.6978943973482</v>
      </c>
      <c r="AJ43" s="900">
        <f>VLOOKUP(年度マスタ!$K$4&amp;"_"&amp;AJ$33,データシート1!$A:$BT,MATCH("aa_"&amp;$S43,データシート1!$A$1:$BT$1,0),0)</f>
        <v>11.124525436421997</v>
      </c>
      <c r="AK43" s="901">
        <f>VLOOKUP(年度マスタ!$K$4&amp;"_"&amp;AK$33,データシート1!$A:$BT,MATCH("aa_"&amp;$S43,データシート1!$A$1:$BT$1,0),0)</f>
        <v>11.478385806808898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23.331873500867651</v>
      </c>
      <c r="Y44" s="900">
        <f>VLOOKUP(年度マスタ!$K$4&amp;"_"&amp;Y$33,データシート1!$A:$BT,MATCH("aa_"&amp;$S44,データシート1!$A$1:$BT$1,0),0)</f>
        <v>23.068304974274199</v>
      </c>
      <c r="Z44" s="900">
        <f>VLOOKUP(年度マスタ!$K$4&amp;"_"&amp;Z$33,データシート1!$A:$BT,MATCH("aa_"&amp;$S44,データシート1!$A$1:$BT$1,0),0)</f>
        <v>21.862286287337508</v>
      </c>
      <c r="AA44" s="900">
        <f>VLOOKUP(年度マスタ!$K$4&amp;"_"&amp;AA$33,データシート1!$A:$BT,MATCH("aa_"&amp;$S44,データシート1!$A$1:$BT$1,0),0)</f>
        <v>21.503940494105013</v>
      </c>
      <c r="AB44" s="900">
        <f>VLOOKUP(年度マスタ!$K$4&amp;"_"&amp;AB$33,データシート1!$A:$BT,MATCH("aa_"&amp;$S44,データシート1!$A$1:$BT$1,0),0)</f>
        <v>21.225301295601266</v>
      </c>
      <c r="AC44" s="900">
        <f>VLOOKUP(年度マスタ!$K$4&amp;"_"&amp;AC$33,データシート1!$A:$BT,MATCH("aa_"&amp;$S44,データシート1!$A$1:$BT$1,0),0)</f>
        <v>20.908814200034183</v>
      </c>
      <c r="AD44" s="900">
        <f>VLOOKUP(年度マスタ!$K$4&amp;"_"&amp;AD$33,データシート1!$A:$BT,MATCH("aa_"&amp;$S44,データシート1!$A$1:$BT$1,0),0)</f>
        <v>20.583613243348147</v>
      </c>
      <c r="AE44" s="900">
        <f>VLOOKUP(年度マスタ!$K$4&amp;"_"&amp;AE$33,データシート1!$A:$BT,MATCH("aa_"&amp;$S44,データシート1!$A$1:$BT$1,0),0)</f>
        <v>20.158837304417919</v>
      </c>
      <c r="AF44" s="900">
        <f>VLOOKUP(年度マスタ!$K$4&amp;"_"&amp;AF$33,データシート1!$A:$BT,MATCH("aa_"&amp;$S44,データシート1!$A$1:$BT$1,0),0)</f>
        <v>19.780085197944132</v>
      </c>
      <c r="AG44" s="900">
        <f>VLOOKUP(年度マスタ!$K$4&amp;"_"&amp;AG$33,データシート1!$A:$BT,MATCH("aa_"&amp;$S44,データシート1!$A$1:$BT$1,0),0)</f>
        <v>19.267717113829598</v>
      </c>
      <c r="AH44" s="900">
        <f>VLOOKUP(年度マスタ!$K$4&amp;"_"&amp;AH$33,データシート1!$A:$BT,MATCH("aa_"&amp;$S44,データシート1!$A$1:$BT$1,0),0)</f>
        <v>18.416126884365291</v>
      </c>
      <c r="AI44" s="900">
        <f>VLOOKUP(年度マスタ!$K$4&amp;"_"&amp;AI$33,データシート1!$A:$BT,MATCH("aa_"&amp;$S44,データシート1!$A$1:$BT$1,0),0)</f>
        <v>17.226708248766382</v>
      </c>
      <c r="AJ44" s="900">
        <f>VLOOKUP(年度マスタ!$K$4&amp;"_"&amp;AJ$33,データシート1!$A:$BT,MATCH("aa_"&amp;$S44,データシート1!$A$1:$BT$1,0),0)</f>
        <v>17.322561713268982</v>
      </c>
      <c r="AK44" s="901">
        <f>VLOOKUP(年度マスタ!$K$4&amp;"_"&amp;AK$33,データシート1!$A:$BT,MATCH("aa_"&amp;$S44,データシート1!$A$1:$BT$1,0),0)</f>
        <v>16.691730539726247</v>
      </c>
      <c r="AL44" s="330"/>
      <c r="AW44" s="17" t="str">
        <f>AW47</f>
        <v>山口県</v>
      </c>
      <c r="AX44" s="1010">
        <f t="shared" si="14"/>
        <v>0.73364711654542925</v>
      </c>
      <c r="AY44" s="1010">
        <f t="shared" si="14"/>
        <v>7.2360124630613004E-2</v>
      </c>
      <c r="AZ44" s="1010">
        <f t="shared" si="14"/>
        <v>9.4917052976812424E-2</v>
      </c>
      <c r="BA44" s="1010">
        <f t="shared" si="14"/>
        <v>9.4208293952925806E-2</v>
      </c>
      <c r="BB44" s="1010">
        <f t="shared" si="14"/>
        <v>4.8674118942195702E-3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1.1594761603543</v>
      </c>
      <c r="Y45" s="900">
        <f>VLOOKUP(年度マスタ!$K$4&amp;"_"&amp;Y$33,データシート1!$A:$BT,MATCH("aa_"&amp;$S45,データシート1!$A$1:$BT$1,0),0)</f>
        <v>1.1841696381370199</v>
      </c>
      <c r="Z45" s="900">
        <f>VLOOKUP(年度マスタ!$K$4&amp;"_"&amp;Z$33,データシート1!$A:$BT,MATCH("aa_"&amp;$S45,データシート1!$A$1:$BT$1,0),0)</f>
        <v>1.3410832688676599</v>
      </c>
      <c r="AA45" s="900">
        <f>VLOOKUP(年度マスタ!$K$4&amp;"_"&amp;AA$33,データシート1!$A:$BT,MATCH("aa_"&amp;$S45,データシート1!$A$1:$BT$1,0),0)</f>
        <v>1.4294589178602199</v>
      </c>
      <c r="AB45" s="900">
        <f>VLOOKUP(年度マスタ!$K$4&amp;"_"&amp;AB$33,データシート1!$A:$BT,MATCH("aa_"&amp;$S45,データシート1!$A$1:$BT$1,0),0)</f>
        <v>1.4338503114397501</v>
      </c>
      <c r="AC45" s="900">
        <f>VLOOKUP(年度マスタ!$K$4&amp;"_"&amp;AC$33,データシート1!$A:$BT,MATCH("aa_"&amp;$S45,データシート1!$A$1:$BT$1,0),0)</f>
        <v>1.3417023937703001</v>
      </c>
      <c r="AD45" s="900">
        <f>VLOOKUP(年度マスタ!$K$4&amp;"_"&amp;AD$33,データシート1!$A:$BT,MATCH("aa_"&amp;$S45,データシート1!$A$1:$BT$1,0),0)</f>
        <v>1.2822715788219901</v>
      </c>
      <c r="AE45" s="900">
        <f>VLOOKUP(年度マスタ!$K$4&amp;"_"&amp;AE$33,データシート1!$A:$BT,MATCH("aa_"&amp;$S45,データシート1!$A$1:$BT$1,0),0)</f>
        <v>1.2174842640729628</v>
      </c>
      <c r="AF45" s="900">
        <f>VLOOKUP(年度マスタ!$K$4&amp;"_"&amp;AF$33,データシート1!$A:$BT,MATCH("aa_"&amp;$S45,データシート1!$A$1:$BT$1,0),0)</f>
        <v>1.1444807638900301</v>
      </c>
      <c r="AG45" s="900">
        <f>VLOOKUP(年度マスタ!$K$4&amp;"_"&amp;AG$33,データシート1!$A:$BT,MATCH("aa_"&amp;$S45,データシート1!$A$1:$BT$1,0),0)</f>
        <v>1.0343752007648499</v>
      </c>
      <c r="AH45" s="900">
        <f>VLOOKUP(年度マスタ!$K$4&amp;"_"&amp;AH$33,データシート1!$A:$BT,MATCH("aa_"&amp;$S45,データシート1!$A$1:$BT$1,0),0)</f>
        <v>0.97347871330619595</v>
      </c>
      <c r="AI45" s="900">
        <f>VLOOKUP(年度マスタ!$K$4&amp;"_"&amp;AI$33,データシート1!$A:$BT,MATCH("aa_"&amp;$S45,データシート1!$A$1:$BT$1,0),0)</f>
        <v>0.89867934604633704</v>
      </c>
      <c r="AJ45" s="900">
        <f>VLOOKUP(年度マスタ!$K$4&amp;"_"&amp;AJ$33,データシート1!$A:$BT,MATCH("aa_"&amp;$S45,データシート1!$A$1:$BT$1,0),0)</f>
        <v>0.86459628634123298</v>
      </c>
      <c r="AK45" s="901">
        <f>VLOOKUP(年度マスタ!$K$4&amp;"_"&amp;AK$33,データシート1!$A:$BT,MATCH("aa_"&amp;$S45,データシート1!$A$1:$BT$1,0),0)</f>
        <v>0.84454676060663081</v>
      </c>
      <c r="AL45" s="330"/>
      <c r="AW45" s="17" t="str">
        <f>AW48</f>
        <v>周防大島町</v>
      </c>
      <c r="AX45" s="1010">
        <f t="shared" ref="AX45:BB45" si="15">AX48/$BC48</f>
        <v>0.10697967028950434</v>
      </c>
      <c r="AY45" s="1010">
        <f t="shared" si="15"/>
        <v>0.18372446082797636</v>
      </c>
      <c r="AZ45" s="1010">
        <f t="shared" si="15"/>
        <v>0.34135095407840238</v>
      </c>
      <c r="BA45" s="1010">
        <f t="shared" si="15"/>
        <v>0.3558024505873032</v>
      </c>
      <c r="BB45" s="1010">
        <f t="shared" si="15"/>
        <v>1.2142464216813753E-2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5.2280285587269146</v>
      </c>
      <c r="Y46" s="900">
        <f>VLOOKUP(年度マスタ!$K$4&amp;"_"&amp;Y$33,データシート1!$A:$BT,MATCH("aa_"&amp;$S46,データシート1!$A$1:$BT$1,0),0)</f>
        <v>5.2391428362538557</v>
      </c>
      <c r="Z46" s="900">
        <f>VLOOKUP(年度マスタ!$K$4&amp;"_"&amp;Z$33,データシート1!$A:$BT,MATCH("aa_"&amp;$S46,データシート1!$A$1:$BT$1,0),0)</f>
        <v>5.4572063424904469</v>
      </c>
      <c r="AA46" s="900">
        <f>VLOOKUP(年度マスタ!$K$4&amp;"_"&amp;AA$33,データシート1!$A:$BT,MATCH("aa_"&amp;$S46,データシート1!$A$1:$BT$1,0),0)</f>
        <v>5.5882726766670148</v>
      </c>
      <c r="AB46" s="900">
        <f>VLOOKUP(年度マスタ!$K$4&amp;"_"&amp;AB$33,データシート1!$A:$BT,MATCH("aa_"&amp;$S46,データシート1!$A$1:$BT$1,0),0)</f>
        <v>5.7063019433439814</v>
      </c>
      <c r="AC46" s="900">
        <f>VLOOKUP(年度マスタ!$K$4&amp;"_"&amp;AC$33,データシート1!$A:$BT,MATCH("aa_"&amp;$S46,データシート1!$A$1:$BT$1,0),0)</f>
        <v>5.4272319510142593</v>
      </c>
      <c r="AD46" s="900">
        <f>VLOOKUP(年度マスタ!$K$4&amp;"_"&amp;AD$33,データシート1!$A:$BT,MATCH("aa_"&amp;$S46,データシート1!$A$1:$BT$1,0),0)</f>
        <v>5.2894373031839503</v>
      </c>
      <c r="AE46" s="900">
        <f>VLOOKUP(年度マスタ!$K$4&amp;"_"&amp;AE$33,データシート1!$A:$BT,MATCH("aa_"&amp;$S46,データシート1!$A$1:$BT$1,0),0)</f>
        <v>5.4568318012393755</v>
      </c>
      <c r="AF46" s="900">
        <f>VLOOKUP(年度マスタ!$K$4&amp;"_"&amp;AF$33,データシート1!$A:$BT,MATCH("aa_"&amp;$S46,データシート1!$A$1:$BT$1,0),0)</f>
        <v>4.6720790230310616</v>
      </c>
      <c r="AG46" s="900">
        <f>VLOOKUP(年度マスタ!$K$4&amp;"_"&amp;AG$33,データシート1!$A:$BT,MATCH("aa_"&amp;$S46,データシート1!$A$1:$BT$1,0),0)</f>
        <v>5.4799421455104644</v>
      </c>
      <c r="AH46" s="900">
        <f>VLOOKUP(年度マスタ!$K$4&amp;"_"&amp;AH$33,データシート1!$A:$BT,MATCH("aa_"&amp;$S46,データシート1!$A$1:$BT$1,0),0)</f>
        <v>5.1268013407144934</v>
      </c>
      <c r="AI46" s="900">
        <f>VLOOKUP(年度マスタ!$K$4&amp;"_"&amp;AI$33,データシート1!$A:$BT,MATCH("aa_"&amp;$S46,データシート1!$A$1:$BT$1,0),0)</f>
        <v>4.7087612060034632</v>
      </c>
      <c r="AJ46" s="900">
        <f>VLOOKUP(年度マスタ!$K$4&amp;"_"&amp;AJ$33,データシート1!$A:$BT,MATCH("aa_"&amp;$S46,データシート1!$A$1:$BT$1,0),0)</f>
        <v>4.6603390874780493</v>
      </c>
      <c r="AK46" s="901">
        <f>VLOOKUP(年度マスタ!$K$4&amp;"_"&amp;AK$33,データシート1!$A:$BT,MATCH("aa_"&amp;$S46,データシート1!$A$1:$BT$1,0),0)</f>
        <v>4.6976511277152415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1.2428408097999999</v>
      </c>
      <c r="Y47" s="903">
        <f>VLOOKUP(年度マスタ!$K$4&amp;"_"&amp;Y$33,データシート1!$A:$BT,MATCH("aa_"&amp;$S47,データシート1!$A$1:$BT$1,0),0)</f>
        <v>1.2499067648</v>
      </c>
      <c r="Z47" s="903">
        <f>VLOOKUP(年度マスタ!$K$4&amp;"_"&amp;Z$33,データシート1!$A:$BT,MATCH("aa_"&amp;$S47,データシート1!$A$1:$BT$1,0),0)</f>
        <v>1.4256600511999999</v>
      </c>
      <c r="AA47" s="903">
        <f>VLOOKUP(年度マスタ!$K$4&amp;"_"&amp;AA$33,データシート1!$A:$BT,MATCH("aa_"&amp;$S47,データシート1!$A$1:$BT$1,0),0)</f>
        <v>1.19675664471</v>
      </c>
      <c r="AB47" s="903">
        <f>VLOOKUP(年度マスタ!$K$4&amp;"_"&amp;AB$33,データシート1!$A:$BT,MATCH("aa_"&amp;$S47,データシート1!$A$1:$BT$1,0),0)</f>
        <v>1.5298084089599999</v>
      </c>
      <c r="AC47" s="903">
        <f>VLOOKUP(年度マスタ!$K$4&amp;"_"&amp;AC$33,データシート1!$A:$BT,MATCH("aa_"&amp;$S47,データシート1!$A$1:$BT$1,0),0)</f>
        <v>1.3867066699999999</v>
      </c>
      <c r="AD47" s="903">
        <f>VLOOKUP(年度マスタ!$K$4&amp;"_"&amp;AD$33,データシート1!$A:$BT,MATCH("aa_"&amp;$S47,データシート1!$A$1:$BT$1,0),0)</f>
        <v>0.92838520360999999</v>
      </c>
      <c r="AE47" s="903">
        <f>VLOOKUP(年度マスタ!$K$4&amp;"_"&amp;AE$33,データシート1!$A:$BT,MATCH("aa_"&amp;$S47,データシート1!$A$1:$BT$1,0),0)</f>
        <v>1.1434547579400001</v>
      </c>
      <c r="AF47" s="903">
        <f>VLOOKUP(年度マスタ!$K$4&amp;"_"&amp;AF$33,データシート1!$A:$BT,MATCH("aa_"&amp;$S47,データシート1!$A$1:$BT$1,0),0)</f>
        <v>1.0617947512000001</v>
      </c>
      <c r="AG47" s="903">
        <f>VLOOKUP(年度マスタ!$K$4&amp;"_"&amp;AG$33,データシート1!$A:$BT,MATCH("aa_"&amp;$S47,データシート1!$A$1:$BT$1,0),0)</f>
        <v>0.95161558275000013</v>
      </c>
      <c r="AH47" s="903">
        <f>VLOOKUP(年度マスタ!$K$4&amp;"_"&amp;AH$33,データシート1!$A:$BT,MATCH("aa_"&amp;$S47,データシート1!$A$1:$BT$1,0),0)</f>
        <v>0.87804067568000033</v>
      </c>
      <c r="AI47" s="903">
        <f>VLOOKUP(年度マスタ!$K$4&amp;"_"&amp;AI$33,データシート1!$A:$BT,MATCH("aa_"&amp;$S47,データシート1!$A$1:$BT$1,0),0)</f>
        <v>0.87324933389999992</v>
      </c>
      <c r="AJ47" s="903">
        <f>VLOOKUP(年度マスタ!$K$4&amp;"_"&amp;AJ$33,データシート1!$A:$BT,MATCH("aa_"&amp;$S47,データシート1!$A$1:$BT$1,0),0)</f>
        <v>0.97510959580000012</v>
      </c>
      <c r="AK47" s="904">
        <f>VLOOKUP(年度マスタ!$K$4&amp;"_"&amp;AK$33,データシート1!$A:$BT,MATCH("aa_"&amp;$S47,データシート1!$A$1:$BT$1,0),0)</f>
        <v>1.15049957803</v>
      </c>
      <c r="AL47" s="330"/>
      <c r="AW47" s="17" t="str">
        <f>年度マスタ!I4</f>
        <v>山口県</v>
      </c>
      <c r="AX47" s="1011">
        <f>SUM(AY38:BA38)</f>
        <v>19691.061582794591</v>
      </c>
      <c r="AY47" s="1011">
        <f t="shared" si="17"/>
        <v>1942.1430795630506</v>
      </c>
      <c r="AZ47" s="1011">
        <f t="shared" si="17"/>
        <v>2547.570205447752</v>
      </c>
      <c r="BA47" s="1011">
        <f>SUM(BD38:BG38)</f>
        <v>2528.5471393551197</v>
      </c>
      <c r="BB47" s="1011">
        <f>BH38</f>
        <v>130.64115594049295</v>
      </c>
      <c r="BC47" s="1011">
        <f>SUM(AX47:BB47)</f>
        <v>26839.963163101005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周防大島町</v>
      </c>
      <c r="AX48" s="1011">
        <f>SUM(AY39:BA39)</f>
        <v>10.136333393960797</v>
      </c>
      <c r="AY48" s="1011">
        <f>BB39</f>
        <v>17.407909208715953</v>
      </c>
      <c r="AZ48" s="1011">
        <f>BC39</f>
        <v>32.343033639212386</v>
      </c>
      <c r="BA48" s="1011">
        <f>SUM(BD39:BG39)</f>
        <v>33.712314234857018</v>
      </c>
      <c r="BB48" s="1011">
        <f>BH39</f>
        <v>1.15049957803</v>
      </c>
      <c r="BC48" s="1011">
        <f>SUM(AX48:BB48)</f>
        <v>94.750090054776152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94.750090054776152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10.136333393960797</v>
      </c>
      <c r="P52" s="453">
        <f t="shared" ref="P52:P64" si="18">O52/$O$51</f>
        <v>0.10697967028950434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8.6430560307931685</v>
      </c>
      <c r="P53" s="454">
        <f t="shared" si="18"/>
        <v>9.121950201626737E-2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0.96211312133763149</v>
      </c>
      <c r="P54" s="454">
        <f t="shared" si="18"/>
        <v>1.0154218542498719E-2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0.531164241829996</v>
      </c>
      <c r="P55" s="454">
        <f t="shared" si="18"/>
        <v>5.6059497307382362E-3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17.407909208715953</v>
      </c>
      <c r="P56" s="453">
        <f t="shared" si="18"/>
        <v>0.18372446082797636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32.343033639212386</v>
      </c>
      <c r="P57" s="453">
        <f t="shared" si="18"/>
        <v>0.34135095407840238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33.712314234857018</v>
      </c>
      <c r="P58" s="453">
        <f t="shared" si="18"/>
        <v>0.3558024505873032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28.170116346535146</v>
      </c>
      <c r="P59" s="454">
        <f t="shared" si="18"/>
        <v>0.29730965247895458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11.478385806808898</v>
      </c>
      <c r="P60" s="454">
        <f t="shared" si="18"/>
        <v>0.12114379838766492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16.691730539726247</v>
      </c>
      <c r="P61" s="454">
        <f t="shared" si="18"/>
        <v>0.17616585409128963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0.84454676060663081</v>
      </c>
      <c r="P62" s="454">
        <f t="shared" si="18"/>
        <v>8.9134138038115662E-3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4.6976511277152415</v>
      </c>
      <c r="P63" s="454">
        <f t="shared" si="18"/>
        <v>4.9579384304537059E-2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1.15049957803</v>
      </c>
      <c r="P64" s="612">
        <f t="shared" si="18"/>
        <v>1.2142464216813753E-2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周防大島町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27.491900000000001</v>
      </c>
      <c r="AI7" s="78">
        <f>VLOOKUP(年度マスタ!$K$4&amp;"_"&amp;$AG7,データシート1!$A:$BT,MATCH("ab_"&amp;AI$2,データシート1!$A$1:$BT$1,0),0)</f>
        <v>622</v>
      </c>
      <c r="AJ7" s="78">
        <f>VLOOKUP(年度マスタ!$K$4&amp;"_"&amp;$AG7,データシート1!$A:$BT,MATCH("ab_"&amp;AJ$2,データシート1!$A$1:$BT$1,0),0)</f>
        <v>9</v>
      </c>
      <c r="AK7" s="78">
        <f>VLOOKUP(年度マスタ!$K$4&amp;"_"&amp;$AG7,データシート1!$A:$BT,MATCH("ab_"&amp;AK$2,データシート1!$A$1:$BT$1,0),0)</f>
        <v>5545</v>
      </c>
      <c r="AL7" s="78">
        <f>VLOOKUP(年度マスタ!$K$4&amp;"_"&amp;$AG7,データシート1!$A:$BT,MATCH("ab_"&amp;AL$2,データシート1!$A$1:$BT$1,0),0)</f>
        <v>10389</v>
      </c>
      <c r="AM7" s="78">
        <f>VLOOKUP(年度マスタ!$K$4&amp;"_"&amp;$AG7,データシート1!$A:$BT,MATCH("ab_"&amp;AM$2,データシート1!$A$1:$BT$1,0),0)</f>
        <v>8772</v>
      </c>
      <c r="AN7" s="78">
        <f>VLOOKUP(年度マスタ!$K$4&amp;"_"&amp;$AG7,データシート1!$A:$BT,MATCH("ab_"&amp;AN$2,データシート1!$A$1:$BT$1,0),0)</f>
        <v>4696</v>
      </c>
      <c r="AO7" s="78">
        <f>VLOOKUP(年度マスタ!$K$4&amp;"_"&amp;$AG7,データシート1!$A:$BT,MATCH("ab_"&amp;AO$2,データシート1!$A$1:$BT$1,0),0)</f>
        <v>19889</v>
      </c>
      <c r="AP7" s="78">
        <f>VLOOKUP(年度マスタ!$K$4&amp;"_"&amp;$AG7,データシート1!$A:$BT,MATCH("ab_"&amp;AP$2,データシート1!$A$1:$BT$1,0),0)</f>
        <v>963388</v>
      </c>
      <c r="AQ7" s="954">
        <f>VLOOKUP(年度マスタ!$K$4&amp;"_"&amp;$AG7,データシート1!$A:$BT,MATCH("ab_"&amp;AQ$2,データシート1!$A$1:$BT$1,0),0)</f>
        <v>1.2428408097999999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25.4785</v>
      </c>
      <c r="AI8" s="78">
        <f>VLOOKUP(年度マスタ!$K$4&amp;"_"&amp;$AG8,データシート1!$A:$BT,MATCH("ab_"&amp;AI$2,データシート1!$A$1:$BT$1,0),0)</f>
        <v>622</v>
      </c>
      <c r="AJ8" s="78">
        <f>VLOOKUP(年度マスタ!$K$4&amp;"_"&amp;$AG8,データシート1!$A:$BT,MATCH("ab_"&amp;AJ$2,データシート1!$A$1:$BT$1,0),0)</f>
        <v>9</v>
      </c>
      <c r="AK8" s="78">
        <f>VLOOKUP(年度マスタ!$K$4&amp;"_"&amp;$AG8,データシート1!$A:$BT,MATCH("ab_"&amp;AK$2,データシート1!$A$1:$BT$1,0),0)</f>
        <v>5545</v>
      </c>
      <c r="AL8" s="78">
        <f>VLOOKUP(年度マスタ!$K$4&amp;"_"&amp;$AG8,データシート1!$A:$BT,MATCH("ab_"&amp;AL$2,データシート1!$A$1:$BT$1,0),0)</f>
        <v>10270</v>
      </c>
      <c r="AM8" s="78">
        <f>VLOOKUP(年度マスタ!$K$4&amp;"_"&amp;$AG8,データシート1!$A:$BT,MATCH("ab_"&amp;AM$2,データシート1!$A$1:$BT$1,0),0)</f>
        <v>8747</v>
      </c>
      <c r="AN8" s="78">
        <f>VLOOKUP(年度マスタ!$K$4&amp;"_"&amp;$AG8,データシート1!$A:$BT,MATCH("ab_"&amp;AN$2,データシート1!$A$1:$BT$1,0),0)</f>
        <v>4527</v>
      </c>
      <c r="AO8" s="78">
        <f>VLOOKUP(年度マスタ!$K$4&amp;"_"&amp;$AG8,データシート1!$A:$BT,MATCH("ab_"&amp;AO$2,データシート1!$A$1:$BT$1,0),0)</f>
        <v>19464</v>
      </c>
      <c r="AP8" s="78">
        <f>VLOOKUP(年度マスタ!$K$4&amp;"_"&amp;$AG8,データシート1!$A:$BT,MATCH("ab_"&amp;AP$2,データシート1!$A$1:$BT$1,0),0)</f>
        <v>914904</v>
      </c>
      <c r="AQ8" s="954">
        <f>VLOOKUP(年度マスタ!$K$4&amp;"_"&amp;$AG8,データシート1!$A:$BT,MATCH("ab_"&amp;AQ$2,データシート1!$A$1:$BT$1,0),0)</f>
        <v>1.2499067648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14.896100000000001</v>
      </c>
      <c r="AI9" s="78">
        <f>VLOOKUP(年度マスタ!$K$4&amp;"_"&amp;$AG9,データシート1!$A:$BT,MATCH("ab_"&amp;AI$2,データシート1!$A$1:$BT$1,0),0)</f>
        <v>622</v>
      </c>
      <c r="AJ9" s="78">
        <f>VLOOKUP(年度マスタ!$K$4&amp;"_"&amp;$AG9,データシート1!$A:$BT,MATCH("ab_"&amp;AJ$2,データシート1!$A$1:$BT$1,0),0)</f>
        <v>9</v>
      </c>
      <c r="AK9" s="78">
        <f>VLOOKUP(年度マスタ!$K$4&amp;"_"&amp;$AG9,データシート1!$A:$BT,MATCH("ab_"&amp;AK$2,データシート1!$A$1:$BT$1,0),0)</f>
        <v>5545</v>
      </c>
      <c r="AL9" s="78">
        <f>VLOOKUP(年度マスタ!$K$4&amp;"_"&amp;$AG9,データシート1!$A:$BT,MATCH("ab_"&amp;AL$2,データシート1!$A$1:$BT$1,0),0)</f>
        <v>10179</v>
      </c>
      <c r="AM9" s="78">
        <f>VLOOKUP(年度マスタ!$K$4&amp;"_"&amp;$AG9,データシート1!$A:$BT,MATCH("ab_"&amp;AM$2,データシート1!$A$1:$BT$1,0),0)</f>
        <v>8795</v>
      </c>
      <c r="AN9" s="78">
        <f>VLOOKUP(年度マスタ!$K$4&amp;"_"&amp;$AG9,データシート1!$A:$BT,MATCH("ab_"&amp;AN$2,データシート1!$A$1:$BT$1,0),0)</f>
        <v>4418</v>
      </c>
      <c r="AO9" s="78">
        <f>VLOOKUP(年度マスタ!$K$4&amp;"_"&amp;$AG9,データシート1!$A:$BT,MATCH("ab_"&amp;AO$2,データシート1!$A$1:$BT$1,0),0)</f>
        <v>19110</v>
      </c>
      <c r="AP9" s="78">
        <f>VLOOKUP(年度マスタ!$K$4&amp;"_"&amp;$AG9,データシート1!$A:$BT,MATCH("ab_"&amp;AP$2,データシート1!$A$1:$BT$1,0),0)</f>
        <v>951408</v>
      </c>
      <c r="AQ9" s="954">
        <f>VLOOKUP(年度マスタ!$K$4&amp;"_"&amp;$AG9,データシート1!$A:$BT,MATCH("ab_"&amp;AQ$2,データシート1!$A$1:$BT$1,0),0)</f>
        <v>1.4256600511999999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26.124300000000002</v>
      </c>
      <c r="AI10" s="78">
        <f>VLOOKUP(年度マスタ!$K$4&amp;"_"&amp;$AG10,データシート1!$A:$BT,MATCH("ab_"&amp;AI$2,データシート1!$A$1:$BT$1,0),0)</f>
        <v>622</v>
      </c>
      <c r="AJ10" s="78">
        <f>VLOOKUP(年度マスタ!$K$4&amp;"_"&amp;$AG10,データシート1!$A:$BT,MATCH("ab_"&amp;AJ$2,データシート1!$A$1:$BT$1,0),0)</f>
        <v>9</v>
      </c>
      <c r="AK10" s="78">
        <f>VLOOKUP(年度マスタ!$K$4&amp;"_"&amp;$AG10,データシート1!$A:$BT,MATCH("ab_"&amp;AK$2,データシート1!$A$1:$BT$1,0),0)</f>
        <v>5545</v>
      </c>
      <c r="AL10" s="78">
        <f>VLOOKUP(年度マスタ!$K$4&amp;"_"&amp;$AG10,データシート1!$A:$BT,MATCH("ab_"&amp;AL$2,データシート1!$A$1:$BT$1,0),0)</f>
        <v>10090</v>
      </c>
      <c r="AM10" s="78">
        <f>VLOOKUP(年度マスタ!$K$4&amp;"_"&amp;$AG10,データシート1!$A:$BT,MATCH("ab_"&amp;AM$2,データシート1!$A$1:$BT$1,0),0)</f>
        <v>8845</v>
      </c>
      <c r="AN10" s="78">
        <f>VLOOKUP(年度マスタ!$K$4&amp;"_"&amp;$AG10,データシート1!$A:$BT,MATCH("ab_"&amp;AN$2,データシート1!$A$1:$BT$1,0),0)</f>
        <v>4321</v>
      </c>
      <c r="AO10" s="78">
        <f>VLOOKUP(年度マスタ!$K$4&amp;"_"&amp;$AG10,データシート1!$A:$BT,MATCH("ab_"&amp;AO$2,データシート1!$A$1:$BT$1,0),0)</f>
        <v>18748</v>
      </c>
      <c r="AP10" s="78">
        <f>VLOOKUP(年度マスタ!$K$4&amp;"_"&amp;$AG10,データシート1!$A:$BT,MATCH("ab_"&amp;AP$2,データシート1!$A$1:$BT$1,0),0)</f>
        <v>949024</v>
      </c>
      <c r="AQ10" s="954">
        <f>VLOOKUP(年度マスタ!$K$4&amp;"_"&amp;$AG10,データシート1!$A:$BT,MATCH("ab_"&amp;AQ$2,データシート1!$A$1:$BT$1,0),0)</f>
        <v>1.19675664471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37.325600000000001</v>
      </c>
      <c r="AI11" s="78">
        <f>VLOOKUP(年度マスタ!$K$4&amp;"_"&amp;$AG11,データシート1!$A:$BT,MATCH("ab_"&amp;AI$2,データシート1!$A$1:$BT$1,0),0)</f>
        <v>622</v>
      </c>
      <c r="AJ11" s="78">
        <f>VLOOKUP(年度マスタ!$K$4&amp;"_"&amp;$AG11,データシート1!$A:$BT,MATCH("ab_"&amp;AJ$2,データシート1!$A$1:$BT$1,0),0)</f>
        <v>9</v>
      </c>
      <c r="AK11" s="78">
        <f>VLOOKUP(年度マスタ!$K$4&amp;"_"&amp;$AG11,データシート1!$A:$BT,MATCH("ab_"&amp;AK$2,データシート1!$A$1:$BT$1,0),0)</f>
        <v>5545</v>
      </c>
      <c r="AL11" s="78">
        <f>VLOOKUP(年度マスタ!$K$4&amp;"_"&amp;$AG11,データシート1!$A:$BT,MATCH("ab_"&amp;AL$2,データシート1!$A$1:$BT$1,0),0)</f>
        <v>10048</v>
      </c>
      <c r="AM11" s="78">
        <f>VLOOKUP(年度マスタ!$K$4&amp;"_"&amp;$AG11,データシート1!$A:$BT,MATCH("ab_"&amp;AM$2,データシート1!$A$1:$BT$1,0),0)</f>
        <v>8874</v>
      </c>
      <c r="AN11" s="78">
        <f>VLOOKUP(年度マスタ!$K$4&amp;"_"&amp;$AG11,データシート1!$A:$BT,MATCH("ab_"&amp;AN$2,データシート1!$A$1:$BT$1,0),0)</f>
        <v>4249</v>
      </c>
      <c r="AO11" s="78">
        <f>VLOOKUP(年度マスタ!$K$4&amp;"_"&amp;$AG11,データシート1!$A:$BT,MATCH("ab_"&amp;AO$2,データシート1!$A$1:$BT$1,0),0)</f>
        <v>18536</v>
      </c>
      <c r="AP11" s="78">
        <f>VLOOKUP(年度マスタ!$K$4&amp;"_"&amp;$AG11,データシート1!$A:$BT,MATCH("ab_"&amp;AP$2,データシート1!$A$1:$BT$1,0),0)</f>
        <v>945944</v>
      </c>
      <c r="AQ11" s="954">
        <f>VLOOKUP(年度マスタ!$K$4&amp;"_"&amp;$AG11,データシート1!$A:$BT,MATCH("ab_"&amp;AQ$2,データシート1!$A$1:$BT$1,0),0)</f>
        <v>1.5298084089599999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37.143799999999999</v>
      </c>
      <c r="AI12" s="78">
        <f>VLOOKUP(年度マスタ!$K$4&amp;"_"&amp;$AG12,データシート1!$A:$BT,MATCH("ab_"&amp;AI$2,データシート1!$A$1:$BT$1,0),0)</f>
        <v>476</v>
      </c>
      <c r="AJ12" s="78">
        <f>VLOOKUP(年度マスタ!$K$4&amp;"_"&amp;$AG12,データシート1!$A:$BT,MATCH("ab_"&amp;AJ$2,データシート1!$A$1:$BT$1,0),0)</f>
        <v>15</v>
      </c>
      <c r="AK12" s="78">
        <f>VLOOKUP(年度マスタ!$K$4&amp;"_"&amp;$AG12,データシート1!$A:$BT,MATCH("ab_"&amp;AK$2,データシート1!$A$1:$BT$1,0),0)</f>
        <v>4872</v>
      </c>
      <c r="AL12" s="78">
        <f>VLOOKUP(年度マスタ!$K$4&amp;"_"&amp;$AG12,データシート1!$A:$BT,MATCH("ab_"&amp;AL$2,データシート1!$A$1:$BT$1,0),0)</f>
        <v>9909</v>
      </c>
      <c r="AM12" s="78">
        <f>VLOOKUP(年度マスタ!$K$4&amp;"_"&amp;$AG12,データシート1!$A:$BT,MATCH("ab_"&amp;AM$2,データシート1!$A$1:$BT$1,0),0)</f>
        <v>8839</v>
      </c>
      <c r="AN12" s="78">
        <f>VLOOKUP(年度マスタ!$K$4&amp;"_"&amp;$AG12,データシート1!$A:$BT,MATCH("ab_"&amp;AN$2,データシート1!$A$1:$BT$1,0),0)</f>
        <v>4164</v>
      </c>
      <c r="AO12" s="78">
        <f>VLOOKUP(年度マスタ!$K$4&amp;"_"&amp;$AG12,データシート1!$A:$BT,MATCH("ab_"&amp;AO$2,データシート1!$A$1:$BT$1,0),0)</f>
        <v>18078</v>
      </c>
      <c r="AP12" s="78">
        <f>VLOOKUP(年度マスタ!$K$4&amp;"_"&amp;$AG12,データシート1!$A:$BT,MATCH("ab_"&amp;AP$2,データシート1!$A$1:$BT$1,0),0)</f>
        <v>902511</v>
      </c>
      <c r="AQ12" s="954">
        <f>VLOOKUP(年度マスタ!$K$4&amp;"_"&amp;$AG12,データシート1!$A:$BT,MATCH("ab_"&amp;AQ$2,データシート1!$A$1:$BT$1,0),0)</f>
        <v>1.3867066699999999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21.086099999999998</v>
      </c>
      <c r="AI13" s="78">
        <f>VLOOKUP(年度マスタ!$K$4&amp;"_"&amp;$AG13,データシート1!$A:$BT,MATCH("ab_"&amp;AI$2,データシート1!$A$1:$BT$1,0),0)</f>
        <v>476</v>
      </c>
      <c r="AJ13" s="78">
        <f>VLOOKUP(年度マスタ!$K$4&amp;"_"&amp;$AG13,データシート1!$A:$BT,MATCH("ab_"&amp;AJ$2,データシート1!$A$1:$BT$1,0),0)</f>
        <v>15</v>
      </c>
      <c r="AK13" s="78">
        <f>VLOOKUP(年度マスタ!$K$4&amp;"_"&amp;$AG13,データシート1!$A:$BT,MATCH("ab_"&amp;AK$2,データシート1!$A$1:$BT$1,0),0)</f>
        <v>4872</v>
      </c>
      <c r="AL13" s="78">
        <f>VLOOKUP(年度マスタ!$K$4&amp;"_"&amp;$AG13,データシート1!$A:$BT,MATCH("ab_"&amp;AL$2,データシート1!$A$1:$BT$1,0),0)</f>
        <v>9787</v>
      </c>
      <c r="AM13" s="78">
        <f>VLOOKUP(年度マスタ!$K$4&amp;"_"&amp;$AG13,データシート1!$A:$BT,MATCH("ab_"&amp;AM$2,データシート1!$A$1:$BT$1,0),0)</f>
        <v>8811</v>
      </c>
      <c r="AN13" s="78">
        <f>VLOOKUP(年度マスタ!$K$4&amp;"_"&amp;$AG13,データシート1!$A:$BT,MATCH("ab_"&amp;AN$2,データシート1!$A$1:$BT$1,0),0)</f>
        <v>4096</v>
      </c>
      <c r="AO13" s="78">
        <f>VLOOKUP(年度マスタ!$K$4&amp;"_"&amp;$AG13,データシート1!$A:$BT,MATCH("ab_"&amp;AO$2,データシート1!$A$1:$BT$1,0),0)</f>
        <v>17649</v>
      </c>
      <c r="AP13" s="78">
        <f>VLOOKUP(年度マスタ!$K$4&amp;"_"&amp;$AG13,データシート1!$A:$BT,MATCH("ab_"&amp;AP$2,データシート1!$A$1:$BT$1,0),0)</f>
        <v>904143</v>
      </c>
      <c r="AQ13" s="954">
        <f>VLOOKUP(年度マスタ!$K$4&amp;"_"&amp;$AG13,データシート1!$A:$BT,MATCH("ab_"&amp;AQ$2,データシート1!$A$1:$BT$1,0),0)</f>
        <v>0.92838520360999999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34.803100000000001</v>
      </c>
      <c r="AI14" s="78">
        <f>VLOOKUP(年度マスタ!$K$4&amp;"_"&amp;$AG14,データシート1!$A:$BT,MATCH("ab_"&amp;AI$2,データシート1!$A$1:$BT$1,0),0)</f>
        <v>476</v>
      </c>
      <c r="AJ14" s="78">
        <f>VLOOKUP(年度マスタ!$K$4&amp;"_"&amp;$AG14,データシート1!$A:$BT,MATCH("ab_"&amp;AJ$2,データシート1!$A$1:$BT$1,0),0)</f>
        <v>15</v>
      </c>
      <c r="AK14" s="78">
        <f>VLOOKUP(年度マスタ!$K$4&amp;"_"&amp;$AG14,データシート1!$A:$BT,MATCH("ab_"&amp;AK$2,データシート1!$A$1:$BT$1,0),0)</f>
        <v>4872</v>
      </c>
      <c r="AL14" s="78">
        <f>VLOOKUP(年度マスタ!$K$4&amp;"_"&amp;$AG14,データシート1!$A:$BT,MATCH("ab_"&amp;AL$2,データシート1!$A$1:$BT$1,0),0)</f>
        <v>9671</v>
      </c>
      <c r="AM14" s="78">
        <f>VLOOKUP(年度マスタ!$K$4&amp;"_"&amp;$AG14,データシート1!$A:$BT,MATCH("ab_"&amp;AM$2,データシート1!$A$1:$BT$1,0),0)</f>
        <v>8826</v>
      </c>
      <c r="AN14" s="78">
        <f>VLOOKUP(年度マスタ!$K$4&amp;"_"&amp;$AG14,データシート1!$A:$BT,MATCH("ab_"&amp;AN$2,データシート1!$A$1:$BT$1,0),0)</f>
        <v>4149</v>
      </c>
      <c r="AO14" s="78">
        <f>VLOOKUP(年度マスタ!$K$4&amp;"_"&amp;$AG14,データシート1!$A:$BT,MATCH("ab_"&amp;AO$2,データシート1!$A$1:$BT$1,0),0)</f>
        <v>17237</v>
      </c>
      <c r="AP14" s="78">
        <f>VLOOKUP(年度マスタ!$K$4&amp;"_"&amp;$AG14,データシート1!$A:$BT,MATCH("ab_"&amp;AP$2,データシート1!$A$1:$BT$1,0),0)</f>
        <v>931973.15743672766</v>
      </c>
      <c r="AQ14" s="954">
        <f>VLOOKUP(年度マスタ!$K$4&amp;"_"&amp;$AG14,データシート1!$A:$BT,MATCH("ab_"&amp;AQ$2,データシート1!$A$1:$BT$1,0),0)</f>
        <v>1.1434547579400001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36.639600000000002</v>
      </c>
      <c r="AI15" s="78">
        <f>VLOOKUP(年度マスタ!$K$4&amp;"_"&amp;$AG15,データシート1!$A:$BT,MATCH("ab_"&amp;AI$2,データシート1!$A$1:$BT$1,0),0)</f>
        <v>476</v>
      </c>
      <c r="AJ15" s="78">
        <f>VLOOKUP(年度マスタ!$K$4&amp;"_"&amp;$AG15,データシート1!$A:$BT,MATCH("ab_"&amp;AJ$2,データシート1!$A$1:$BT$1,0),0)</f>
        <v>15</v>
      </c>
      <c r="AK15" s="78">
        <f>VLOOKUP(年度マスタ!$K$4&amp;"_"&amp;$AG15,データシート1!$A:$BT,MATCH("ab_"&amp;AK$2,データシート1!$A$1:$BT$1,0),0)</f>
        <v>4872</v>
      </c>
      <c r="AL15" s="78">
        <f>VLOOKUP(年度マスタ!$K$4&amp;"_"&amp;$AG15,データシート1!$A:$BT,MATCH("ab_"&amp;AL$2,データシート1!$A$1:$BT$1,0),0)</f>
        <v>9438</v>
      </c>
      <c r="AM15" s="78">
        <f>VLOOKUP(年度マスタ!$K$4&amp;"_"&amp;$AG15,データシート1!$A:$BT,MATCH("ab_"&amp;AM$2,データシート1!$A$1:$BT$1,0),0)</f>
        <v>8746</v>
      </c>
      <c r="AN15" s="78">
        <f>VLOOKUP(年度マスタ!$K$4&amp;"_"&amp;$AG15,データシート1!$A:$BT,MATCH("ab_"&amp;AN$2,データシート1!$A$1:$BT$1,0),0)</f>
        <v>4097</v>
      </c>
      <c r="AO15" s="78">
        <f>VLOOKUP(年度マスタ!$K$4&amp;"_"&amp;$AG15,データシート1!$A:$BT,MATCH("ab_"&amp;AO$2,データシート1!$A$1:$BT$1,0),0)</f>
        <v>16756</v>
      </c>
      <c r="AP15" s="78">
        <f>VLOOKUP(年度マスタ!$K$4&amp;"_"&amp;$AG15,データシート1!$A:$BT,MATCH("ab_"&amp;AP$2,データシート1!$A$1:$BT$1,0),0)</f>
        <v>813777.99999999977</v>
      </c>
      <c r="AQ15" s="954">
        <f>VLOOKUP(年度マスタ!$K$4&amp;"_"&amp;$AG15,データシート1!$A:$BT,MATCH("ab_"&amp;AQ$2,データシート1!$A$1:$BT$1,0),0)</f>
        <v>1.0617947512000001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50.83359999999999</v>
      </c>
      <c r="AI16" s="78">
        <f>VLOOKUP(年度マスタ!$K$4&amp;"_"&amp;$AG16,データシート1!$A:$BT,MATCH("ab_"&amp;AI$2,データシート1!$A$1:$BT$1,0),0)</f>
        <v>476</v>
      </c>
      <c r="AJ16" s="78">
        <f>VLOOKUP(年度マスタ!$K$4&amp;"_"&amp;$AG16,データシート1!$A:$BT,MATCH("ab_"&amp;AJ$2,データシート1!$A$1:$BT$1,0),0)</f>
        <v>15</v>
      </c>
      <c r="AK16" s="78">
        <f>VLOOKUP(年度マスタ!$K$4&amp;"_"&amp;$AG16,データシート1!$A:$BT,MATCH("ab_"&amp;AK$2,データシート1!$A$1:$BT$1,0),0)</f>
        <v>4872</v>
      </c>
      <c r="AL16" s="78">
        <f>VLOOKUP(年度マスタ!$K$4&amp;"_"&amp;$AG16,データシート1!$A:$BT,MATCH("ab_"&amp;AL$2,データシート1!$A$1:$BT$1,0),0)</f>
        <v>9266</v>
      </c>
      <c r="AM16" s="78">
        <f>VLOOKUP(年度マスタ!$K$4&amp;"_"&amp;$AG16,データシート1!$A:$BT,MATCH("ab_"&amp;AM$2,データシート1!$A$1:$BT$1,0),0)</f>
        <v>8615</v>
      </c>
      <c r="AN16" s="78">
        <f>VLOOKUP(年度マスタ!$K$4&amp;"_"&amp;$AG16,データシート1!$A:$BT,MATCH("ab_"&amp;AN$2,データシート1!$A$1:$BT$1,0),0)</f>
        <v>4031</v>
      </c>
      <c r="AO16" s="78">
        <f>VLOOKUP(年度マスタ!$K$4&amp;"_"&amp;$AG16,データシート1!$A:$BT,MATCH("ab_"&amp;AO$2,データシート1!$A$1:$BT$1,0),0)</f>
        <v>16320</v>
      </c>
      <c r="AP16" s="78">
        <f>VLOOKUP(年度マスタ!$K$4&amp;"_"&amp;$AG16,データシート1!$A:$BT,MATCH("ab_"&amp;AP$2,データシート1!$A$1:$BT$1,0),0)</f>
        <v>950749.99999999988</v>
      </c>
      <c r="AQ16" s="954">
        <f>VLOOKUP(年度マスタ!$K$4&amp;"_"&amp;$AG16,データシート1!$A:$BT,MATCH("ab_"&amp;AQ$2,データシート1!$A$1:$BT$1,0),0)</f>
        <v>0.95161558275000013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50.765900000000002</v>
      </c>
      <c r="AI17" s="151">
        <f>VLOOKUP(年度マスタ!$K$4&amp;"_"&amp;$AG17,データシート1!$A:$BT,MATCH("ab_"&amp;AI$2,データシート1!$A$1:$BT$1,0),0)</f>
        <v>476</v>
      </c>
      <c r="AJ17" s="151">
        <f>VLOOKUP(年度マスタ!$K$4&amp;"_"&amp;$AG17,データシート1!$A:$BT,MATCH("ab_"&amp;AJ$2,データシート1!$A$1:$BT$1,0),0)</f>
        <v>15</v>
      </c>
      <c r="AK17" s="151">
        <f>VLOOKUP(年度マスタ!$K$4&amp;"_"&amp;$AG17,データシート1!$A:$BT,MATCH("ab_"&amp;AK$2,データシート1!$A$1:$BT$1,0),0)</f>
        <v>4872</v>
      </c>
      <c r="AL17" s="151">
        <f>VLOOKUP(年度マスタ!$K$4&amp;"_"&amp;$AG17,データシート1!$A:$BT,MATCH("ab_"&amp;AL$2,データシート1!$A$1:$BT$1,0),0)</f>
        <v>9040</v>
      </c>
      <c r="AM17" s="151">
        <f>VLOOKUP(年度マスタ!$K$4&amp;"_"&amp;$AG17,データシート1!$A:$BT,MATCH("ab_"&amp;AM$2,データシート1!$A$1:$BT$1,0),0)</f>
        <v>8449</v>
      </c>
      <c r="AN17" s="151">
        <f>VLOOKUP(年度マスタ!$K$4&amp;"_"&amp;$AG17,データシート1!$A:$BT,MATCH("ab_"&amp;AN$2,データシート1!$A$1:$BT$1,0),0)</f>
        <v>3824</v>
      </c>
      <c r="AO17" s="151">
        <f>VLOOKUP(年度マスタ!$K$4&amp;"_"&amp;$AG17,データシート1!$A:$BT,MATCH("ab_"&amp;AO$2,データシート1!$A$1:$BT$1,0),0)</f>
        <v>15775</v>
      </c>
      <c r="AP17" s="151">
        <f>VLOOKUP(年度マスタ!$K$4&amp;"_"&amp;$AG17,データシート1!$A:$BT,MATCH("ab_"&amp;AP$2,データシート1!$A$1:$BT$1,0),0)</f>
        <v>904050</v>
      </c>
      <c r="AQ17" s="955">
        <f>VLOOKUP(年度マスタ!$K$4&amp;"_"&amp;$AG17,データシート1!$A:$BT,MATCH("ab_"&amp;AQ$2,データシート1!$A$1:$BT$1,0),0)</f>
        <v>0.87804067568000033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48.053600000000003</v>
      </c>
      <c r="AI18" s="78">
        <f>VLOOKUP(年度マスタ!$K$4&amp;"_"&amp;$AG18,データシート1!$A:$BT,MATCH("ab_"&amp;AI$2,データシート1!$A$1:$BT$1,0),0)</f>
        <v>379</v>
      </c>
      <c r="AJ18" s="78">
        <f>VLOOKUP(年度マスタ!$K$4&amp;"_"&amp;$AG18,データシート1!$A:$BT,MATCH("ab_"&amp;AJ$2,データシート1!$A$1:$BT$1,0),0)</f>
        <v>20</v>
      </c>
      <c r="AK18" s="78">
        <f>VLOOKUP(年度マスタ!$K$4&amp;"_"&amp;$AG18,データシート1!$A:$BT,MATCH("ab_"&amp;AK$2,データシート1!$A$1:$BT$1,0),0)</f>
        <v>4295</v>
      </c>
      <c r="AL18" s="78">
        <f>VLOOKUP(年度マスタ!$K$4&amp;"_"&amp;$AG18,データシート1!$A:$BT,MATCH("ab_"&amp;AL$2,データシート1!$A$1:$BT$1,0),0)</f>
        <v>8790</v>
      </c>
      <c r="AM18" s="78">
        <f>VLOOKUP(年度マスタ!$K$4&amp;"_"&amp;$AG18,データシート1!$A:$BT,MATCH("ab_"&amp;AM$2,データシート1!$A$1:$BT$1,0),0)</f>
        <v>8359</v>
      </c>
      <c r="AN18" s="78">
        <f>VLOOKUP(年度マスタ!$K$4&amp;"_"&amp;$AG18,データシート1!$A:$BT,MATCH("ab_"&amp;AN$2,データシート1!$A$1:$BT$1,0),0)</f>
        <v>3802</v>
      </c>
      <c r="AO18" s="78">
        <f>VLOOKUP(年度マスタ!$K$4&amp;"_"&amp;$AG18,データシート1!$A:$BT,MATCH("ab_"&amp;AO$2,データシート1!$A$1:$BT$1,0),0)</f>
        <v>15242</v>
      </c>
      <c r="AP18" s="78">
        <f>VLOOKUP(年度マスタ!$K$4&amp;"_"&amp;$AG18,データシート1!$A:$BT,MATCH("ab_"&amp;AP$2,データシート1!$A$1:$BT$1,0),0)</f>
        <v>834720.99999999988</v>
      </c>
      <c r="AQ18" s="954">
        <f>VLOOKUP(年度マスタ!$K$4&amp;"_"&amp;$AG18,データシート1!$A:$BT,MATCH("ab_"&amp;AQ$2,データシート1!$A$1:$BT$1,0),0)</f>
        <v>0.87324933389999992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32.299500000000002</v>
      </c>
      <c r="AI19" s="78">
        <f>VLOOKUP(年度マスタ!$K$4&amp;"_"&amp;$AG19,データシート1!$A:$BT,MATCH("ab_"&amp;AI$2,データシート1!$A$1:$BT$1,0),0)</f>
        <v>379</v>
      </c>
      <c r="AJ19" s="78">
        <f>VLOOKUP(年度マスタ!$K$4&amp;"_"&amp;$AG19,データシート1!$A:$BT,MATCH("ab_"&amp;AJ$2,データシート1!$A$1:$BT$1,0),0)</f>
        <v>20</v>
      </c>
      <c r="AK19" s="78">
        <f>VLOOKUP(年度マスタ!$K$4&amp;"_"&amp;$AG19,データシート1!$A:$BT,MATCH("ab_"&amp;AK$2,データシート1!$A$1:$BT$1,0),0)</f>
        <v>4295</v>
      </c>
      <c r="AL19" s="78">
        <f>VLOOKUP(年度マスタ!$K$4&amp;"_"&amp;$AG19,データシート1!$A:$BT,MATCH("ab_"&amp;AL$2,データシート1!$A$1:$BT$1,0),0)</f>
        <v>8565</v>
      </c>
      <c r="AM19" s="78">
        <f>VLOOKUP(年度マスタ!$K$4&amp;"_"&amp;$AG19,データシート1!$A:$BT,MATCH("ab_"&amp;AM$2,データシート1!$A$1:$BT$1,0),0)</f>
        <v>8185</v>
      </c>
      <c r="AN19" s="78">
        <f>VLOOKUP(年度マスタ!$K$4&amp;"_"&amp;$AG19,データシート1!$A:$BT,MATCH("ab_"&amp;AN$2,データシート1!$A$1:$BT$1,0),0)</f>
        <v>3728</v>
      </c>
      <c r="AO19" s="78">
        <f>VLOOKUP(年度マスタ!$K$4&amp;"_"&amp;$AG19,データシート1!$A:$BT,MATCH("ab_"&amp;AO$2,データシート1!$A$1:$BT$1,0),0)</f>
        <v>14808</v>
      </c>
      <c r="AP19" s="78">
        <f>VLOOKUP(年度マスタ!$K$4&amp;"_"&amp;$AG19,データシート1!$A:$BT,MATCH("ab_"&amp;AP$2,データシート1!$A$1:$BT$1,0),0)</f>
        <v>801450</v>
      </c>
      <c r="AQ19" s="954">
        <f>VLOOKUP(年度マスタ!$K$4&amp;"_"&amp;$AG19,データシート1!$A:$BT,MATCH("ab_"&amp;AQ$2,データシート1!$A$1:$BT$1,0),0)</f>
        <v>0.97510959580000012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33.942</v>
      </c>
      <c r="AI20" s="78">
        <f>VLOOKUP(年度マスタ!$K$4&amp;"_"&amp;$AG20,データシート1!$A:$BT,MATCH("ab_"&amp;AI$2,データシート1!$A$1:$BT$1,0),0)</f>
        <v>379</v>
      </c>
      <c r="AJ20" s="78">
        <f>VLOOKUP(年度マスタ!$K$4&amp;"_"&amp;$AG20,データシート1!$A:$BT,MATCH("ab_"&amp;AJ$2,データシート1!$A$1:$BT$1,0),0)</f>
        <v>20</v>
      </c>
      <c r="AK20" s="78">
        <f>VLOOKUP(年度マスタ!$K$4&amp;"_"&amp;$AG20,データシート1!$A:$BT,MATCH("ab_"&amp;AK$2,データシート1!$A$1:$BT$1,0),0)</f>
        <v>4295</v>
      </c>
      <c r="AL20" s="78">
        <f>VLOOKUP(年度マスタ!$K$4&amp;"_"&amp;$AG20,データシート1!$A:$BT,MATCH("ab_"&amp;AL$2,データシート1!$A$1:$BT$1,0),0)</f>
        <v>8372</v>
      </c>
      <c r="AM20" s="78">
        <f>VLOOKUP(年度マスタ!$K$4&amp;"_"&amp;$AG20,データシート1!$A:$BT,MATCH("ab_"&amp;AM$2,データシート1!$A$1:$BT$1,0),0)</f>
        <v>8024</v>
      </c>
      <c r="AN20" s="78">
        <f>VLOOKUP(年度マスタ!$K$4&amp;"_"&amp;$AG20,データシート1!$A:$BT,MATCH("ab_"&amp;AN$2,データシート1!$A$1:$BT$1,0),0)</f>
        <v>3647</v>
      </c>
      <c r="AO20" s="78">
        <f>VLOOKUP(年度マスタ!$K$4&amp;"_"&amp;$AG20,データシート1!$A:$BT,MATCH("ab_"&amp;AO$2,データシート1!$A$1:$BT$1,0),0)</f>
        <v>14346</v>
      </c>
      <c r="AP20" s="78">
        <f>VLOOKUP(年度マスタ!$K$4&amp;"_"&amp;$AG20,データシート1!$A:$BT,MATCH("ab_"&amp;AP$2,データシート1!$A$1:$BT$1,0),0)</f>
        <v>818012.99999999988</v>
      </c>
      <c r="AQ20" s="954">
        <f>VLOOKUP(年度マスタ!$K$4&amp;"_"&amp;$AG20,データシート1!$A:$BT,MATCH("ab_"&amp;AQ$2,データシート1!$A$1:$BT$1,0),0)</f>
        <v>1.15049957803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周防大島町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35305</v>
      </c>
      <c r="BF13" s="70" t="str">
        <f>年度マスタ!K4</f>
        <v>35305</v>
      </c>
      <c r="BG13" s="70" t="str">
        <f>年度マスタ!K4</f>
        <v>35305</v>
      </c>
      <c r="BH13" s="278" t="s">
        <v>195</v>
      </c>
      <c r="BI13" s="278" t="s">
        <v>195</v>
      </c>
      <c r="BJ13" s="278" t="s">
        <v>195</v>
      </c>
      <c r="BK13" s="278" t="str">
        <f>年度マスタ!K4</f>
        <v>35305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周防大島町</v>
      </c>
      <c r="BF14" s="70" t="str">
        <f>AP2</f>
        <v>周防大島町</v>
      </c>
      <c r="BG14" s="70" t="str">
        <f>AP2</f>
        <v>周防大島町</v>
      </c>
      <c r="BH14" s="70" t="s">
        <v>205</v>
      </c>
      <c r="BI14" s="70" t="s">
        <v>205</v>
      </c>
      <c r="BJ14" s="70" t="s">
        <v>205</v>
      </c>
      <c r="BK14" s="70" t="str">
        <f>AP2</f>
        <v>周防大島町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43.1708538657536</v>
      </c>
      <c r="AG24" s="877">
        <f t="shared" ref="AG24:AP24" si="11">AG25+AG29</f>
        <v>47.423416130917232</v>
      </c>
      <c r="AH24" s="877">
        <f t="shared" si="11"/>
        <v>47.970322462369609</v>
      </c>
      <c r="AI24" s="877">
        <f t="shared" si="11"/>
        <v>43.703820315308896</v>
      </c>
      <c r="AJ24" s="877">
        <f t="shared" si="11"/>
        <v>38.530834068775036</v>
      </c>
      <c r="AK24" s="877">
        <f t="shared" si="11"/>
        <v>41.234228328213284</v>
      </c>
      <c r="AL24" s="877">
        <f t="shared" si="11"/>
        <v>40.302571097988178</v>
      </c>
      <c r="AM24" s="877">
        <f t="shared" si="11"/>
        <v>40.386679650661605</v>
      </c>
      <c r="AN24" s="877">
        <f t="shared" si="11"/>
        <v>36.829875181619542</v>
      </c>
      <c r="AO24" s="877">
        <f t="shared" si="11"/>
        <v>33.127295289201172</v>
      </c>
      <c r="AP24" s="878">
        <f t="shared" si="11"/>
        <v>29.072150067586719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9.2026862108219554</v>
      </c>
      <c r="AG25" s="879">
        <f>①CO2排出量の現状把握!AA35</f>
        <v>13.256854026459918</v>
      </c>
      <c r="AH25" s="879">
        <f>①CO2排出量の現状把握!AB35</f>
        <v>14.934157397287482</v>
      </c>
      <c r="AI25" s="879">
        <f>①CO2排出量の現状把握!AC35</f>
        <v>14.930785139129465</v>
      </c>
      <c r="AJ25" s="879">
        <f>①CO2排出量の現状把握!AD35</f>
        <v>9.4637493559333432</v>
      </c>
      <c r="AK25" s="879">
        <f>①CO2排出量の現状把握!AE35</f>
        <v>15.642644558013563</v>
      </c>
      <c r="AL25" s="879">
        <f>①CO2排出量の現状把握!AF35</f>
        <v>15.456659301198478</v>
      </c>
      <c r="AM25" s="879">
        <f>①CO2排出量の現状把握!AG35</f>
        <v>18.309135514196019</v>
      </c>
      <c r="AN25" s="879">
        <f>①CO2排出量の現状把握!AH35</f>
        <v>16.919750517358288</v>
      </c>
      <c r="AO25" s="879">
        <f>①CO2排出量の現状把握!AI35</f>
        <v>17.002334049373534</v>
      </c>
      <c r="AP25" s="880">
        <f>①CO2排出量の現状把握!AJ35</f>
        <v>11.629869751232528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5.6029490749225719</v>
      </c>
      <c r="AG26" s="881">
        <f>①CO2排出量の現状把握!AA36</f>
        <v>9.7732329765980435</v>
      </c>
      <c r="AH26" s="881">
        <f>①CO2排出量の現状把握!AB36</f>
        <v>12.48266527462569</v>
      </c>
      <c r="AI26" s="881">
        <f>①CO2排出量の現状把握!AC36</f>
        <v>12.78125204740307</v>
      </c>
      <c r="AJ26" s="881">
        <f>①CO2排出量の現状把握!AD36</f>
        <v>7.3983336655276117</v>
      </c>
      <c r="AK26" s="881">
        <f>①CO2排出量の現状把握!AE36</f>
        <v>13.579530450269043</v>
      </c>
      <c r="AL26" s="881">
        <f>①CO2排出量の現状把握!AF36</f>
        <v>13.273074409681859</v>
      </c>
      <c r="AM26" s="881">
        <f>①CO2排出量の現状把握!AG36</f>
        <v>16.436929973894827</v>
      </c>
      <c r="AN26" s="881">
        <f>①CO2排出量の現状把握!AH36</f>
        <v>15.033574116507568</v>
      </c>
      <c r="AO26" s="881">
        <f>①CO2排出量の現状把握!AI36</f>
        <v>15.12571650502632</v>
      </c>
      <c r="AP26" s="882">
        <f>①CO2排出量の現状把握!AJ36</f>
        <v>9.6435608097034144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3.1328729913104318</v>
      </c>
      <c r="AG27" s="881">
        <f>①CO2排出量の現状把握!AA37</f>
        <v>3.0267957833873909</v>
      </c>
      <c r="AH27" s="881">
        <f>①CO2排出量の現状把握!AB37</f>
        <v>1.9998216622255489</v>
      </c>
      <c r="AI27" s="881">
        <f>①CO2排出量の現状把握!AC37</f>
        <v>1.521964898888639</v>
      </c>
      <c r="AJ27" s="881">
        <f>①CO2排出量の現状把握!AD37</f>
        <v>1.4365505717273639</v>
      </c>
      <c r="AK27" s="881">
        <f>①CO2排出量の現状把握!AE37</f>
        <v>1.3626930225659126</v>
      </c>
      <c r="AL27" s="881">
        <f>①CO2排出量の現状把握!AF37</f>
        <v>1.5407504101648748</v>
      </c>
      <c r="AM27" s="881">
        <f>①CO2排出量の現状把握!AG37</f>
        <v>1.2869300483081729</v>
      </c>
      <c r="AN27" s="881">
        <f>①CO2排出量の現状把握!AH37</f>
        <v>1.3005255484634268</v>
      </c>
      <c r="AO27" s="881">
        <f>①CO2排出量の現状把握!AI37</f>
        <v>1.1351765272185752</v>
      </c>
      <c r="AP27" s="882">
        <f>①CO2排出量の現状把握!AJ37</f>
        <v>1.316983535251419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0.46686414458895098</v>
      </c>
      <c r="AG28" s="881">
        <f>①CO2排出量の現状把握!AA38</f>
        <v>0.45682526647448313</v>
      </c>
      <c r="AH28" s="881">
        <f>①CO2排出量の現状把握!AB38</f>
        <v>0.45167046043624348</v>
      </c>
      <c r="AI28" s="881">
        <f>①CO2排出量の現状把握!AC38</f>
        <v>0.627568192837757</v>
      </c>
      <c r="AJ28" s="881">
        <f>①CO2排出量の現状把握!AD38</f>
        <v>0.62886511867836759</v>
      </c>
      <c r="AK28" s="881">
        <f>①CO2排出量の現状把握!AE38</f>
        <v>0.70042108517860735</v>
      </c>
      <c r="AL28" s="881">
        <f>①CO2排出量の現状把握!AF38</f>
        <v>0.64283448135174226</v>
      </c>
      <c r="AM28" s="881">
        <f>①CO2排出量の現状把握!AG38</f>
        <v>0.58527549199301854</v>
      </c>
      <c r="AN28" s="881">
        <f>①CO2排出量の現状把握!AH38</f>
        <v>0.58565085238729253</v>
      </c>
      <c r="AO28" s="881">
        <f>①CO2排出量の現状把握!AI38</f>
        <v>0.74144101712863986</v>
      </c>
      <c r="AP28" s="882">
        <f>①CO2排出量の現状把握!AJ38</f>
        <v>0.66932540627769521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33.968167654931648</v>
      </c>
      <c r="AG29" s="883">
        <f>①CO2排出量の現状把握!AA39</f>
        <v>34.166562104457313</v>
      </c>
      <c r="AH29" s="883">
        <f>①CO2排出量の現状把握!AB39</f>
        <v>33.036165065082123</v>
      </c>
      <c r="AI29" s="883">
        <f>①CO2排出量の現状把握!AC39</f>
        <v>28.77303517617943</v>
      </c>
      <c r="AJ29" s="883">
        <f>①CO2排出量の現状把握!AD39</f>
        <v>29.067084712841691</v>
      </c>
      <c r="AK29" s="883">
        <f>①CO2排出量の現状把握!AE39</f>
        <v>25.591583770199723</v>
      </c>
      <c r="AL29" s="883">
        <f>①CO2排出量の現状把握!AF39</f>
        <v>24.845911796789704</v>
      </c>
      <c r="AM29" s="883">
        <f>①CO2排出量の現状把握!AG39</f>
        <v>22.077544136465587</v>
      </c>
      <c r="AN29" s="883">
        <f>①CO2排出量の現状把握!AH39</f>
        <v>19.91012466426125</v>
      </c>
      <c r="AO29" s="883">
        <f>①CO2排出量の現状把握!AI39</f>
        <v>16.124961239827641</v>
      </c>
      <c r="AP29" s="884">
        <f>①CO2排出量の現状把握!AJ39</f>
        <v>17.442280316354189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周防大島町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590.5</v>
      </c>
      <c r="K6" s="619">
        <f>VLOOKUP(年度マスタ!$K$4&amp;"_"&amp;K$5,データシート1!$A:$BT,MATCH("cb_"&amp;$G6,データシート1!$A$1:$BT$1,0),0)</f>
        <v>667.3</v>
      </c>
      <c r="L6" s="619">
        <f>VLOOKUP(年度マスタ!$K$4&amp;"_"&amp;L$5,データシート1!$A:$BT,MATCH("cb_"&amp;$G6,データシート1!$A$1:$BT$1,0),0)</f>
        <v>770.09999999999991</v>
      </c>
      <c r="M6" s="619">
        <f>VLOOKUP(年度マスタ!$K$4&amp;"_"&amp;M$5,データシート1!$A:$BT,MATCH("cb_"&amp;$G6,データシート1!$A$1:$BT$1,0),0)</f>
        <v>883.8</v>
      </c>
      <c r="N6" s="619">
        <f>VLOOKUP(年度マスタ!$K$4&amp;"_"&amp;N$5,データシート1!$A:$BT,MATCH("cb_"&amp;$G6,データシート1!$A$1:$BT$1,0),0)</f>
        <v>1003.5</v>
      </c>
      <c r="O6" s="619">
        <f>VLOOKUP(年度マスタ!$K$4&amp;"_"&amp;O$5,データシート1!$A:$BT,MATCH("cb_"&amp;$G6,データシート1!$A$1:$BT$1,0),0)</f>
        <v>1078.4000000000001</v>
      </c>
      <c r="P6" s="619">
        <f>VLOOKUP(年度マスタ!$K$4&amp;"_"&amp;P$5,データシート1!$A:$BT,MATCH("cb_"&amp;$G6,データシート1!$A$1:$BT$1,0),0)</f>
        <v>1193.7</v>
      </c>
      <c r="Q6" s="619">
        <f>VLOOKUP(年度マスタ!$K$4&amp;"_"&amp;Q$5,データシート1!$A:$BT,MATCH("cb_"&amp;$G6,データシート1!$A$1:$BT$1,0),0)</f>
        <v>1342.0000000000002</v>
      </c>
      <c r="R6" s="633">
        <f>VLOOKUP(年度マスタ!$K$4&amp;"_"&amp;R$5,データシート1!$A:$BT,MATCH("cb_"&amp;$G6,データシート1!$A$1:$BT$1,0),0)</f>
        <v>1467.900000000001</v>
      </c>
      <c r="S6" s="568"/>
      <c r="T6" s="190"/>
      <c r="U6" s="581"/>
      <c r="V6" s="195"/>
      <c r="W6" s="195"/>
      <c r="X6" s="195"/>
      <c r="Y6" s="196" t="s">
        <v>372</v>
      </c>
      <c r="Z6" s="663" t="s">
        <v>373</v>
      </c>
      <c r="AA6" s="663"/>
      <c r="AB6" s="663"/>
      <c r="AC6" s="664">
        <f>SUM(AC7:AC8)</f>
        <v>575503</v>
      </c>
      <c r="AD6" s="664">
        <f>SUM(AD7:AD8)</f>
        <v>783991.24899999995</v>
      </c>
      <c r="AE6" s="665">
        <f>$AD6*3600/100000000</f>
        <v>28.223684963999997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8724.9</v>
      </c>
      <c r="K7" s="617">
        <f>VLOOKUP(年度マスタ!$K$4&amp;"_"&amp;K$5,データシート1!$A:$BT,MATCH("cb_"&amp;$G7,データシート1!$A$1:$BT$1,0),0)</f>
        <v>12611.2</v>
      </c>
      <c r="L7" s="617">
        <f>VLOOKUP(年度マスタ!$K$4&amp;"_"&amp;L$5,データシート1!$A:$BT,MATCH("cb_"&amp;$G7,データシート1!$A$1:$BT$1,0),0)</f>
        <v>13616.4</v>
      </c>
      <c r="M7" s="617">
        <f>VLOOKUP(年度マスタ!$K$4&amp;"_"&amp;M$5,データシート1!$A:$BT,MATCH("cb_"&amp;$G7,データシート1!$A$1:$BT$1,0),0)</f>
        <v>14362</v>
      </c>
      <c r="N7" s="617">
        <f>VLOOKUP(年度マスタ!$K$4&amp;"_"&amp;N$5,データシート1!$A:$BT,MATCH("cb_"&amp;$G7,データシート1!$A$1:$BT$1,0),0)</f>
        <v>15717</v>
      </c>
      <c r="O7" s="617">
        <f>VLOOKUP(年度マスタ!$K$4&amp;"_"&amp;O$5,データシート1!$A:$BT,MATCH("cb_"&amp;$G7,データシート1!$A$1:$BT$1,0),0)</f>
        <v>16096.600000000009</v>
      </c>
      <c r="P7" s="617">
        <f>VLOOKUP(年度マスタ!$K$4&amp;"_"&amp;P$5,データシート1!$A:$BT,MATCH("cb_"&amp;$G7,データシート1!$A$1:$BT$1,0),0)</f>
        <v>16760.500000000011</v>
      </c>
      <c r="Q7" s="617">
        <f>VLOOKUP(年度マスタ!$K$4&amp;"_"&amp;Q$5,データシート1!$A:$BT,MATCH("cb_"&amp;$G7,データシート1!$A$1:$BT$1,0),0)</f>
        <v>17052.600000000009</v>
      </c>
      <c r="R7" s="634">
        <f>VLOOKUP(年度マスタ!$K$4&amp;"_"&amp;R$5,データシート1!$A:$BT,MATCH("cb_"&amp;$G7,データシート1!$A$1:$BT$1,0),0)</f>
        <v>17950.900000000012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178261</v>
      </c>
      <c r="AD7" s="1022">
        <f>VLOOKUP(年度マスタ!$K$4&amp;"_"&amp;年度マスタ!$K$9,データシート3!A:AB,MATCH("ea_"&amp;$Y7&amp;"_年間発電",データシート3!$A$1:$AB$1,0),0)/10^3</f>
        <v>243292.946</v>
      </c>
      <c r="AE7" s="554">
        <f t="shared" ref="AE7:AE16" si="0">$AD7*3600/100000000</f>
        <v>8.7585460560000001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397242</v>
      </c>
      <c r="AD8" s="1022">
        <f>VLOOKUP(年度マスタ!$K$4&amp;"_"&amp;年度マスタ!$K$9,データシート3!A:AB,MATCH("ea_"&amp;$Y8&amp;"_年間発電",データシート3!$A$1:$AB$1,0),0)/10^3</f>
        <v>540698.30299999996</v>
      </c>
      <c r="AE8" s="554">
        <f t="shared" si="0"/>
        <v>19.465138908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63700</v>
      </c>
      <c r="AD9" s="666">
        <f>VLOOKUP(年度マスタ!$K$4&amp;"_"&amp;年度マスタ!$K$9,データシート3!A:AB,MATCH("ea_"&amp;$Y9&amp;"_年間発電",データシート3!$A$1:$AB$1,0),0)/10^3</f>
        <v>153968.921</v>
      </c>
      <c r="AE9" s="667">
        <f t="shared" si="0"/>
        <v>5.542881156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v>
      </c>
      <c r="AD10" s="666">
        <f>SUM(AD11:AD12)</f>
        <v>203.56399999999999</v>
      </c>
      <c r="AE10" s="667">
        <f t="shared" si="0"/>
        <v>7.3283039999999999E-3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v>
      </c>
      <c r="AD11" s="1022">
        <f>VLOOKUP(年度マスタ!$K$4&amp;"_"&amp;年度マスタ!$K$9,データシート3!A:AB,MATCH("ea_"&amp;$Y11&amp;"_年間発電",データシート3!$A$1:$AB$1,0),0)/10^3</f>
        <v>203.56399999999999</v>
      </c>
      <c r="AE11" s="554">
        <f t="shared" si="0"/>
        <v>7.3283039999999999E-3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9315.4</v>
      </c>
      <c r="K12" s="651">
        <f t="shared" ref="K12:Q12" si="1">SUM(K6:K11)</f>
        <v>13278.5</v>
      </c>
      <c r="L12" s="651">
        <f t="shared" si="1"/>
        <v>14386.5</v>
      </c>
      <c r="M12" s="651">
        <f t="shared" si="1"/>
        <v>15245.8</v>
      </c>
      <c r="N12" s="651">
        <f t="shared" si="1"/>
        <v>16720.5</v>
      </c>
      <c r="O12" s="651">
        <f t="shared" si="1"/>
        <v>17175.000000000011</v>
      </c>
      <c r="P12" s="651">
        <f t="shared" si="1"/>
        <v>17954.200000000012</v>
      </c>
      <c r="Q12" s="651">
        <f t="shared" si="1"/>
        <v>18394.600000000009</v>
      </c>
      <c r="R12" s="652">
        <f t="shared" ref="R12" si="2">SUM(R6:R11)</f>
        <v>19418.800000000014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1.73480279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10.84860078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708.67085999999995</v>
      </c>
      <c r="K19" s="615">
        <f>K6*別紙!$C5/100*別紙!$E5/10^3</f>
        <v>800.84007599999984</v>
      </c>
      <c r="L19" s="615">
        <f>L6*別紙!$C5/100*別紙!$E5/10^3</f>
        <v>924.21241199999997</v>
      </c>
      <c r="M19" s="615">
        <f>M6*別紙!$C5/100*別紙!$E5/10^3</f>
        <v>1060.6660559999998</v>
      </c>
      <c r="N19" s="615">
        <f>N6*別紙!$C5/100*別紙!$E5/10^3</f>
        <v>1204.32042</v>
      </c>
      <c r="O19" s="615">
        <f>O6*別紙!$C5/100*別紙!$E5/10^3</f>
        <v>1294.2094080000002</v>
      </c>
      <c r="P19" s="615">
        <f>P6*別紙!$C5/100*別紙!$E5/10^3</f>
        <v>1432.5832439999999</v>
      </c>
      <c r="Q19" s="615">
        <f>Q6*別紙!$C5/100*別紙!$E5/10^3</f>
        <v>1610.56104</v>
      </c>
      <c r="R19" s="639">
        <f>R6*別紙!$C5/100*別紙!$E5/10^3</f>
        <v>1761.6561480000012</v>
      </c>
      <c r="S19" s="572"/>
      <c r="T19" s="191"/>
      <c r="U19" s="588"/>
      <c r="W19" s="201"/>
      <c r="X19" s="201"/>
      <c r="Y19" s="173"/>
      <c r="Z19" s="628" t="s">
        <v>389</v>
      </c>
      <c r="AA19" s="671"/>
      <c r="AB19" s="672"/>
      <c r="AC19" s="673">
        <f>SUM($AC$6,$AC$9,$AC$10,$AC$13)</f>
        <v>639239</v>
      </c>
      <c r="AD19" s="673">
        <f>SUM($AD$6,$AD$9,$AD$10,$AD$13)</f>
        <v>938163.73399999994</v>
      </c>
      <c r="AE19" s="674">
        <f>SUM($AE$6,$AE$9,$AE$10,$AE$13,$AE$17,$AE$18)</f>
        <v>46.357297993999993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11540.948724</v>
      </c>
      <c r="K20" s="617">
        <f>K7*別紙!$C6/100*別紙!$E6/10^3</f>
        <v>16681.590912</v>
      </c>
      <c r="L20" s="617">
        <f>L7*別紙!$C6/100*別紙!$E6/10^3</f>
        <v>18011.229263999998</v>
      </c>
      <c r="M20" s="617">
        <f>M7*別紙!$C6/100*別紙!$E6/10^3</f>
        <v>18997.479119999996</v>
      </c>
      <c r="N20" s="617">
        <f>N7*別紙!$C6/100*別紙!$E6/10^3</f>
        <v>20789.818919999998</v>
      </c>
      <c r="O20" s="617">
        <f>O7*別紙!$C6/100*別紙!$E6/10^3</f>
        <v>21291.93861600001</v>
      </c>
      <c r="P20" s="617">
        <f>P7*別紙!$C6/100*別紙!$E6/10^3</f>
        <v>22170.11898000001</v>
      </c>
      <c r="Q20" s="617">
        <f>Q7*別紙!$C6/100*別紙!$E6/10^3</f>
        <v>22556.497176000012</v>
      </c>
      <c r="R20" s="634">
        <f>R7*別紙!$C6/100*別紙!$E6/10^3</f>
        <v>23744.732484000015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12249.619584</v>
      </c>
      <c r="K25" s="657">
        <f t="shared" si="3"/>
        <v>17482.430988</v>
      </c>
      <c r="L25" s="657">
        <f t="shared" si="3"/>
        <v>18935.441675999999</v>
      </c>
      <c r="M25" s="657">
        <f t="shared" si="3"/>
        <v>20058.145175999995</v>
      </c>
      <c r="N25" s="657">
        <f t="shared" si="3"/>
        <v>21994.139339999998</v>
      </c>
      <c r="O25" s="657">
        <f t="shared" si="3"/>
        <v>22586.148024000009</v>
      </c>
      <c r="P25" s="657">
        <f t="shared" si="3"/>
        <v>23602.702224000011</v>
      </c>
      <c r="Q25" s="657">
        <f t="shared" si="3"/>
        <v>24167.058216000012</v>
      </c>
      <c r="R25" s="658">
        <f t="shared" ref="R25" si="4">SUM(R19:R24)</f>
        <v>25506.388632000017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88805.510582886607</v>
      </c>
      <c r="K26" s="654">
        <f>(VLOOKUP(年度マスタ!$K$4&amp;"_"&amp;K$18,データシート1!$A:$BT,MATCH("da_合計",データシート1!$A$1:$BT$1,0),0))/10^3</f>
        <v>86303.252754476038</v>
      </c>
      <c r="L26" s="654">
        <f>(VLOOKUP(年度マスタ!$K$4&amp;"_"&amp;L$18,データシート1!$A:$BT,MATCH("da_合計",データシート1!$A$1:$BT$1,0),0))/10^3</f>
        <v>87891.30522863011</v>
      </c>
      <c r="M26" s="654">
        <f>(VLOOKUP(年度マスタ!$K$4&amp;"_"&amp;M$18,データシート1!$A:$BT,MATCH("da_合計",データシート1!$A$1:$BT$1,0),0))/10^3</f>
        <v>84204.29138144778</v>
      </c>
      <c r="N26" s="654">
        <f>(VLOOKUP(年度マスタ!$K$4&amp;"_"&amp;N$18,データシート1!$A:$BT,MATCH("da_合計",データシート1!$A$1:$BT$1,0),0))/10^3</f>
        <v>77992.804255992029</v>
      </c>
      <c r="O26" s="654">
        <f>(VLOOKUP(年度マスタ!$K$4&amp;"_"&amp;O$18,データシート1!$A:$BT,MATCH("da_合計",データシート1!$A$1:$BT$1,0),0))/10^3</f>
        <v>77730.437341936136</v>
      </c>
      <c r="P26" s="654">
        <f>(VLOOKUP(年度マスタ!$K$4&amp;"_"&amp;P$18,データシート1!$A:$BT,MATCH("da_合計",データシート1!$A$1:$BT$1,0),0))/10^3</f>
        <v>78460.742026970678</v>
      </c>
      <c r="Q26" s="654">
        <f>(VLOOKUP(年度マスタ!$K$4&amp;"_"&amp;Q$18,データシート1!$A:$BT,MATCH("da_合計",データシート1!$A$1:$BT$1,0),0))/10^3</f>
        <v>80437.400523091332</v>
      </c>
      <c r="R26" s="655">
        <f>Q26</f>
        <v>80437.400523091332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0.13793760661470236</v>
      </c>
      <c r="K27" s="839">
        <f t="shared" ref="K27:P27" si="5">K25/K26</f>
        <v>0.20256978074436818</v>
      </c>
      <c r="L27" s="839">
        <f t="shared" si="5"/>
        <v>0.21544158010560391</v>
      </c>
      <c r="M27" s="839">
        <f t="shared" si="5"/>
        <v>0.23820811085667878</v>
      </c>
      <c r="N27" s="839">
        <f t="shared" si="5"/>
        <v>0.28200216096615394</v>
      </c>
      <c r="O27" s="839">
        <f t="shared" si="5"/>
        <v>0.29057019098765086</v>
      </c>
      <c r="P27" s="839">
        <f t="shared" si="5"/>
        <v>0.30082180736815672</v>
      </c>
      <c r="Q27" s="839">
        <f>Q25/Q26</f>
        <v>0.30044553974692811</v>
      </c>
      <c r="R27" s="840">
        <f>R25/R26</f>
        <v>0.31709613272097031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0.31709613272097031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11.663277628305247</v>
      </c>
      <c r="AA52" s="173"/>
      <c r="AB52" s="678" t="s">
        <v>413</v>
      </c>
      <c r="AC52" s="679">
        <f>$AD6</f>
        <v>783991.24899999995</v>
      </c>
      <c r="AD52" s="680">
        <f>R19+R20</f>
        <v>25506.388632000017</v>
      </c>
      <c r="AE52" s="681">
        <f t="shared" ref="AE52:AE54" si="6">IFERROR(AD52/AC52,"-")</f>
        <v>3.253402211381063E-2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857726.33347690862</v>
      </c>
      <c r="Z53" s="1130"/>
      <c r="AA53" s="173"/>
      <c r="AB53" s="678" t="s">
        <v>377</v>
      </c>
      <c r="AC53" s="679">
        <f>$AD9</f>
        <v>153968.921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203.56399999999999</v>
      </c>
      <c r="AD54" s="679">
        <f>R22</f>
        <v>0</v>
      </c>
      <c r="AE54" s="681">
        <f t="shared" si="6"/>
        <v>0</v>
      </c>
      <c r="AF54" s="473"/>
      <c r="AG54" s="41"/>
      <c r="AH54" s="420"/>
      <c r="AI54" s="442" t="s">
        <v>440</v>
      </c>
      <c r="AJ54" s="443">
        <f>VLOOKUP(年度マスタ!$K$4&amp;"_"&amp;AJ$53,データシート1!$A$1:$BT$2000,MATCH("ca_太陽光発電（10kW未満）",データシート1!$A$1:$BT$1,0),0)</f>
        <v>123</v>
      </c>
      <c r="AK54" s="443">
        <f>VLOOKUP(年度マスタ!$K$4&amp;"_"&amp;AK$53,データシート1!$A$1:$BT$2000,MATCH("ca_太陽光発電（10kW未満）",データシート1!$A$1:$BT$1,0),0)</f>
        <v>138</v>
      </c>
      <c r="AL54" s="443">
        <f>VLOOKUP(年度マスタ!$K$4&amp;"_"&amp;AL$53,データシート1!$A$1:$BT$2000,MATCH("ca_太陽光発電（10kW未満）",データシート1!$A$1:$BT$1,0),0)</f>
        <v>156</v>
      </c>
      <c r="AM54" s="443">
        <f>VLOOKUP(年度マスタ!$K$4&amp;"_"&amp;AM$53,データシート1!$A$1:$BT$2000,MATCH("ca_太陽光発電（10kW未満）",データシート1!$A$1:$BT$1,0),0)</f>
        <v>177</v>
      </c>
      <c r="AN54" s="443">
        <f>VLOOKUP(年度マスタ!$K$4&amp;"_"&amp;AN$53,データシート1!$A$1:$BT$2000,MATCH("ca_太陽光発電（10kW未満）",データシート1!$A$1:$BT$1,0),0)</f>
        <v>200</v>
      </c>
      <c r="AO54" s="443">
        <f>VLOOKUP(年度マスタ!$K$4&amp;"_"&amp;AO$53,データシート1!$A$1:$BT$2000,MATCH("ca_太陽光発電（10kW未満）",データシート1!$A$1:$BT$1,0),0)</f>
        <v>213</v>
      </c>
      <c r="AP54" s="443">
        <f>VLOOKUP(年度マスタ!$K$4&amp;"_"&amp;AP$53,データシート1!$A$1:$BT$2000,MATCH("ca_太陽光発電（10kW未満）",データシート1!$A$1:$BT$1,0),0)</f>
        <v>232</v>
      </c>
      <c r="AQ54" s="443">
        <f>VLOOKUP(年度マスタ!$K$4&amp;"_"&amp;AQ$53,データシート1!$A$1:$BT$2000,MATCH("ca_太陽光発電（10kW未満）",データシート1!$A$1:$BT$1,0),0)</f>
        <v>261</v>
      </c>
      <c r="AR54" s="443">
        <f>VLOOKUP(年度マスタ!$K$4&amp;"_"&amp;AR$53,データシート1!$A$1:$BT$2000,MATCH("ca_太陽光発電（10kW未満）",データシート1!$A$1:$BT$1,0),0)</f>
        <v>284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周防大島町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山口県</v>
      </c>
      <c r="AY12" s="1023" t="str">
        <f>年度マスタ!$J4</f>
        <v>周防大島町</v>
      </c>
      <c r="AZ12" s="1023" t="str">
        <f>年度マスタ!$K4</f>
        <v>35305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周防大島町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山口県</v>
      </c>
      <c r="AY4" s="1038" t="str">
        <f>年度マスタ!$J4</f>
        <v>周防大島町</v>
      </c>
      <c r="AZ4" s="1038" t="str">
        <f>年度マスタ!$K4</f>
        <v>35305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35502</v>
      </c>
      <c r="AY72" s="18" t="str">
        <f>IF(IFERROR(比較地域マスタ!$AE7,"")=0,"",IFERROR(比較地域マスタ!$AE7,""))</f>
        <v>阿武町</v>
      </c>
      <c r="AZ72" s="16"/>
      <c r="BA72" s="22">
        <v>1</v>
      </c>
      <c r="BB72" s="22">
        <v>1</v>
      </c>
      <c r="BC72" s="18" t="str">
        <f>AX72</f>
        <v>35502</v>
      </c>
      <c r="BD72" s="18" t="str">
        <f>AY72</f>
        <v>阿武町</v>
      </c>
      <c r="BE72" s="33">
        <f>VLOOKUP(BC72&amp;"_"&amp;$AZ$9,データシート3!A:AB,MATCH("ea_"&amp;"太陽光（建物系）"&amp;"_年間発電",データシート3!$A$1:$AB$1,0),0)/10^3+VLOOKUP(BC72&amp;"_"&amp;$AZ$9,データシート3!A:AB,MATCH("ea_"&amp;"太陽光（土地系）"&amp;"_年間発電",データシート3!$A$1:$AB$1,0),0)/10^3</f>
        <v>324435.48200000002</v>
      </c>
      <c r="BF72" s="33">
        <f>VLOOKUP(BC72&amp;"_"&amp;$AZ$9,データシート3!A:AB,MATCH("ea_"&amp;"風力（陸上）"&amp;"_年間発電",データシート3!$A$1:$AB$1,0),0)/10^3</f>
        <v>327591.51899999991</v>
      </c>
      <c r="BG72" s="33">
        <f>VLOOKUP(BC72&amp;"_"&amp;$AZ$9,データシート3!A:AB,MATCH("ea_"&amp;"中小水（河川）"&amp;"_年間発電",データシート3!$A$1:$AB$1,0),0)/10^3+VLOOKUP(BC72&amp;"_"&amp;$AZ$9,データシート3!A:AB,MATCH("ea_"&amp;"中小水（農業用水路）"&amp;"_年間発電",データシート3!$A$1:$AB$1,0),0)/10^3</f>
        <v>488.60000000000008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652515.60099999991</v>
      </c>
      <c r="BJ72" s="33">
        <f>(VLOOKUP($BC72&amp;"_"&amp;$AZ$8,データシート3!$A:$AN,MATCH("da_合計",データシート3!$A$1:$AN$1,0),0))/10^3</f>
        <v>17742.411628752601</v>
      </c>
      <c r="BK72" s="33">
        <f t="shared" ref="BK72:BK103" si="21">BI72-BJ72</f>
        <v>634773.18937124731</v>
      </c>
      <c r="BL72" s="33">
        <f t="shared" ref="BL72:BL103" si="22">IF(BK72&gt;0,0,BK72)</f>
        <v>0</v>
      </c>
      <c r="BM72" s="33">
        <f t="shared" ref="BM72:BM103" si="23">IF(BK72&gt;0,BK72,0)</f>
        <v>634773.18937124731</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35208</v>
      </c>
      <c r="AY73" s="18" t="str">
        <f>IF(IFERROR(比較地域マスタ!$AE8,"")=0,"",IFERROR(比較地域マスタ!$AE8,""))</f>
        <v>岩国市</v>
      </c>
      <c r="AZ73" s="16"/>
      <c r="BA73" s="22">
        <v>2</v>
      </c>
      <c r="BB73" s="22">
        <v>1</v>
      </c>
      <c r="BC73" s="18" t="str">
        <f t="shared" ref="BC73:BC136" si="24">AX73</f>
        <v>35208</v>
      </c>
      <c r="BD73" s="18" t="str">
        <f t="shared" ref="BD73:BD136" si="25">AY73</f>
        <v>岩国市</v>
      </c>
      <c r="BE73" s="33">
        <f>VLOOKUP(BC73&amp;"_"&amp;$AZ$9,データシート3!A:AB,MATCH("ea_"&amp;"太陽光（建物系）"&amp;"_年間発電",データシート3!$A$1:$AB$1,0),0)/10^3+VLOOKUP(BC73&amp;"_"&amp;$AZ$9,データシート3!A:AB,MATCH("ea_"&amp;"太陽光（土地系）"&amp;"_年間発電",データシート3!$A$1:$AB$1,0),0)/10^3</f>
        <v>1904836.095</v>
      </c>
      <c r="BF73" s="33">
        <f>VLOOKUP(BC73&amp;"_"&amp;$AZ$9,データシート3!A:AB,MATCH("ea_"&amp;"風力（陸上）"&amp;"_年間発電",データシート3!$A$1:$AB$1,0),0)/10^3</f>
        <v>1328279.3359999997</v>
      </c>
      <c r="BG73" s="33">
        <f>VLOOKUP(BC73&amp;"_"&amp;$AZ$9,データシート3!A:AB,MATCH("ea_"&amp;"中小水（河川）"&amp;"_年間発電",データシート3!$A$1:$AB$1,0),0)/10^3+VLOOKUP(BC73&amp;"_"&amp;$AZ$9,データシート3!A:AB,MATCH("ea_"&amp;"中小水（農業用水路）"&amp;"_年間発電",データシート3!$A$1:$AB$1,0),0)/10^3</f>
        <v>45274.826000000008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3278390.2569999998</v>
      </c>
      <c r="BJ73" s="33">
        <f>(VLOOKUP($BC73&amp;"_"&amp;$AZ$8,データシート3!$A:$AN,MATCH("da_合計",データシート3!$A$1:$AN$1,0),0))/10^3</f>
        <v>949265.2834001343</v>
      </c>
      <c r="BK73" s="33">
        <f t="shared" si="21"/>
        <v>2329124.9735998656</v>
      </c>
      <c r="BL73" s="33">
        <f t="shared" si="22"/>
        <v>0</v>
      </c>
      <c r="BM73" s="33">
        <f t="shared" si="23"/>
        <v>2329124.9735998656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35202</v>
      </c>
      <c r="AY74" s="18" t="str">
        <f>IF(IFERROR(比較地域マスタ!$AE9,"")=0,"",IFERROR(比較地域マスタ!$AE9,""))</f>
        <v>宇部市</v>
      </c>
      <c r="AZ74" s="16"/>
      <c r="BA74" s="22">
        <v>3</v>
      </c>
      <c r="BB74" s="22">
        <v>1</v>
      </c>
      <c r="BC74" s="18" t="str">
        <f t="shared" si="24"/>
        <v>35202</v>
      </c>
      <c r="BD74" s="18" t="str">
        <f t="shared" si="25"/>
        <v>宇部市</v>
      </c>
      <c r="BE74" s="33">
        <f>VLOOKUP(BC74&amp;"_"&amp;$AZ$9,データシート3!A:AB,MATCH("ea_"&amp;"太陽光（建物系）"&amp;"_年間発電",データシート3!$A$1:$AB$1,0),0)/10^3+VLOOKUP(BC74&amp;"_"&amp;$AZ$9,データシート3!A:AB,MATCH("ea_"&amp;"太陽光（土地系）"&amp;"_年間発電",データシート3!$A$1:$AB$1,0),0)/10^3</f>
        <v>2079893.8020000001</v>
      </c>
      <c r="BF74" s="33">
        <f>VLOOKUP(BC74&amp;"_"&amp;$AZ$9,データシート3!A:AB,MATCH("ea_"&amp;"風力（陸上）"&amp;"_年間発電",データシート3!$A$1:$AB$1,0),0)/10^3</f>
        <v>197265.24799999999</v>
      </c>
      <c r="BG74" s="33">
        <f>VLOOKUP(BC74&amp;"_"&amp;$AZ$9,データシート3!A:AB,MATCH("ea_"&amp;"中小水（河川）"&amp;"_年間発電",データシート3!$A$1:$AB$1,0),0)/10^3+VLOOKUP(BC74&amp;"_"&amp;$AZ$9,データシート3!A:AB,MATCH("ea_"&amp;"中小水（農業用水路）"&amp;"_年間発電",データシート3!$A$1:$AB$1,0),0)/10^3</f>
        <v>761.71199999999999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2277920.7620000001</v>
      </c>
      <c r="BJ74" s="33">
        <f>(VLOOKUP($BC74&amp;"_"&amp;$AZ$8,データシート3!$A:$AN,MATCH("da_合計",データシート3!$A$1:$AN$1,0),0))/10^3</f>
        <v>1152391.5602837531</v>
      </c>
      <c r="BK74" s="33">
        <f t="shared" si="21"/>
        <v>1125529.201716247</v>
      </c>
      <c r="BL74" s="33">
        <f t="shared" si="22"/>
        <v>0</v>
      </c>
      <c r="BM74" s="33">
        <f t="shared" si="23"/>
        <v>1125529.201716247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35341</v>
      </c>
      <c r="AY75" s="18" t="str">
        <f>IF(IFERROR(比較地域マスタ!$AE10,"")=0,"",IFERROR(比較地域マスタ!$AE10,""))</f>
        <v>上関町</v>
      </c>
      <c r="AZ75" s="16"/>
      <c r="BA75" s="22">
        <v>4</v>
      </c>
      <c r="BB75" s="22">
        <v>1</v>
      </c>
      <c r="BC75" s="18" t="str">
        <f t="shared" si="24"/>
        <v>35341</v>
      </c>
      <c r="BD75" s="18" t="str">
        <f t="shared" si="25"/>
        <v>上関町</v>
      </c>
      <c r="BE75" s="33">
        <f>VLOOKUP(BC75&amp;"_"&amp;$AZ$9,データシート3!A:AB,MATCH("ea_"&amp;"太陽光（建物系）"&amp;"_年間発電",データシート3!$A$1:$AB$1,0),0)/10^3+VLOOKUP(BC75&amp;"_"&amp;$AZ$9,データシート3!A:AB,MATCH("ea_"&amp;"太陽光（土地系）"&amp;"_年間発電",データシート3!$A$1:$AB$1,0),0)/10^3</f>
        <v>57658.056000000004</v>
      </c>
      <c r="BF75" s="33">
        <f>VLOOKUP(BC75&amp;"_"&amp;$AZ$9,データシート3!A:AB,MATCH("ea_"&amp;"風力（陸上）"&amp;"_年間発電",データシート3!$A$1:$AB$1,0),0)/10^3</f>
        <v>159937.87899999996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217595.93499999997</v>
      </c>
      <c r="BJ75" s="33">
        <f>(VLOOKUP($BC75&amp;"_"&amp;$AZ$8,データシート3!$A:$AN,MATCH("da_合計",データシート3!$A$1:$AN$1,0),0))/10^3</f>
        <v>14077.239084996807</v>
      </c>
      <c r="BK75" s="33">
        <f t="shared" si="21"/>
        <v>203518.69591500316</v>
      </c>
      <c r="BL75" s="33">
        <f t="shared" si="22"/>
        <v>0</v>
      </c>
      <c r="BM75" s="33">
        <f t="shared" si="23"/>
        <v>203518.69591500316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35207</v>
      </c>
      <c r="AY76" s="18" t="str">
        <f>IF(IFERROR(比較地域マスタ!$AE11,"")=0,"",IFERROR(比較地域マスタ!$AE11,""))</f>
        <v>下松市</v>
      </c>
      <c r="AZ76" s="16"/>
      <c r="BA76" s="22">
        <v>5</v>
      </c>
      <c r="BB76" s="22">
        <v>1</v>
      </c>
      <c r="BC76" s="18" t="str">
        <f t="shared" si="24"/>
        <v>35207</v>
      </c>
      <c r="BD76" s="18" t="str">
        <f t="shared" si="25"/>
        <v>下松市</v>
      </c>
      <c r="BE76" s="33">
        <f>VLOOKUP(BC76&amp;"_"&amp;$AZ$9,データシート3!A:AB,MATCH("ea_"&amp;"太陽光（建物系）"&amp;"_年間発電",データシート3!$A$1:$AB$1,0),0)/10^3+VLOOKUP(BC76&amp;"_"&amp;$AZ$9,データシート3!A:AB,MATCH("ea_"&amp;"太陽光（土地系）"&amp;"_年間発電",データシート3!$A$1:$AB$1,0),0)/10^3</f>
        <v>456175.83499999996</v>
      </c>
      <c r="BF76" s="33">
        <f>VLOOKUP(BC76&amp;"_"&amp;$AZ$9,データシート3!A:AB,MATCH("ea_"&amp;"風力（陸上）"&amp;"_年間発電",データシート3!$A$1:$AB$1,0),0)/10^3</f>
        <v>60499.32</v>
      </c>
      <c r="BG76" s="33">
        <f>VLOOKUP(BC76&amp;"_"&amp;$AZ$9,データシート3!A:AB,MATCH("ea_"&amp;"中小水（河川）"&amp;"_年間発電",データシート3!$A$1:$AB$1,0),0)/10^3+VLOOKUP(BC76&amp;"_"&amp;$AZ$9,データシート3!A:AB,MATCH("ea_"&amp;"中小水（農業用水路）"&amp;"_年間発電",データシート3!$A$1:$AB$1,0),0)/10^3</f>
        <v>4779.4040000000005</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521454.55899999995</v>
      </c>
      <c r="BJ76" s="33">
        <f>(VLOOKUP($BC76&amp;"_"&amp;$AZ$8,データシート3!$A:$AN,MATCH("da_合計",データシート3!$A$1:$AN$1,0),0))/10^3</f>
        <v>584757.76131512178</v>
      </c>
      <c r="BK76" s="33">
        <f t="shared" si="21"/>
        <v>-63303.202315121831</v>
      </c>
      <c r="BL76" s="33">
        <f t="shared" si="22"/>
        <v>-63303.202315121831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35216</v>
      </c>
      <c r="AY77" s="18" t="str">
        <f>IF(IFERROR(比較地域マスタ!$AE12,"")=0,"",IFERROR(比較地域マスタ!$AE12,""))</f>
        <v>山陽小野田市</v>
      </c>
      <c r="AZ77" s="16"/>
      <c r="BA77" s="22">
        <v>6</v>
      </c>
      <c r="BB77" s="22">
        <v>1</v>
      </c>
      <c r="BC77" s="18" t="str">
        <f t="shared" si="24"/>
        <v>35216</v>
      </c>
      <c r="BD77" s="18" t="str">
        <f t="shared" si="25"/>
        <v>山陽小野田市</v>
      </c>
      <c r="BE77" s="33">
        <f>VLOOKUP(BC77&amp;"_"&amp;$AZ$9,データシート3!A:AB,MATCH("ea_"&amp;"太陽光（建物系）"&amp;"_年間発電",データシート3!$A$1:$AB$1,0),0)/10^3+VLOOKUP(BC77&amp;"_"&amp;$AZ$9,データシート3!A:AB,MATCH("ea_"&amp;"太陽光（土地系）"&amp;"_年間発電",データシート3!$A$1:$AB$1,0),0)/10^3</f>
        <v>1075313.9099999999</v>
      </c>
      <c r="BF77" s="33">
        <f>VLOOKUP(BC77&amp;"_"&amp;$AZ$9,データシート3!A:AB,MATCH("ea_"&amp;"風力（陸上）"&amp;"_年間発電",データシート3!$A$1:$AB$1,0),0)/10^3</f>
        <v>44386.311000000002</v>
      </c>
      <c r="BG77" s="33">
        <f>VLOOKUP(BC77&amp;"_"&amp;$AZ$9,データシート3!A:AB,MATCH("ea_"&amp;"中小水（河川）"&amp;"_年間発電",データシート3!$A$1:$AB$1,0),0)/10^3+VLOOKUP(BC77&amp;"_"&amp;$AZ$9,データシート3!A:AB,MATCH("ea_"&amp;"中小水（農業用水路）"&amp;"_年間発電",データシート3!$A$1:$AB$1,0),0)/10^3</f>
        <v>184.29300000000001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1119884.514</v>
      </c>
      <c r="BJ77" s="33">
        <f>(VLOOKUP($BC77&amp;"_"&amp;$AZ$8,データシート3!$A:$AN,MATCH("da_合計",データシート3!$A$1:$AN$1,0),0))/10^3</f>
        <v>1131118.9505054001</v>
      </c>
      <c r="BK77" s="33">
        <f t="shared" si="21"/>
        <v>-11234.43650540011</v>
      </c>
      <c r="BL77" s="33">
        <f t="shared" si="22"/>
        <v>-11234.43650540011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35201</v>
      </c>
      <c r="AY78" s="18" t="str">
        <f>IF(IFERROR(比較地域マスタ!$AE13,"")=0,"",IFERROR(比較地域マスタ!$AE13,""))</f>
        <v>下関市</v>
      </c>
      <c r="AZ78" s="16"/>
      <c r="BA78" s="22">
        <v>7</v>
      </c>
      <c r="BB78" s="22">
        <v>1</v>
      </c>
      <c r="BC78" s="18" t="str">
        <f t="shared" si="24"/>
        <v>35201</v>
      </c>
      <c r="BD78" s="18" t="str">
        <f t="shared" si="25"/>
        <v>下関市</v>
      </c>
      <c r="BE78" s="33">
        <f>VLOOKUP(BC78&amp;"_"&amp;$AZ$9,データシート3!A:AB,MATCH("ea_"&amp;"太陽光（建物系）"&amp;"_年間発電",データシート3!$A$1:$AB$1,0),0)/10^3+VLOOKUP(BC78&amp;"_"&amp;$AZ$9,データシート3!A:AB,MATCH("ea_"&amp;"太陽光（土地系）"&amp;"_年間発電",データシート3!$A$1:$AB$1,0),0)/10^3</f>
        <v>4494574.608</v>
      </c>
      <c r="BF78" s="33">
        <f>VLOOKUP(BC78&amp;"_"&amp;$AZ$9,データシート3!A:AB,MATCH("ea_"&amp;"風力（陸上）"&amp;"_年間発電",データシート3!$A$1:$AB$1,0),0)/10^3</f>
        <v>1027696.05</v>
      </c>
      <c r="BG78" s="33">
        <f>VLOOKUP(BC78&amp;"_"&amp;$AZ$9,データシート3!A:AB,MATCH("ea_"&amp;"中小水（河川）"&amp;"_年間発電",データシート3!$A$1:$AB$1,0),0)/10^3+VLOOKUP(BC78&amp;"_"&amp;$AZ$9,データシート3!A:AB,MATCH("ea_"&amp;"中小水（農業用水路）"&amp;"_年間発電",データシート3!$A$1:$AB$1,0),0)/10^3</f>
        <v>4278.8739999999998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5526549.5319999997</v>
      </c>
      <c r="BJ78" s="33">
        <f>(VLOOKUP($BC78&amp;"_"&amp;$AZ$8,データシート3!$A:$AN,MATCH("da_合計",データシート3!$A$1:$AN$1,0),0))/10^3</f>
        <v>1897204.8191230653</v>
      </c>
      <c r="BK78" s="33">
        <f t="shared" si="21"/>
        <v>3629344.7128769346</v>
      </c>
      <c r="BL78" s="33">
        <f t="shared" si="22"/>
        <v>0</v>
      </c>
      <c r="BM78" s="33">
        <f t="shared" si="23"/>
        <v>3629344.7128769346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35215</v>
      </c>
      <c r="AY79" s="18" t="str">
        <f>IF(IFERROR(比較地域マスタ!$AE14,"")=0,"",IFERROR(比較地域マスタ!$AE14,""))</f>
        <v>周南市</v>
      </c>
      <c r="AZ79" s="16"/>
      <c r="BA79" s="22">
        <v>8</v>
      </c>
      <c r="BB79" s="22">
        <v>1</v>
      </c>
      <c r="BC79" s="18" t="str">
        <f t="shared" si="24"/>
        <v>35215</v>
      </c>
      <c r="BD79" s="18" t="str">
        <f t="shared" si="25"/>
        <v>周南市</v>
      </c>
      <c r="BE79" s="33">
        <f>VLOOKUP(BC79&amp;"_"&amp;$AZ$9,データシート3!A:AB,MATCH("ea_"&amp;"太陽光（建物系）"&amp;"_年間発電",データシート3!$A$1:$AB$1,0),0)/10^3+VLOOKUP(BC79&amp;"_"&amp;$AZ$9,データシート3!A:AB,MATCH("ea_"&amp;"太陽光（土地系）"&amp;"_年間発電",データシート3!$A$1:$AB$1,0),0)/10^3</f>
        <v>1829368.969</v>
      </c>
      <c r="BF79" s="33">
        <f>VLOOKUP(BC79&amp;"_"&amp;$AZ$9,データシート3!A:AB,MATCH("ea_"&amp;"風力（陸上）"&amp;"_年間発電",データシート3!$A$1:$AB$1,0),0)/10^3</f>
        <v>1408508.274</v>
      </c>
      <c r="BG79" s="33">
        <f>VLOOKUP(BC79&amp;"_"&amp;$AZ$9,データシート3!A:AB,MATCH("ea_"&amp;"中小水（河川）"&amp;"_年間発電",データシート3!$A$1:$AB$1,0),0)/10^3+VLOOKUP(BC79&amp;"_"&amp;$AZ$9,データシート3!A:AB,MATCH("ea_"&amp;"中小水（農業用水路）"&amp;"_年間発電",データシート3!$A$1:$AB$1,0),0)/10^3</f>
        <v>30450.960999999999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3268328.2039999999</v>
      </c>
      <c r="BJ79" s="33">
        <f>(VLOOKUP($BC79&amp;"_"&amp;$AZ$8,データシート3!$A:$AN,MATCH("da_合計",データシート3!$A$1:$AN$1,0),0))/10^3</f>
        <v>2017542.4310298569</v>
      </c>
      <c r="BK79" s="33">
        <f t="shared" si="21"/>
        <v>1250785.772970143</v>
      </c>
      <c r="BL79" s="33">
        <f>IF(BK79&gt;0,0,BK79)</f>
        <v>0</v>
      </c>
      <c r="BM79" s="33">
        <f>IF(BK79&gt;0,BK79,0)</f>
        <v>1250785.772970143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35305</v>
      </c>
      <c r="AY80" s="18" t="str">
        <f>IF(IFERROR(比較地域マスタ!$AE15,"")=0,"",IFERROR(比較地域マスタ!$AE15,""))</f>
        <v>周防大島町</v>
      </c>
      <c r="AZ80" s="16"/>
      <c r="BA80" s="22">
        <v>9</v>
      </c>
      <c r="BB80" s="22">
        <v>1</v>
      </c>
      <c r="BC80" s="18" t="str">
        <f t="shared" si="24"/>
        <v>35305</v>
      </c>
      <c r="BD80" s="18" t="str">
        <f t="shared" si="25"/>
        <v>周防大島町</v>
      </c>
      <c r="BE80" s="33">
        <f>VLOOKUP(BC80&amp;"_"&amp;$AZ$9,データシート3!A:AB,MATCH("ea_"&amp;"太陽光（建物系）"&amp;"_年間発電",データシート3!$A$1:$AB$1,0),0)/10^3+VLOOKUP(BC80&amp;"_"&amp;$AZ$9,データシート3!A:AB,MATCH("ea_"&amp;"太陽光（土地系）"&amp;"_年間発電",データシート3!$A$1:$AB$1,0),0)/10^3</f>
        <v>783991.24899999995</v>
      </c>
      <c r="BF80" s="33">
        <f>VLOOKUP(BC80&amp;"_"&amp;$AZ$9,データシート3!A:AB,MATCH("ea_"&amp;"風力（陸上）"&amp;"_年間発電",データシート3!$A$1:$AB$1,0),0)/10^3</f>
        <v>153968.921</v>
      </c>
      <c r="BG80" s="33">
        <f>VLOOKUP(BC80&amp;"_"&amp;$AZ$9,データシート3!A:AB,MATCH("ea_"&amp;"中小水（河川）"&amp;"_年間発電",データシート3!$A$1:$AB$1,0),0)/10^3+VLOOKUP(BC80&amp;"_"&amp;$AZ$9,データシート3!A:AB,MATCH("ea_"&amp;"中小水（農業用水路）"&amp;"_年間発電",データシート3!$A$1:$AB$1,0),0)/10^3</f>
        <v>203.56399999999999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938163.73399999994</v>
      </c>
      <c r="BJ80" s="33">
        <f>(VLOOKUP($BC80&amp;"_"&amp;$AZ$8,データシート3!$A:$AN,MATCH("da_合計",データシート3!$A$1:$AN$1,0),0))/10^3</f>
        <v>80437.400523091332</v>
      </c>
      <c r="BK80" s="33">
        <f t="shared" si="21"/>
        <v>857726.33347690862</v>
      </c>
      <c r="BL80" s="33">
        <f t="shared" si="22"/>
        <v>0</v>
      </c>
      <c r="BM80" s="33">
        <f t="shared" si="23"/>
        <v>857726.33347690862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35343</v>
      </c>
      <c r="AY81" s="18" t="str">
        <f>IF(IFERROR(比較地域マスタ!$AE16,"")=0,"",IFERROR(比較地域マスタ!$AE16,""))</f>
        <v>田布施町</v>
      </c>
      <c r="AZ81" s="16"/>
      <c r="BA81" s="22">
        <v>10</v>
      </c>
      <c r="BB81" s="22">
        <v>1</v>
      </c>
      <c r="BC81" s="18" t="str">
        <f t="shared" si="24"/>
        <v>35343</v>
      </c>
      <c r="BD81" s="18" t="str">
        <f t="shared" si="25"/>
        <v>田布施町</v>
      </c>
      <c r="BE81" s="33">
        <f>VLOOKUP(BC81&amp;"_"&amp;$AZ$9,データシート3!A:AB,MATCH("ea_"&amp;"太陽光（建物系）"&amp;"_年間発電",データシート3!$A$1:$AB$1,0),0)/10^3+VLOOKUP(BC81&amp;"_"&amp;$AZ$9,データシート3!A:AB,MATCH("ea_"&amp;"太陽光（土地系）"&amp;"_年間発電",データシート3!$A$1:$AB$1,0),0)/10^3</f>
        <v>440147.44</v>
      </c>
      <c r="BF81" s="33">
        <f>VLOOKUP(BC81&amp;"_"&amp;$AZ$9,データシート3!A:AB,MATCH("ea_"&amp;"風力（陸上）"&amp;"_年間発電",データシート3!$A$1:$AB$1,0),0)/10^3</f>
        <v>10606.28</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450753.72000000003</v>
      </c>
      <c r="BJ81" s="33">
        <f>(VLOOKUP($BC81&amp;"_"&amp;$AZ$8,データシート3!$A:$AN,MATCH("da_合計",データシート3!$A$1:$AN$1,0),0))/10^3</f>
        <v>101882.56099257607</v>
      </c>
      <c r="BK81" s="33">
        <f t="shared" si="21"/>
        <v>348871.15900742396</v>
      </c>
      <c r="BL81" s="33">
        <f t="shared" si="22"/>
        <v>0</v>
      </c>
      <c r="BM81" s="33">
        <f t="shared" si="23"/>
        <v>348871.15900742396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35211</v>
      </c>
      <c r="AY82" s="18" t="str">
        <f>IF(IFERROR(比較地域マスタ!$AE17,"")=0,"",IFERROR(比較地域マスタ!$AE17,""))</f>
        <v>長門市</v>
      </c>
      <c r="AZ82" s="16"/>
      <c r="BA82" s="22">
        <v>11</v>
      </c>
      <c r="BB82" s="22">
        <v>1</v>
      </c>
      <c r="BC82" s="18" t="str">
        <f t="shared" si="24"/>
        <v>35211</v>
      </c>
      <c r="BD82" s="18" t="str">
        <f t="shared" si="25"/>
        <v>長門市</v>
      </c>
      <c r="BE82" s="33">
        <f>VLOOKUP(BC82&amp;"_"&amp;$AZ$9,データシート3!A:AB,MATCH("ea_"&amp;"太陽光（建物系）"&amp;"_年間発電",データシート3!$A$1:$AB$1,0),0)/10^3+VLOOKUP(BC82&amp;"_"&amp;$AZ$9,データシート3!A:AB,MATCH("ea_"&amp;"太陽光（土地系）"&amp;"_年間発電",データシート3!$A$1:$AB$1,0),0)/10^3</f>
        <v>1435887.6629999999</v>
      </c>
      <c r="BF82" s="33">
        <f>VLOOKUP(BC82&amp;"_"&amp;$AZ$9,データシート3!A:AB,MATCH("ea_"&amp;"風力（陸上）"&amp;"_年間発電",データシート3!$A$1:$AB$1,0),0)/10^3</f>
        <v>1106751.216</v>
      </c>
      <c r="BG82" s="33">
        <f>VLOOKUP(BC82&amp;"_"&amp;$AZ$9,データシート3!A:AB,MATCH("ea_"&amp;"中小水（河川）"&amp;"_年間発電",データシート3!$A$1:$AB$1,0),0)/10^3+VLOOKUP(BC82&amp;"_"&amp;$AZ$9,データシート3!A:AB,MATCH("ea_"&amp;"中小水（農業用水路）"&amp;"_年間発電",データシート3!$A$1:$AB$1,0),0)/10^3</f>
        <v>3153.7319999999995</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17.170000000000002</v>
      </c>
      <c r="BI82" s="33">
        <f t="shared" si="26"/>
        <v>2545809.7809999995</v>
      </c>
      <c r="BJ82" s="33">
        <f>(VLOOKUP($BC82&amp;"_"&amp;$AZ$8,データシート3!$A:$AN,MATCH("da_合計",データシート3!$A$1:$AN$1,0),0))/10^3</f>
        <v>207062.89478079841</v>
      </c>
      <c r="BK82" s="33">
        <f t="shared" si="21"/>
        <v>2338746.8862192011</v>
      </c>
      <c r="BL82" s="33">
        <f t="shared" si="22"/>
        <v>0</v>
      </c>
      <c r="BM82" s="33">
        <f t="shared" si="23"/>
        <v>2338746.8862192011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35204</v>
      </c>
      <c r="AY83" s="18" t="str">
        <f>IF(IFERROR(比較地域マスタ!$AE18,"")=0,"",IFERROR(比較地域マスタ!$AE18,""))</f>
        <v>萩市</v>
      </c>
      <c r="AZ83" s="16"/>
      <c r="BA83" s="22">
        <v>12</v>
      </c>
      <c r="BB83" s="22">
        <v>1</v>
      </c>
      <c r="BC83" s="18" t="str">
        <f t="shared" si="24"/>
        <v>35204</v>
      </c>
      <c r="BD83" s="18" t="str">
        <f t="shared" si="25"/>
        <v>萩市</v>
      </c>
      <c r="BE83" s="33">
        <f>VLOOKUP(BC83&amp;"_"&amp;$AZ$9,データシート3!A:AB,MATCH("ea_"&amp;"太陽光（建物系）"&amp;"_年間発電",データシート3!$A$1:$AB$1,0),0)/10^3+VLOOKUP(BC83&amp;"_"&amp;$AZ$9,データシート3!A:AB,MATCH("ea_"&amp;"太陽光（土地系）"&amp;"_年間発電",データシート3!$A$1:$AB$1,0),0)/10^3</f>
        <v>2209985.0950000002</v>
      </c>
      <c r="BF83" s="33">
        <f>VLOOKUP(BC83&amp;"_"&amp;$AZ$9,データシート3!A:AB,MATCH("ea_"&amp;"風力（陸上）"&amp;"_年間発電",データシート3!$A$1:$AB$1,0),0)/10^3</f>
        <v>1758870.368</v>
      </c>
      <c r="BG83" s="33">
        <f>VLOOKUP(BC83&amp;"_"&amp;$AZ$9,データシート3!A:AB,MATCH("ea_"&amp;"中小水（河川）"&amp;"_年間発電",データシート3!$A$1:$AB$1,0),0)/10^3+VLOOKUP(BC83&amp;"_"&amp;$AZ$9,データシート3!A:AB,MATCH("ea_"&amp;"中小水（農業用水路）"&amp;"_年間発電",データシート3!$A$1:$AB$1,0),0)/10^3</f>
        <v>4105.9030000000002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4.9059999999999997</v>
      </c>
      <c r="BI83" s="33">
        <f t="shared" si="26"/>
        <v>3972966.2720000003</v>
      </c>
      <c r="BJ83" s="33">
        <f>(VLOOKUP($BC83&amp;"_"&amp;$AZ$8,データシート3!$A:$AN,MATCH("da_合計",データシート3!$A$1:$AN$1,0),0))/10^3</f>
        <v>259623.81001530288</v>
      </c>
      <c r="BK83" s="33">
        <f t="shared" si="21"/>
        <v>3713342.4619846973</v>
      </c>
      <c r="BL83" s="33">
        <f t="shared" si="22"/>
        <v>0</v>
      </c>
      <c r="BM83" s="33">
        <f t="shared" si="23"/>
        <v>3713342.4619846973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35210</v>
      </c>
      <c r="AY84" s="18" t="str">
        <f>IF(IFERROR(比較地域マスタ!$AE19,"")=0,"",IFERROR(比較地域マスタ!$AE19,""))</f>
        <v>光市</v>
      </c>
      <c r="AZ84" s="16"/>
      <c r="BA84" s="22">
        <v>13</v>
      </c>
      <c r="BB84" s="22">
        <v>1</v>
      </c>
      <c r="BC84" s="18" t="str">
        <f t="shared" si="24"/>
        <v>35210</v>
      </c>
      <c r="BD84" s="18" t="str">
        <f t="shared" si="25"/>
        <v>光市</v>
      </c>
      <c r="BE84" s="33">
        <f>VLOOKUP(BC84&amp;"_"&amp;$AZ$9,データシート3!A:AB,MATCH("ea_"&amp;"太陽光（建物系）"&amp;"_年間発電",データシート3!$A$1:$AB$1,0),0)/10^3+VLOOKUP(BC84&amp;"_"&amp;$AZ$9,データシート3!A:AB,MATCH("ea_"&amp;"太陽光（土地系）"&amp;"_年間発電",データシート3!$A$1:$AB$1,0),0)/10^3</f>
        <v>658037.96899999992</v>
      </c>
      <c r="BF84" s="33">
        <f>VLOOKUP(BC84&amp;"_"&amp;$AZ$9,データシート3!A:AB,MATCH("ea_"&amp;"風力（陸上）"&amp;"_年間発電",データシート3!$A$1:$AB$1,0),0)/10^3</f>
        <v>17564.75</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675602.71899999992</v>
      </c>
      <c r="BJ84" s="33">
        <f>(VLOOKUP($BC84&amp;"_"&amp;$AZ$8,データシート3!$A:$AN,MATCH("da_合計",データシート3!$A$1:$AN$1,0),0))/10^3</f>
        <v>862194.33377216291</v>
      </c>
      <c r="BK84" s="33">
        <f t="shared" si="21"/>
        <v>-186591.61477216298</v>
      </c>
      <c r="BL84" s="33">
        <f t="shared" si="22"/>
        <v>-186591.61477216298</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35344</v>
      </c>
      <c r="AY85" s="18" t="str">
        <f>IF(IFERROR(比較地域マスタ!$AE20,"")=0,"",IFERROR(比較地域マスタ!$AE20,""))</f>
        <v>平生町</v>
      </c>
      <c r="AZ85" s="16"/>
      <c r="BA85" s="22">
        <v>14</v>
      </c>
      <c r="BB85" s="22">
        <v>1</v>
      </c>
      <c r="BC85" s="18" t="str">
        <f t="shared" si="24"/>
        <v>35344</v>
      </c>
      <c r="BD85" s="18" t="str">
        <f t="shared" si="25"/>
        <v>平生町</v>
      </c>
      <c r="BE85" s="33">
        <f>VLOOKUP(BC85&amp;"_"&amp;$AZ$9,データシート3!A:AB,MATCH("ea_"&amp;"太陽光（建物系）"&amp;"_年間発電",データシート3!$A$1:$AB$1,0),0)/10^3+VLOOKUP(BC85&amp;"_"&amp;$AZ$9,データシート3!A:AB,MATCH("ea_"&amp;"太陽光（土地系）"&amp;"_年間発電",データシート3!$A$1:$AB$1,0),0)/10^3</f>
        <v>269769.27399999998</v>
      </c>
      <c r="BF85" s="33">
        <f>VLOOKUP(BC85&amp;"_"&amp;$AZ$9,データシート3!A:AB,MATCH("ea_"&amp;"風力（陸上）"&amp;"_年間発電",データシート3!$A$1:$AB$1,0),0)/10^3</f>
        <v>13006.289000000001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282775.56299999997</v>
      </c>
      <c r="BJ85" s="33">
        <f>(VLOOKUP($BC85&amp;"_"&amp;$AZ$8,データシート3!$A:$AN,MATCH("da_合計",データシート3!$A$1:$AN$1,0),0))/10^3</f>
        <v>80530.964903380867</v>
      </c>
      <c r="BK85" s="33">
        <f t="shared" si="21"/>
        <v>202244.5980966191</v>
      </c>
      <c r="BL85" s="33">
        <f t="shared" si="22"/>
        <v>0</v>
      </c>
      <c r="BM85" s="33">
        <f t="shared" si="23"/>
        <v>202244.5980966191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35206</v>
      </c>
      <c r="AY86" s="18" t="str">
        <f>IF(IFERROR(比較地域マスタ!$AE21,"")=0,"",IFERROR(比較地域マスタ!$AE21,""))</f>
        <v>防府市</v>
      </c>
      <c r="AZ86" s="16"/>
      <c r="BA86" s="22">
        <v>15</v>
      </c>
      <c r="BB86" s="22">
        <v>1</v>
      </c>
      <c r="BC86" s="18" t="str">
        <f t="shared" si="24"/>
        <v>35206</v>
      </c>
      <c r="BD86" s="18" t="str">
        <f t="shared" si="25"/>
        <v>防府市</v>
      </c>
      <c r="BE86" s="33">
        <f>VLOOKUP(BC86&amp;"_"&amp;$AZ$9,データシート3!A:AB,MATCH("ea_"&amp;"太陽光（建物系）"&amp;"_年間発電",データシート3!$A$1:$AB$1,0),0)/10^3+VLOOKUP(BC86&amp;"_"&amp;$AZ$9,データシート3!A:AB,MATCH("ea_"&amp;"太陽光（土地系）"&amp;"_年間発電",データシート3!$A$1:$AB$1,0),0)/10^3</f>
        <v>1469676.2820000001</v>
      </c>
      <c r="BF86" s="33">
        <f>VLOOKUP(BC86&amp;"_"&amp;$AZ$9,データシート3!A:AB,MATCH("ea_"&amp;"風力（陸上）"&amp;"_年間発電",データシート3!$A$1:$AB$1,0),0)/10^3</f>
        <v>276615.913</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1746292.1950000001</v>
      </c>
      <c r="BJ86" s="33">
        <f>(VLOOKUP($BC86&amp;"_"&amp;$AZ$8,データシート3!$A:$AN,MATCH("da_合計",データシート3!$A$1:$AN$1,0),0))/10^3</f>
        <v>1313063.0915661259</v>
      </c>
      <c r="BK86" s="33">
        <f t="shared" si="21"/>
        <v>433229.1034338742</v>
      </c>
      <c r="BL86" s="33">
        <f t="shared" si="22"/>
        <v>0</v>
      </c>
      <c r="BM86" s="33">
        <f t="shared" si="23"/>
        <v>433229.1034338742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35213</v>
      </c>
      <c r="AY87" s="18" t="str">
        <f>IF(IFERROR(比較地域マスタ!$AE22,"")=0,"",IFERROR(比較地域マスタ!$AE22,""))</f>
        <v>美祢市</v>
      </c>
      <c r="AZ87" s="16"/>
      <c r="BA87" s="22">
        <v>16</v>
      </c>
      <c r="BB87" s="22">
        <v>1</v>
      </c>
      <c r="BC87" s="18" t="str">
        <f t="shared" si="24"/>
        <v>35213</v>
      </c>
      <c r="BD87" s="18" t="str">
        <f t="shared" si="25"/>
        <v>美祢市</v>
      </c>
      <c r="BE87" s="33">
        <f>VLOOKUP(BC87&amp;"_"&amp;$AZ$9,データシート3!A:AB,MATCH("ea_"&amp;"太陽光（建物系）"&amp;"_年間発電",データシート3!$A$1:$AB$1,0),0)/10^3+VLOOKUP(BC87&amp;"_"&amp;$AZ$9,データシート3!A:AB,MATCH("ea_"&amp;"太陽光（土地系）"&amp;"_年間発電",データシート3!$A$1:$AB$1,0),0)/10^3</f>
        <v>1880109.2989999999</v>
      </c>
      <c r="BF87" s="33">
        <f>VLOOKUP(BC87&amp;"_"&amp;$AZ$9,データシート3!A:AB,MATCH("ea_"&amp;"風力（陸上）"&amp;"_年間発電",データシート3!$A$1:$AB$1,0),0)/10^3</f>
        <v>951863.14899999998</v>
      </c>
      <c r="BG87" s="33">
        <f>VLOOKUP(BC87&amp;"_"&amp;$AZ$9,データシート3!A:AB,MATCH("ea_"&amp;"中小水（河川）"&amp;"_年間発電",データシート3!$A$1:$AB$1,0),0)/10^3+VLOOKUP(BC87&amp;"_"&amp;$AZ$9,データシート3!A:AB,MATCH("ea_"&amp;"中小水（農業用水路）"&amp;"_年間発電",データシート3!$A$1:$AB$1,0),0)/10^3</f>
        <v>2708.471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2834680.9189999998</v>
      </c>
      <c r="BJ87" s="33">
        <f>(VLOOKUP($BC87&amp;"_"&amp;$AZ$8,データシート3!$A:$AN,MATCH("da_合計",データシート3!$A$1:$AN$1,0),0))/10^3</f>
        <v>179292.54963559</v>
      </c>
      <c r="BK87" s="33">
        <f t="shared" si="21"/>
        <v>2655388.3693644097</v>
      </c>
      <c r="BL87" s="33">
        <f t="shared" si="22"/>
        <v>0</v>
      </c>
      <c r="BM87" s="33">
        <f t="shared" si="23"/>
        <v>2655388.3693644097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35212</v>
      </c>
      <c r="AY88" s="18" t="str">
        <f>IF(IFERROR(比較地域マスタ!$AE23,"")=0,"",IFERROR(比較地域マスタ!$AE23,""))</f>
        <v>柳井市</v>
      </c>
      <c r="AZ88" s="16"/>
      <c r="BA88" s="22">
        <v>17</v>
      </c>
      <c r="BB88" s="22">
        <v>1</v>
      </c>
      <c r="BC88" s="18" t="str">
        <f t="shared" si="24"/>
        <v>35212</v>
      </c>
      <c r="BD88" s="18" t="str">
        <f t="shared" si="25"/>
        <v>柳井市</v>
      </c>
      <c r="BE88" s="33">
        <f>VLOOKUP(BC88&amp;"_"&amp;$AZ$9,データシート3!A:AB,MATCH("ea_"&amp;"太陽光（建物系）"&amp;"_年間発電",データシート3!$A$1:$AB$1,0),0)/10^3+VLOOKUP(BC88&amp;"_"&amp;$AZ$9,データシート3!A:AB,MATCH("ea_"&amp;"太陽光（土地系）"&amp;"_年間発電",データシート3!$A$1:$AB$1,0),0)/10^3</f>
        <v>947753.02599999995</v>
      </c>
      <c r="BF88" s="33">
        <f>VLOOKUP(BC88&amp;"_"&amp;$AZ$9,データシート3!A:AB,MATCH("ea_"&amp;"風力（陸上）"&amp;"_年間発電",データシート3!$A$1:$AB$1,0),0)/10^3</f>
        <v>157676.299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1105429.325</v>
      </c>
      <c r="BJ88" s="33">
        <f>(VLOOKUP($BC88&amp;"_"&amp;$AZ$8,データシート3!$A:$AN,MATCH("da_合計",データシート3!$A$1:$AN$1,0),0))/10^3</f>
        <v>198270.82635435977</v>
      </c>
      <c r="BK88" s="33">
        <f t="shared" si="21"/>
        <v>907158.49864564021</v>
      </c>
      <c r="BL88" s="33">
        <f t="shared" si="22"/>
        <v>0</v>
      </c>
      <c r="BM88" s="33">
        <f t="shared" si="23"/>
        <v>907158.49864564021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35203</v>
      </c>
      <c r="AY89" s="18" t="str">
        <f>IF(IFERROR(比較地域マスタ!$AE24,"")=0,"",IFERROR(比較地域マスタ!$AE24,""))</f>
        <v>山口市</v>
      </c>
      <c r="AZ89" s="16"/>
      <c r="BA89" s="22">
        <v>18</v>
      </c>
      <c r="BB89" s="22">
        <v>1</v>
      </c>
      <c r="BC89" s="18" t="str">
        <f t="shared" si="24"/>
        <v>35203</v>
      </c>
      <c r="BD89" s="18" t="str">
        <f t="shared" si="25"/>
        <v>山口市</v>
      </c>
      <c r="BE89" s="33">
        <f>VLOOKUP(BC89&amp;"_"&amp;$AZ$9,データシート3!A:AB,MATCH("ea_"&amp;"太陽光（建物系）"&amp;"_年間発電",データシート3!$A$1:$AB$1,0),0)/10^3+VLOOKUP(BC89&amp;"_"&amp;$AZ$9,データシート3!A:AB,MATCH("ea_"&amp;"太陽光（土地系）"&amp;"_年間発電",データシート3!$A$1:$AB$1,0),0)/10^3</f>
        <v>5057957.1040000003</v>
      </c>
      <c r="BF89" s="33">
        <f>VLOOKUP(BC89&amp;"_"&amp;$AZ$9,データシート3!A:AB,MATCH("ea_"&amp;"風力（陸上）"&amp;"_年間発電",データシート3!$A$1:$AB$1,0),0)/10^3</f>
        <v>2733418.7859999994</v>
      </c>
      <c r="BG89" s="33">
        <f>VLOOKUP(BC89&amp;"_"&amp;$AZ$9,データシート3!A:AB,MATCH("ea_"&amp;"中小水（河川）"&amp;"_年間発電",データシート3!$A$1:$AB$1,0),0)/10^3+VLOOKUP(BC89&amp;"_"&amp;$AZ$9,データシート3!A:AB,MATCH("ea_"&amp;"中小水（農業用水路）"&amp;"_年間発電",データシート3!$A$1:$AB$1,0),0)/10^3</f>
        <v>25814.609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7817190.4989999998</v>
      </c>
      <c r="BJ89" s="33">
        <f>(VLOOKUP($BC89&amp;"_"&amp;$AZ$8,データシート3!$A:$AN,MATCH("da_合計",データシート3!$A$1:$AN$1,0),0))/10^3</f>
        <v>1364895.5575978311</v>
      </c>
      <c r="BK89" s="33">
        <f t="shared" si="21"/>
        <v>6452294.9414021689</v>
      </c>
      <c r="BL89" s="33">
        <f t="shared" si="22"/>
        <v>0</v>
      </c>
      <c r="BM89" s="33">
        <f t="shared" si="23"/>
        <v>6452294.9414021689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35321</v>
      </c>
      <c r="AY90" s="18" t="str">
        <f>IF(IFERROR(比較地域マスタ!$AE25,"")=0,"",IFERROR(比較地域マスタ!$AE25,""))</f>
        <v>和木町</v>
      </c>
      <c r="AZ90" s="16"/>
      <c r="BA90" s="22">
        <v>19</v>
      </c>
      <c r="BB90" s="22">
        <v>1</v>
      </c>
      <c r="BC90" s="18" t="str">
        <f t="shared" si="24"/>
        <v>35321</v>
      </c>
      <c r="BD90" s="18" t="str">
        <f t="shared" si="25"/>
        <v>和木町</v>
      </c>
      <c r="BE90" s="33">
        <f>VLOOKUP(BC90&amp;"_"&amp;$AZ$9,データシート3!A:AB,MATCH("ea_"&amp;"太陽光（建物系）"&amp;"_年間発電",データシート3!$A$1:$AB$1,0),0)/10^3+VLOOKUP(BC90&amp;"_"&amp;$AZ$9,データシート3!A:AB,MATCH("ea_"&amp;"太陽光（土地系）"&amp;"_年間発電",データシート3!$A$1:$AB$1,0),0)/10^3</f>
        <v>41970.286</v>
      </c>
      <c r="BF90" s="33">
        <f>VLOOKUP(BC90&amp;"_"&amp;$AZ$9,データシート3!A:AB,MATCH("ea_"&amp;"風力（陸上）"&amp;"_年間発電",データシート3!$A$1:$AB$1,0),0)/10^3</f>
        <v>647.18299999999999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42617.468999999997</v>
      </c>
      <c r="BJ90" s="33">
        <f>(VLOOKUP($BC90&amp;"_"&amp;$AZ$8,データシート3!$A:$AN,MATCH("da_合計",データシート3!$A$1:$AN$1,0),0))/10^3</f>
        <v>546990.54766098165</v>
      </c>
      <c r="BK90" s="33">
        <f t="shared" si="21"/>
        <v>-504373.07866098167</v>
      </c>
      <c r="BL90" s="33">
        <f t="shared" si="22"/>
        <v>-504373.07866098167</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周防大島町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35305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2025-03-04T09:58:51Z</dcterms:created>
  <dcterms:modified xsi:type="dcterms:W3CDTF">2025-03-04T09:58:51Z</dcterms:modified>
  <cp:category/>
  <cp:contentStatus/>
</cp:coreProperties>
</file>