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4B5ED638-AC5B-4CDF-A103-CD1F22ED8F3D}"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<sst xmlns="http://schemas.openxmlformats.org/spreadsheetml/2006/main" count="16726" uniqueCount="2424">
  <si>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</si>
  <si>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</si>
  <si>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</si>
  <si>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</si>
  <si>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</si>
  <si>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</si>
  <si>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</si>
  <si>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</si>
  <si>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</si>
  <si>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</si>
  <si>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</si>
  <si>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</si>
  <si>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</si>
  <si>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</si>
  <si>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</si>
  <si>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</si>
  <si>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</si>
  <si>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</si>
  <si>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</si>
  <si>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</si>
  <si>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</si>
  <si>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</si>
  <si>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</si>
  <si>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</si>
  <si>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</si>
  <si>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</si>
  <si>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</si>
  <si>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</si>
  <si>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</si>
  <si>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</si>
  <si>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</si>
  <si>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</si>
  <si>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</si>
  <si>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</si>
  <si>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</si>
  <si>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</si>
  <si>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</si>
  <si>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</si>
  <si>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</si>
  <si>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</si>
  <si>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</si>
  <si>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</si>
  <si>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</si>
  <si>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</si>
  <si>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</si>
  <si>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</si>
  <si>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</si>
  <si>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</si>
  <si>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</si>
  <si>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</si>
  <si>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</si>
  <si>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</si>
  <si>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</si>
  <si>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</si>
  <si>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</si>
  <si>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</si>
  <si>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</si>
  <si>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</si>
  <si>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</si>
  <si>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</si>
  <si>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</si>
  <si>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</si>
  <si>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</si>
  <si>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</si>
  <si>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</si>
  <si>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</si>
  <si>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</si>
  <si>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</si>
  <si>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</si>
  <si>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</si>
  <si>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</si>
  <si>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</si>
  <si>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</si>
  <si>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</si>
  <si>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</si>
  <si>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</si>
  <si>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</si>
  <si>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</si>
  <si>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</si>
  <si>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</si>
  <si>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</si>
  <si>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</si>
  <si>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</si>
  <si>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</si>
  <si>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</si>
  <si>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</si>
  <si>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</si>
  <si>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</si>
  <si>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</si>
  <si>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</si>
  <si>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</si>
  <si>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</si>
  <si>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</si>
  <si>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</si>
  <si>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</si>
  <si>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</si>
  <si>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</si>
  <si>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</si>
  <si>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</si>
  <si>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</si>
  <si>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</si>
  <si>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</si>
  <si>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</si>
  <si>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</si>
  <si>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</si>
  <si>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</si>
  <si>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</si>
  <si>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</si>
  <si>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</si>
  <si>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</si>
  <si>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</si>
  <si>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</si>
  <si>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</si>
  <si>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</si>
  <si>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</si>
  <si>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</si>
  <si>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</si>
  <si>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</si>
  <si>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</si>
  <si>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</si>
  <si>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</si>
  <si>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</si>
  <si>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</si>
  <si>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</si>
  <si>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</si>
  <si>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</si>
  <si>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</si>
  <si>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</si>
  <si>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</si>
  <si>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</si>
  <si>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</si>
  <si>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</si>
  <si>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</si>
  <si>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</si>
  <si>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</si>
  <si>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</si>
  <si>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</si>
  <si>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</si>
  <si>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</si>
  <si>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</si>
  <si>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</si>
  <si>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</si>
  <si>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</si>
  <si>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</si>
  <si>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</si>
  <si>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</si>
  <si>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</si>
  <si>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</si>
  <si>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</si>
  <si>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</si>
  <si>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</si>
  <si>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</si>
  <si>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</si>
  <si>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</si>
  <si>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</si>
  <si>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</si>
  <si>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</si>
  <si>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</si>
  <si>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</si>
  <si>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</si>
  <si>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</si>
  <si>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</si>
  <si>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</si>
  <si>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</si>
  <si>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</si>
  <si>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</si>
  <si>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</si>
  <si>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</si>
  <si>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</si>
  <si>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</si>
  <si>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</si>
  <si>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</si>
  <si>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</si>
  <si>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</si>
  <si>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</si>
  <si>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</si>
  <si>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</si>
  <si>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</si>
  <si>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</si>
  <si>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</si>
  <si>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</si>
  <si>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</si>
  <si>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</si>
  <si>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</si>
  <si>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</si>
  <si>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</si>
  <si>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</si>
  <si>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</si>
  <si>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</si>
  <si>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</si>
  <si>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</si>
  <si>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</si>
  <si>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</si>
  <si>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</si>
  <si>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</si>
  <si>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</si>
  <si>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</si>
  <si>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</si>
  <si>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</si>
  <si>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</si>
  <si>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</si>
  <si>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</si>
  <si>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</si>
  <si>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</si>
  <si>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</si>
  <si>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</si>
  <si>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</si>
  <si>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</si>
  <si>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</si>
  <si>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</si>
  <si>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</si>
  <si>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</si>
  <si>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</si>
  <si>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</si>
  <si>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</si>
  <si>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</si>
  <si>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</si>
  <si>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</si>
  <si>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</si>
  <si>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</si>
  <si>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</si>
  <si>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</si>
  <si>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</si>
  <si>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</si>
  <si>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</si>
  <si>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</si>
  <si>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</si>
  <si>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</si>
  <si>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</si>
  <si>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</si>
  <si>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</si>
  <si>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</si>
  <si>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</si>
  <si>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</si>
  <si>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</si>
  <si>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</si>
  <si>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</si>
  <si>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</si>
  <si>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</si>
  <si>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</si>
  <si>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</si>
  <si>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</si>
  <si>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</si>
  <si>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</si>
  <si>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</si>
  <si>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</si>
  <si>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</si>
  <si>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</si>
  <si>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</si>
  <si>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</si>
  <si>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</si>
  <si>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</si>
  <si>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</si>
  <si>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</si>
  <si>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</si>
  <si>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</si>
  <si>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</si>
  <si>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</si>
  <si>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</si>
  <si>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</si>
  <si>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</si>
  <si>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</si>
  <si>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</si>
  <si>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</si>
  <si>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</si>
  <si>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</si>
  <si>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</si>
  <si>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</si>
  <si>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</si>
  <si>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</si>
  <si>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</si>
  <si>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</si>
  <si>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</si>
  <si>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</si>
  <si>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</si>
  <si>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</si>
  <si>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</si>
  <si>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</si>
  <si>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</si>
  <si>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</si>
  <si>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</si>
  <si>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</si>
  <si>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</si>
  <si>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</si>
  <si>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</si>
  <si>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</si>
  <si>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</si>
  <si>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</si>
  <si>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</si>
  <si>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</si>
  <si>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</si>
  <si>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</si>
  <si>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</si>
  <si>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</si>
  <si>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</si>
  <si>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</si>
  <si>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</si>
  <si>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</si>
  <si>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</si>
  <si>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</si>
  <si>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</si>
  <si>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</si>
  <si>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</si>
  <si>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</si>
  <si>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</si>
  <si>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</si>
  <si>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</si>
  <si>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</si>
  <si>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</si>
  <si>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</si>
  <si>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</si>
  <si>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</si>
  <si>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</si>
  <si>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</si>
  <si>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</si>
  <si>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</si>
  <si>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</si>
  <si>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</si>
  <si>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</si>
  <si>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</si>
  <si>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</si>
  <si>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</si>
  <si>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</si>
  <si>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</si>
  <si>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</si>
  <si>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</si>
  <si>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</si>
  <si>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</si>
  <si>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</si>
  <si>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</si>
  <si>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</si>
  <si>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</si>
  <si>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</si>
  <si>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</si>
  <si>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</si>
  <si>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</si>
  <si>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</si>
  <si>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</si>
  <si>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</si>
  <si>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</si>
  <si>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</si>
  <si>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</si>
  <si>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</si>
  <si>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</si>
  <si>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</si>
  <si>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</si>
  <si>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</si>
  <si>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</si>
  <si>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</si>
  <si>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</si>
  <si>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</si>
  <si>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</si>
  <si>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</si>
  <si>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</si>
  <si>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</si>
  <si>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</si>
  <si>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</si>
  <si>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</si>
  <si>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</si>
  <si>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</si>
  <si>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</si>
  <si>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</si>
  <si>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</si>
  <si>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</si>
  <si>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</si>
  <si>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</si>
  <si>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</si>
  <si>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</si>
  <si>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</si>
  <si>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</si>
  <si>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</si>
  <si>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</si>
  <si>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</si>
  <si>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</si>
  <si>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</si>
  <si>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</si>
  <si>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</si>
  <si>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</si>
  <si>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</si>
  <si>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</si>
  <si>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</si>
  <si>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</si>
  <si>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</si>
  <si>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</si>
  <si>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</si>
  <si>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</si>
  <si>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</si>
  <si>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</si>
  <si>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</si>
  <si>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</si>
  <si>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</si>
  <si>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</si>
  <si>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</si>
  <si>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</si>
  <si>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</si>
  <si>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</si>
  <si>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</si>
  <si>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</si>
  <si>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</si>
  <si>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</si>
  <si>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</si>
  <si>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</si>
  <si>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</si>
  <si>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</si>
  <si>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</si>
  <si>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</si>
  <si>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</si>
  <si>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</si>
  <si>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</si>
  <si>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</si>
  <si>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</si>
  <si>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</si>
  <si>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</si>
  <si>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</si>
  <si>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</si>
  <si>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</si>
  <si>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</si>
  <si>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</si>
  <si>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</si>
  <si>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</si>
  <si>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</si>
  <si>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</si>
  <si>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</si>
  <si>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</si>
  <si>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</si>
  <si>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</si>
  <si>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</si>
  <si>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</si>
  <si>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</si>
  <si>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</si>
  <si>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</si>
  <si>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</si>
  <si>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</si>
  <si>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</si>
  <si>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</si>
  <si>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</si>
  <si>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</si>
  <si>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</si>
  <si>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</si>
  <si>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</si>
  <si>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</si>
  <si>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</si>
  <si>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</si>
  <si>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</si>
  <si>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</si>
  <si>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</si>
  <si>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</si>
  <si>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</si>
  <si>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</si>
  <si>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</si>
  <si>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</si>
  <si>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</si>
  <si>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</si>
  <si>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</si>
  <si>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</si>
  <si>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</si>
  <si>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</si>
  <si>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</si>
  <si>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</si>
  <si>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</si>
  <si>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</si>
  <si>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</si>
  <si>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</si>
  <si>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</si>
  <si>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</si>
  <si>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</si>
  <si>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</si>
  <si>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</si>
  <si>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</si>
  <si>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</si>
  <si>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</si>
  <si>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</si>
  <si>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</si>
  <si>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</si>
  <si>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</si>
  <si>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</si>
  <si>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</si>
  <si>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</si>
  <si>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</si>
  <si>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</si>
  <si>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</si>
  <si>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</si>
  <si>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</si>
  <si>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</si>
  <si>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</si>
  <si>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</si>
  <si>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</si>
  <si>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</si>
  <si>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</si>
  <si>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</si>
  <si>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</si>
  <si>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</si>
  <si>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</si>
  <si>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</si>
  <si>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</si>
  <si>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</si>
  <si>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</si>
  <si>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</si>
  <si>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</si>
  <si>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</si>
  <si>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</si>
  <si>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</si>
  <si>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</si>
  <si>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</si>
  <si>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</si>
  <si>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</si>
  <si>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</si>
  <si>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</si>
  <si>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</si>
  <si>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</si>
  <si>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</si>
  <si>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</si>
  <si>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</si>
  <si>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</si>
  <si>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</si>
  <si>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</si>
  <si>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</si>
  <si>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</si>
  <si>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</si>
  <si>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</si>
  <si>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</si>
  <si>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</si>
  <si>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</si>
  <si>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</si>
  <si>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</si>
  <si>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</si>
  <si>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</si>
  <si>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</si>
  <si>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</si>
  <si>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</si>
  <si>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</si>
  <si>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</si>
  <si>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</si>
  <si>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</si>
  <si>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</si>
  <si>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</si>
  <si>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</si>
  <si>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</si>
  <si>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</si>
  <si>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</si>
  <si>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</si>
  <si>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</si>
  <si>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</si>
  <si>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</si>
  <si>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</si>
  <si>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</si>
  <si>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</si>
  <si>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</si>
  <si>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</si>
  <si>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</si>
  <si>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</si>
  <si>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</si>
  <si>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</si>
  <si>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</si>
  <si>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</si>
  <si>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</si>
  <si>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</si>
  <si>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</si>
  <si>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</si>
  <si>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</si>
  <si>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</si>
  <si>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</si>
  <si>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</si>
  <si>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</si>
  <si>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</si>
  <si>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</si>
  <si>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</si>
  <si>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</si>
  <si>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</si>
  <si>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</si>
  <si>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</si>
  <si>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</si>
  <si>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</si>
  <si>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</si>
  <si>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</si>
  <si>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</si>
  <si>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</si>
  <si>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</si>
  <si>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</si>
  <si>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</si>
  <si>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</si>
  <si>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</si>
  <si>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</si>
  <si>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</si>
  <si>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</si>
  <si>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</si>
  <si>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</si>
  <si>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</si>
  <si>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</si>
  <si>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</si>
  <si>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</si>
  <si>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</si>
  <si>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</si>
  <si>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</si>
  <si>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</si>
  <si>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</si>
  <si>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</si>
  <si>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</si>
  <si>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</si>
  <si>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</si>
  <si>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</si>
  <si>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</si>
  <si>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</si>
  <si>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</si>
  <si>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</si>
  <si>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</si>
  <si>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</si>
  <si>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</si>
  <si>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</si>
  <si>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</si>
  <si>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</si>
  <si>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</si>
  <si>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</si>
  <si>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</si>
  <si>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</si>
  <si>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</si>
  <si>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</si>
  <si>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</si>
  <si>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</si>
  <si>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</si>
  <si>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</si>
  <si>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</si>
  <si>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</si>
  <si>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</si>
  <si>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</si>
  <si>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</si>
  <si>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</si>
  <si>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</si>
  <si>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</si>
  <si>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</si>
  <si>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</si>
  <si>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</si>
  <si>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</si>
  <si>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</si>
  <si>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</si>
  <si>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</si>
  <si>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</si>
  <si>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</si>
  <si>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</si>
  <si>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</si>
  <si>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</si>
  <si>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</si>
  <si>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</si>
  <si>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</si>
  <si>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</si>
  <si>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</si>
  <si>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</si>
  <si>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</si>
  <si>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</si>
  <si>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</si>
  <si>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</si>
  <si>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</si>
  <si>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</si>
  <si>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</si>
  <si>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</si>
  <si>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</si>
  <si>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</si>
  <si>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</si>
  <si>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</si>
  <si>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</si>
  <si>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</si>
  <si>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</si>
  <si>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</si>
  <si>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</si>
  <si>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</si>
  <si>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</si>
  <si>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</si>
  <si>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</si>
  <si>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</si>
  <si>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</si>
  <si>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</si>
  <si>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</si>
  <si>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</si>
  <si>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</si>
  <si>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</si>
  <si>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</si>
  <si>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</si>
  <si>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</si>
  <si>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</si>
  <si>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</si>
  <si>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</si>
  <si>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</si>
  <si>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</si>
  <si>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</si>
  <si>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</si>
  <si>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</si>
  <si>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</si>
  <si>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</si>
  <si>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</si>
  <si>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</si>
  <si>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</si>
  <si>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</si>
  <si>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</si>
  <si>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</si>
  <si>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</si>
  <si>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</si>
  <si>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</si>
  <si>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</si>
  <si>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</si>
  <si>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</si>
  <si>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</si>
  <si>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</si>
  <si>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</si>
  <si>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</si>
  <si>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</si>
  <si>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</si>
  <si>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</si>
  <si>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</si>
  <si>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</si>
  <si>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</si>
  <si>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</si>
  <si>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</si>
  <si>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</si>
  <si>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</si>
  <si>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</si>
  <si>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</si>
  <si>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</si>
  <si>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</si>
  <si>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</si>
  <si>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</si>
  <si>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</si>
  <si>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</si>
  <si>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</si>
  <si>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</si>
  <si>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</si>
  <si>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</si>
  <si>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</si>
  <si>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</si>
  <si>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</si>
  <si>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</si>
  <si>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</si>
  <si>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</si>
  <si>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</si>
  <si>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</si>
  <si>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</si>
  <si>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</si>
  <si>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</si>
  <si>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</si>
  <si>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</si>
  <si>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</si>
  <si>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</si>
  <si>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</si>
  <si>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</si>
  <si>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</si>
  <si>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</si>
  <si>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</si>
  <si>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</si>
  <si>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</si>
  <si>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</si>
  <si>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</si>
  <si>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</si>
  <si>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</si>
  <si>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</si>
  <si>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</si>
  <si>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</si>
  <si>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</si>
  <si>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</si>
  <si>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</si>
  <si>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</si>
  <si>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</si>
  <si>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</si>
  <si>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</si>
  <si>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</si>
  <si>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</si>
  <si>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</si>
  <si>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</si>
  <si>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</si>
  <si>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</si>
  <si>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</si>
  <si>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</si>
  <si>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</si>
  <si>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</si>
  <si>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</si>
  <si>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</si>
  <si>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</si>
  <si>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</si>
  <si>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</si>
  <si>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</si>
  <si>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</si>
  <si>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</si>
  <si>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</si>
  <si>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</si>
  <si>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</si>
  <si>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</si>
  <si>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</si>
  <si>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</si>
  <si>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</si>
  <si>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</si>
  <si>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</si>
  <si>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</si>
  <si>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</si>
  <si>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</si>
  <si>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</si>
  <si>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</si>
  <si>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</si>
  <si>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</si>
  <si>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</si>
  <si>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</si>
  <si>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</si>
  <si>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</si>
  <si>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</si>
  <si>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</si>
  <si>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</si>
  <si>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</si>
  <si>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</si>
  <si>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</si>
  <si>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</si>
  <si>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</si>
  <si>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</si>
  <si>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</si>
  <si>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</si>
  <si>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</si>
  <si>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</si>
  <si>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</si>
  <si>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</si>
  <si>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</si>
  <si>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</si>
  <si>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</si>
  <si>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</si>
  <si>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</si>
  <si>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</si>
  <si>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</si>
  <si>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</si>
  <si>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</si>
  <si>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</si>
  <si>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</si>
  <si>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</si>
  <si>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</si>
  <si>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</si>
  <si>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</si>
  <si>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</si>
  <si>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</si>
  <si>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</si>
  <si>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</si>
  <si>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</si>
  <si>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</si>
  <si>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</si>
  <si>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</si>
  <si>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</si>
  <si>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</si>
  <si>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</si>
  <si>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</si>
  <si>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</si>
  <si>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</si>
  <si>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</si>
  <si>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</si>
  <si>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</si>
  <si>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</si>
  <si>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</si>
  <si>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</si>
  <si>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</si>
  <si>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</si>
  <si>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</si>
  <si>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</si>
  <si>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</si>
  <si>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</si>
  <si>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</si>
  <si>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</si>
  <si>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</si>
  <si>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</si>
  <si>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</si>
  <si>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</si>
  <si>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</si>
  <si>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</si>
  <si>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</si>
  <si>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</si>
  <si>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</si>
  <si>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</si>
  <si>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</si>
  <si>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</si>
  <si>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</si>
  <si>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</si>
  <si>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</si>
  <si>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</si>
  <si>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</si>
  <si>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</si>
  <si>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</si>
  <si>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</si>
  <si>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</si>
  <si>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</si>
  <si>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</si>
  <si>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</si>
  <si>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</si>
  <si>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</si>
  <si>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</si>
  <si>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</si>
  <si>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</si>
  <si>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</si>
  <si>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</si>
  <si>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</si>
  <si>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</si>
  <si>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</si>
  <si>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</si>
  <si>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</si>
  <si>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</si>
  <si>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</si>
  <si>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</si>
  <si>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</si>
  <si>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</si>
  <si>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</si>
  <si>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</si>
  <si>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</si>
  <si>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</si>
  <si>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</si>
  <si>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</si>
  <si>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</si>
  <si>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</si>
  <si>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</si>
  <si>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</si>
  <si>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</si>
  <si>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</si>
  <si>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</si>
  <si>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</si>
  <si>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</si>
  <si>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</si>
  <si>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</si>
  <si>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</si>
  <si>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</si>
  <si>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</si>
  <si>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</si>
  <si>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</si>
  <si>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</si>
  <si>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</si>
  <si>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</si>
  <si>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</si>
  <si>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</si>
  <si>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</si>
  <si>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</si>
  <si>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</si>
  <si>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</si>
  <si>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</si>
  <si>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</si>
  <si>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</si>
  <si>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</si>
  <si>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</si>
  <si>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</si>
  <si>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</si>
  <si>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</si>
  <si>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</si>
  <si>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</si>
  <si>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</si>
  <si>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</si>
  <si>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</si>
  <si>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</si>
  <si>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</si>
  <si>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</si>
  <si>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</si>
  <si>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</si>
  <si>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</si>
  <si>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</si>
  <si>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</si>
  <si>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</si>
  <si>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</si>
  <si>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</si>
  <si>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</si>
  <si>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</si>
  <si>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</si>
  <si>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</si>
  <si>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</si>
  <si>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</si>
  <si>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</si>
  <si>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</si>
  <si>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</si>
  <si>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</si>
  <si>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</si>
  <si>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</si>
  <si>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</si>
  <si>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</si>
  <si>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</si>
  <si>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</si>
  <si>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</si>
  <si>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</si>
  <si>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</si>
  <si>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</si>
  <si>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</si>
  <si>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</si>
  <si>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</si>
  <si>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</si>
  <si>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</si>
  <si>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</si>
  <si>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</si>
  <si>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</si>
  <si>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</si>
  <si>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</si>
  <si>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</si>
  <si>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</si>
  <si>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</si>
  <si>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</si>
  <si>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</si>
  <si>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</si>
  <si>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</si>
  <si>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</si>
  <si>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</si>
  <si>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</si>
  <si>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</si>
  <si>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</si>
  <si>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</si>
  <si>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</si>
  <si>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</si>
  <si>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</si>
  <si>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</si>
  <si>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</si>
  <si>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</si>
  <si>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</si>
  <si>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</si>
  <si>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</si>
  <si>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</si>
  <si>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</si>
  <si>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</si>
  <si>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</si>
  <si>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</si>
  <si>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</si>
  <si>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</si>
  <si>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</si>
  <si>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</si>
  <si>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</si>
  <si>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</si>
  <si>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</si>
  <si>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</si>
  <si>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</si>
  <si>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</si>
  <si>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</si>
  <si>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</si>
  <si>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</si>
  <si>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</si>
  <si>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</si>
  <si>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</si>
  <si>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</si>
  <si>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</si>
  <si>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</si>
  <si>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</si>
  <si>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</si>
  <si>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</si>
  <si>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</si>
  <si>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</si>
  <si>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</si>
  <si>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</si>
  <si>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</si>
  <si>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</si>
  <si>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</si>
  <si>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</si>
  <si>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</si>
  <si>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</si>
  <si>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</si>
  <si>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</si>
  <si>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</si>
  <si>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</si>
  <si>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</si>
  <si>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</si>
  <si>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</si>
  <si>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</si>
  <si>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</si>
  <si>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</si>
  <si>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</si>
  <si>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</si>
  <si>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</si>
  <si>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</si>
  <si>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</si>
  <si>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</si>
  <si>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</si>
  <si>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</si>
  <si>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</si>
  <si>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</si>
  <si>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</si>
  <si>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</si>
  <si>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</si>
  <si>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</si>
  <si>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</si>
  <si>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</si>
  <si>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</si>
  <si>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</si>
  <si>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</si>
  <si>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</si>
  <si>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</si>
  <si>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</si>
  <si>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</si>
  <si>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</si>
  <si>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</si>
  <si>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</si>
  <si>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</si>
  <si>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</si>
  <si>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</si>
  <si>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</si>
  <si>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</si>
  <si>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</si>
  <si>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</si>
  <si>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</si>
  <si>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</si>
  <si>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</si>
  <si>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</si>
  <si>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</si>
  <si>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</si>
  <si>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</si>
  <si>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</si>
  <si>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</si>
  <si>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</si>
  <si>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</si>
  <si>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</si>
  <si>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</si>
  <si>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</si>
  <si>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</si>
  <si>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</si>
  <si>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</si>
  <si>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</si>
  <si>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</si>
  <si>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</si>
  <si>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</si>
  <si>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</si>
  <si>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</si>
  <si>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</si>
  <si>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</si>
  <si>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</si>
  <si>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</si>
  <si>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</si>
  <si>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</si>
  <si>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</si>
  <si>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</si>
  <si>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</si>
  <si>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</si>
  <si>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</si>
  <si>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</si>
  <si>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</si>
  <si>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</si>
  <si>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</si>
  <si>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</si>
  <si>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</si>
  <si>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</si>
  <si>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</si>
  <si>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</si>
  <si>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</si>
  <si>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</si>
  <si>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</si>
  <si>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</si>
  <si>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</si>
  <si>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</si>
  <si>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</si>
  <si>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</si>
  <si>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</si>
  <si>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</si>
  <si>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</si>
  <si>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</si>
  <si>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</si>
  <si>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</si>
  <si>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</si>
  <si>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</si>
  <si>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</si>
  <si>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</si>
  <si>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</si>
  <si>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</si>
  <si>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</si>
  <si>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</si>
  <si>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</si>
  <si>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</si>
  <si>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</si>
  <si>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</si>
  <si>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</si>
  <si>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</si>
  <si>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</si>
  <si>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</si>
  <si>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</si>
  <si>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</si>
  <si>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</si>
  <si>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</si>
  <si>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</si>
  <si>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</si>
  <si>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</si>
  <si>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</si>
  <si>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</si>
  <si>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</si>
  <si>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</si>
  <si>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</si>
  <si>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</si>
  <si>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</si>
  <si>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</si>
  <si>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</si>
  <si>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</si>
  <si>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</si>
  <si>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</si>
  <si>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</si>
  <si>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</si>
  <si>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</si>
  <si>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</si>
  <si>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</si>
  <si>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</si>
  <si>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</si>
  <si>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</si>
  <si>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</si>
  <si>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</si>
  <si>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</si>
  <si>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</si>
  <si>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</si>
  <si>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</si>
  <si>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</si>
  <si>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</si>
  <si>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</si>
  <si>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</si>
  <si>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</si>
  <si>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</si>
  <si>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</si>
  <si>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</si>
  <si>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</si>
  <si>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</si>
  <si>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</si>
  <si>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</si>
  <si>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</si>
  <si>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</si>
  <si>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</si>
  <si>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</si>
  <si>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</si>
  <si>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</si>
  <si>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</si>
  <si>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</si>
  <si>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</si>
  <si>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</si>
  <si>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</si>
  <si>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</si>
  <si>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</si>
  <si>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</si>
  <si>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</si>
  <si>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</si>
  <si>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</si>
  <si>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</si>
  <si>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</si>
  <si>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</si>
  <si>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</si>
  <si>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</si>
  <si>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</si>
  <si>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</si>
  <si>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</si>
  <si>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</si>
  <si>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</si>
  <si>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</si>
  <si>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</si>
  <si>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</si>
  <si>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</si>
  <si>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</si>
  <si>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</si>
  <si>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</si>
  <si>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</si>
  <si>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</si>
  <si>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</si>
  <si>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</si>
  <si>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</si>
  <si>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</si>
  <si>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</si>
  <si>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</si>
  <si>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</si>
  <si>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</si>
  <si>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</si>
  <si>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</si>
  <si>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</si>
  <si>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</si>
  <si>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</si>
  <si>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</si>
  <si>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</si>
  <si>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</si>
  <si>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</si>
  <si>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</si>
  <si>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</si>
  <si>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</si>
  <si>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</si>
  <si>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</si>
  <si>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</si>
  <si>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</si>
  <si>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</si>
  <si>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</si>
  <si>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</si>
  <si>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</si>
  <si>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</si>
  <si>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</si>
  <si>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</si>
  <si>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</si>
  <si>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</si>
  <si>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</si>
  <si>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</si>
  <si>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</si>
  <si>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</si>
  <si>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</si>
  <si>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</si>
  <si>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</si>
  <si>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</si>
  <si>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</si>
  <si>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</si>
  <si>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</si>
  <si>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</si>
  <si>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</si>
  <si>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</si>
  <si>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</si>
  <si>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</si>
  <si>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</si>
  <si>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</si>
  <si>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</si>
  <si>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</si>
  <si>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</si>
  <si>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</si>
  <si>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</si>
  <si>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</si>
  <si>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</si>
  <si>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</si>
  <si>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</si>
  <si>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</si>
  <si>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</si>
  <si>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</si>
  <si>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</si>
  <si>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</si>
  <si>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</si>
  <si>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</si>
  <si>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</si>
  <si>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</si>
  <si>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</si>
  <si>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</si>
  <si>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</si>
  <si>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</si>
  <si>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</si>
  <si>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</si>
  <si>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</si>
  <si>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</si>
  <si>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</si>
  <si>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</si>
  <si>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</si>
  <si>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</si>
  <si>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</si>
  <si>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</si>
  <si>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</si>
  <si>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</si>
  <si>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</si>
  <si>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</si>
  <si>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</si>
  <si>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</si>
  <si>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</si>
  <si>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</si>
  <si>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</si>
  <si>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</si>
  <si>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</si>
  <si>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</si>
  <si>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</si>
  <si>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</si>
  <si>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</si>
  <si>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</si>
  <si>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</si>
  <si>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</si>
  <si>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</si>
  <si>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</si>
  <si>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</si>
  <si>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</si>
  <si>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</si>
  <si>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</si>
  <si>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</si>
  <si>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</si>
  <si>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</si>
  <si>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</si>
  <si>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</si>
  <si>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</si>
  <si>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</si>
  <si>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</si>
  <si>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</si>
  <si>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</si>
  <si>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</si>
  <si>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</si>
  <si>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</si>
  <si>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</si>
  <si>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</si>
  <si>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</si>
  <si>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</si>
  <si>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</si>
  <si>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</si>
  <si>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</si>
  <si>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</si>
  <si>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</si>
  <si>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</si>
  <si>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</si>
  <si>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</si>
  <si>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</si>
  <si>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</si>
  <si>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</si>
  <si>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</si>
  <si>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</si>
  <si>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</si>
  <si>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</si>
  <si>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</si>
  <si>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</si>
  <si>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</si>
  <si>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</si>
  <si>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</si>
  <si>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</si>
  <si>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</si>
  <si>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</si>
  <si>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</si>
  <si>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</si>
  <si>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</si>
  <si>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</si>
  <si>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</si>
  <si>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</si>
  <si>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</si>
  <si>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</si>
  <si>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</si>
  <si>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</si>
  <si>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</si>
  <si>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</si>
  <si>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</si>
  <si>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</si>
  <si>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</si>
  <si>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</si>
  <si>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</si>
  <si>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</si>
  <si>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</si>
  <si>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</si>
  <si>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</si>
  <si>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</si>
  <si>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</si>
  <si>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</si>
  <si>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</si>
  <si>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</si>
  <si>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</si>
  <si>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</si>
  <si>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</si>
  <si>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</si>
  <si>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</si>
  <si>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</si>
  <si>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</si>
  <si>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</si>
  <si>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</si>
  <si>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</si>
  <si>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</si>
  <si>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</si>
  <si>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</si>
  <si>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</si>
  <si>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</si>
  <si>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</si>
  <si>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</si>
  <si>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</si>
  <si>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</si>
  <si>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</si>
  <si>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</si>
  <si>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</si>
  <si>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</si>
  <si>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</si>
  <si>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</si>
  <si>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</si>
  <si>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</si>
  <si>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</si>
  <si>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</si>
  <si>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</si>
  <si>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</si>
  <si>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</si>
  <si>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</si>
  <si>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</si>
  <si>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</si>
  <si>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</si>
  <si>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</si>
  <si>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</si>
  <si>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</si>
  <si>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</si>
  <si>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</si>
  <si>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</si>
  <si>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</si>
  <si>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</si>
  <si>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</si>
  <si>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</si>
  <si>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</si>
  <si>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</si>
  <si>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</si>
  <si>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</si>
  <si>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</si>
  <si>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</si>
  <si>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</si>
  <si>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</si>
  <si>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</si>
  <si>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</si>
  <si>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</si>
  <si>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</si>
  <si>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</si>
  <si>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</si>
  <si>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</si>
  <si>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</si>
  <si>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</si>
  <si>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</si>
  <si>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</si>
  <si>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</si>
  <si>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</si>
  <si>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</si>
  <si>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</si>
  <si>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</si>
  <si>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</si>
  <si>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</si>
  <si>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</si>
  <si>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</si>
  <si>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</si>
  <si>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</si>
  <si>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</si>
  <si>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</si>
  <si>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</si>
  <si>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</si>
  <si>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</si>
  <si>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</si>
  <si>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</si>
  <si>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</si>
  <si>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</si>
  <si>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</si>
  <si>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</si>
  <si>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</si>
  <si>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</si>
  <si>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</si>
  <si>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</si>
  <si>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</si>
  <si>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</si>
  <si>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</si>
  <si>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</si>
  <si>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</si>
  <si>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</si>
  <si>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</si>
  <si>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</si>
  <si>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</si>
  <si>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</si>
  <si>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</si>
  <si>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</si>
  <si>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</si>
  <si>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</si>
  <si>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</si>
  <si>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</si>
  <si>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</si>
  <si>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</si>
  <si>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</si>
  <si>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</si>
  <si>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</si>
  <si>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</si>
  <si>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</si>
  <si>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</si>
  <si>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</si>
  <si>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</si>
  <si>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</si>
  <si>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</si>
  <si>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</si>
  <si>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</si>
  <si>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</si>
  <si>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</si>
  <si>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</si>
  <si>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</si>
  <si>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</si>
  <si>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</si>
  <si>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</si>
  <si>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</si>
  <si>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</si>
  <si>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</si>
  <si>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</si>
  <si>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</si>
  <si>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</si>
  <si>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</si>
  <si>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</si>
  <si>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</si>
  <si>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</si>
  <si>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</si>
  <si>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</si>
  <si>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</si>
  <si>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</si>
  <si>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33100</t>
  </si>
  <si>
    <t>岡山市</t>
  </si>
  <si>
    <t>33100_令和4年度</t>
  </si>
  <si>
    <t>33100_令和6年度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</si>
  <si>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</si>
  <si>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</si>
  <si>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</si>
  <si>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</si>
  <si>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</si>
  <si>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</si>
  <si>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</si>
  <si>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</si>
  <si>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</si>
  <si>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</si>
  <si>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</si>
  <si>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</si>
  <si>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</si>
  <si>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</si>
  <si>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</si>
  <si>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</si>
  <si>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</si>
  <si>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</si>
  <si>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</si>
  <si>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</si>
  <si>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</si>
  <si>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</si>
  <si>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</si>
  <si>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</si>
  <si>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</si>
  <si>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</si>
  <si>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</si>
  <si>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</si>
  <si>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</si>
  <si>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</si>
  <si>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</si>
  <si>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</si>
  <si>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</si>
  <si>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</si>
  <si>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</si>
  <si>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</si>
  <si>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</si>
  <si>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</si>
  <si>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</si>
  <si>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</si>
  <si>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</si>
  <si>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</si>
  <si>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</si>
  <si>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</si>
  <si>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</si>
  <si>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</si>
  <si>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</si>
  <si>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</si>
  <si>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</si>
  <si>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</si>
  <si>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</si>
  <si>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</si>
  <si>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</si>
  <si>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</si>
  <si>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</si>
  <si>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</si>
  <si>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</si>
  <si>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</si>
  <si>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</si>
  <si>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</si>
  <si>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</si>
  <si>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</si>
  <si>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</si>
  <si>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</si>
  <si>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</si>
  <si>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</si>
  <si>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</si>
  <si>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</si>
  <si>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</si>
  <si>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</si>
  <si>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</si>
  <si>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</si>
  <si>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</si>
  <si>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01345_令和6年度</t>
  </si>
  <si>
    <t>01345</t>
  </si>
  <si>
    <t>森町</t>
  </si>
  <si>
    <t>01345_令和4年度</t>
  </si>
  <si>
    <t>33216</t>
  </si>
  <si>
    <t>浅口市</t>
  </si>
  <si>
    <t>33216_令和4年度</t>
  </si>
  <si>
    <t>33216_令和6年度</t>
  </si>
  <si>
    <t>33211</t>
  </si>
  <si>
    <t>備前市</t>
  </si>
  <si>
    <t>33211_令和4年度</t>
  </si>
  <si>
    <t>33211_令和6年度</t>
  </si>
  <si>
    <t>川西町</t>
  </si>
  <si>
    <t>33215</t>
  </si>
  <si>
    <t>美作市</t>
  </si>
  <si>
    <t>33215_令和4年度</t>
  </si>
  <si>
    <t>33215_令和6年度</t>
  </si>
  <si>
    <t>33207</t>
  </si>
  <si>
    <t>井原市</t>
  </si>
  <si>
    <t>33207_令和4年度</t>
  </si>
  <si>
    <t>33207_令和6年度</t>
  </si>
  <si>
    <t>33212</t>
  </si>
  <si>
    <t>瀬戸内市</t>
  </si>
  <si>
    <t>33212_令和4年度</t>
  </si>
  <si>
    <t>33212_令和6年度</t>
  </si>
  <si>
    <t>33205</t>
  </si>
  <si>
    <t>笠岡市</t>
  </si>
  <si>
    <t>33205_令和4年度</t>
  </si>
  <si>
    <t>33205_令和6年度</t>
  </si>
  <si>
    <t>33208</t>
  </si>
  <si>
    <t>総社市</t>
  </si>
  <si>
    <t>33208_令和4年度</t>
  </si>
  <si>
    <t>33208_令和6年度</t>
  </si>
  <si>
    <t>33204</t>
  </si>
  <si>
    <t>玉野市</t>
  </si>
  <si>
    <t>33204_令和4年度</t>
  </si>
  <si>
    <t>33204_令和6年度</t>
  </si>
  <si>
    <t>33213</t>
  </si>
  <si>
    <t>赤磐市</t>
  </si>
  <si>
    <t>33213_令和4年度</t>
  </si>
  <si>
    <t>33213_令和6年度</t>
  </si>
  <si>
    <t>33214</t>
  </si>
  <si>
    <t>真庭市</t>
  </si>
  <si>
    <t>33214_令和4年度</t>
  </si>
  <si>
    <t>33214_令和6年度</t>
  </si>
  <si>
    <t>33209</t>
  </si>
  <si>
    <t>高梁市</t>
  </si>
  <si>
    <t>33209_令和4年度</t>
  </si>
  <si>
    <t>33209_令和6年度</t>
  </si>
  <si>
    <t>33210</t>
  </si>
  <si>
    <t>新見市</t>
  </si>
  <si>
    <t>33210_令和4年度</t>
  </si>
  <si>
    <t>33210_令和6年度</t>
  </si>
  <si>
    <t>06212_平成2年度</t>
  </si>
  <si>
    <t>06212</t>
  </si>
  <si>
    <t>尾花沢市</t>
  </si>
  <si>
    <t>06212_平成17年度</t>
  </si>
  <si>
    <t>06212_平成18年度</t>
  </si>
  <si>
    <t>06212_平成19年度</t>
  </si>
  <si>
    <t>06212_平成20年度</t>
  </si>
  <si>
    <t>06212_平成21年度</t>
  </si>
  <si>
    <t>06212_平成22年度</t>
  </si>
  <si>
    <t>06212_平成23年度</t>
  </si>
  <si>
    <t>06212_平成24年度</t>
  </si>
  <si>
    <t>06212_平成25年度</t>
  </si>
  <si>
    <t>06212_平成26年度</t>
  </si>
  <si>
    <t>06212_平成27年度</t>
  </si>
  <si>
    <t>06212_平成28年度</t>
  </si>
  <si>
    <t>06212_平成29年度</t>
  </si>
  <si>
    <t>06212_平成30年度</t>
  </si>
  <si>
    <t>06212_令和元年度</t>
  </si>
  <si>
    <t>06212_令和2年度</t>
  </si>
  <si>
    <t>06212_令和3年度</t>
  </si>
  <si>
    <t>06212_令和4年度</t>
  </si>
  <si>
    <t>06212_令和5年度</t>
  </si>
  <si>
    <t>06212_令和6年度</t>
  </si>
  <si>
    <t>42391_平成2年度</t>
  </si>
  <si>
    <t>42391</t>
  </si>
  <si>
    <t>佐々町</t>
  </si>
  <si>
    <t>42391_平成17年度</t>
  </si>
  <si>
    <t>42391_平成18年度</t>
  </si>
  <si>
    <t>42391_平成19年度</t>
  </si>
  <si>
    <t>42391_平成20年度</t>
  </si>
  <si>
    <t>42391_平成21年度</t>
  </si>
  <si>
    <t>42391_平成22年度</t>
  </si>
  <si>
    <t>42391_平成23年度</t>
  </si>
  <si>
    <t>42391_平成24年度</t>
  </si>
  <si>
    <t>42391_平成25年度</t>
  </si>
  <si>
    <t>42391_平成26年度</t>
  </si>
  <si>
    <t>42391_平成27年度</t>
  </si>
  <si>
    <t>42391_平成28年度</t>
  </si>
  <si>
    <t>42391_平成29年度</t>
  </si>
  <si>
    <t>42391_平成30年度</t>
  </si>
  <si>
    <t>42391_令和元年度</t>
  </si>
  <si>
    <t>42391_令和2年度</t>
  </si>
  <si>
    <t>42391_令和3年度</t>
  </si>
  <si>
    <t>42391_令和4年度</t>
  </si>
  <si>
    <t>42391_令和5年度</t>
  </si>
  <si>
    <t>42391_令和6年度</t>
  </si>
  <si>
    <t>46492_平成2年度</t>
  </si>
  <si>
    <t>46492</t>
  </si>
  <si>
    <t>肝付町</t>
  </si>
  <si>
    <t>46492_平成17年度</t>
  </si>
  <si>
    <t>46492_平成18年度</t>
  </si>
  <si>
    <t>46492_平成19年度</t>
  </si>
  <si>
    <t>46492_平成20年度</t>
  </si>
  <si>
    <t>46492_平成21年度</t>
  </si>
  <si>
    <t>46492_平成22年度</t>
  </si>
  <si>
    <t>46492_平成23年度</t>
  </si>
  <si>
    <t>46492_平成24年度</t>
  </si>
  <si>
    <t>46492_平成25年度</t>
  </si>
  <si>
    <t>46492_平成26年度</t>
  </si>
  <si>
    <t>46492_平成27年度</t>
  </si>
  <si>
    <t>46492_平成28年度</t>
  </si>
  <si>
    <t>46492_平成29年度</t>
  </si>
  <si>
    <t>46492_平成30年度</t>
  </si>
  <si>
    <t>46492_令和元年度</t>
  </si>
  <si>
    <t>46492_令和2年度</t>
  </si>
  <si>
    <t>46492_令和3年度</t>
  </si>
  <si>
    <t>46492_令和4年度</t>
  </si>
  <si>
    <t>46492_令和5年度</t>
  </si>
  <si>
    <t>46492_令和6年度</t>
  </si>
  <si>
    <t>28481_平成2年度</t>
  </si>
  <si>
    <t>28481</t>
  </si>
  <si>
    <t>上郡町</t>
  </si>
  <si>
    <t>28481_平成17年度</t>
  </si>
  <si>
    <t>28481_平成18年度</t>
  </si>
  <si>
    <t>28481_平成19年度</t>
  </si>
  <si>
    <t>28481_平成20年度</t>
  </si>
  <si>
    <t>28481_平成21年度</t>
  </si>
  <si>
    <t>28481_平成22年度</t>
  </si>
  <si>
    <t>28481_平成23年度</t>
  </si>
  <si>
    <t>28481_平成24年度</t>
  </si>
  <si>
    <t>28481_平成25年度</t>
  </si>
  <si>
    <t>28481_平成26年度</t>
  </si>
  <si>
    <t>28481_平成27年度</t>
  </si>
  <si>
    <t>28481_平成28年度</t>
  </si>
  <si>
    <t>28481_平成29年度</t>
  </si>
  <si>
    <t>28481_平成30年度</t>
  </si>
  <si>
    <t>28481_令和元年度</t>
  </si>
  <si>
    <t>28481_令和2年度</t>
  </si>
  <si>
    <t>28481_令和3年度</t>
  </si>
  <si>
    <t>28481_令和4年度</t>
  </si>
  <si>
    <t>28481_令和5年度</t>
  </si>
  <si>
    <t>28481_令和6年度</t>
  </si>
  <si>
    <t>35305_平成2年度</t>
  </si>
  <si>
    <t>35305</t>
  </si>
  <si>
    <t>周防大島町</t>
  </si>
  <si>
    <t>35305_平成17年度</t>
  </si>
  <si>
    <t>35305_平成18年度</t>
  </si>
  <si>
    <t>35305_平成19年度</t>
  </si>
  <si>
    <t>35305_平成20年度</t>
  </si>
  <si>
    <t>35305_平成21年度</t>
  </si>
  <si>
    <t>35305_平成22年度</t>
  </si>
  <si>
    <t>35305_平成23年度</t>
  </si>
  <si>
    <t>35305_平成24年度</t>
  </si>
  <si>
    <t>35305_平成25年度</t>
  </si>
  <si>
    <t>35305_平成26年度</t>
  </si>
  <si>
    <t>35305_平成27年度</t>
  </si>
  <si>
    <t>35305_平成28年度</t>
  </si>
  <si>
    <t>35305_平成29年度</t>
  </si>
  <si>
    <t>35305_平成30年度</t>
  </si>
  <si>
    <t>35305_令和元年度</t>
  </si>
  <si>
    <t>35305_令和2年度</t>
  </si>
  <si>
    <t>35305_令和3年度</t>
  </si>
  <si>
    <t>35305_令和4年度</t>
  </si>
  <si>
    <t>35305_令和5年度</t>
  </si>
  <si>
    <t>35305_令和6年度</t>
  </si>
  <si>
    <t>07501_平成2年度</t>
  </si>
  <si>
    <t>07501</t>
  </si>
  <si>
    <t>石川町</t>
  </si>
  <si>
    <t>07501_平成17年度</t>
  </si>
  <si>
    <t>07501_平成18年度</t>
  </si>
  <si>
    <t>07501_平成19年度</t>
  </si>
  <si>
    <t>07501_平成20年度</t>
  </si>
  <si>
    <t>07501_平成21年度</t>
  </si>
  <si>
    <t>07501_平成22年度</t>
  </si>
  <si>
    <t>07501_平成23年度</t>
  </si>
  <si>
    <t>07501_平成24年度</t>
  </si>
  <si>
    <t>07501_平成25年度</t>
  </si>
  <si>
    <t>07501_平成26年度</t>
  </si>
  <si>
    <t>07501_平成27年度</t>
  </si>
  <si>
    <t>07501_平成28年度</t>
  </si>
  <si>
    <t>07501_平成29年度</t>
  </si>
  <si>
    <t>07501_平成30年度</t>
  </si>
  <si>
    <t>07501_令和元年度</t>
  </si>
  <si>
    <t>07501_令和2年度</t>
  </si>
  <si>
    <t>07501_令和3年度</t>
  </si>
  <si>
    <t>07501_令和4年度</t>
  </si>
  <si>
    <t>07501_令和5年度</t>
  </si>
  <si>
    <t>07501_令和6年度</t>
  </si>
  <si>
    <t>01345_平成2年度</t>
  </si>
  <si>
    <t>01345_平成17年度</t>
  </si>
  <si>
    <t>01345_平成18年度</t>
  </si>
  <si>
    <t>01345_平成19年度</t>
  </si>
  <si>
    <t>01345_平成20年度</t>
  </si>
  <si>
    <t>01345_平成21年度</t>
  </si>
  <si>
    <t>01345_平成22年度</t>
  </si>
  <si>
    <t>01345_平成23年度</t>
  </si>
  <si>
    <t>01345_平成24年度</t>
  </si>
  <si>
    <t>01345_平成25年度</t>
  </si>
  <si>
    <t>01345_平成26年度</t>
  </si>
  <si>
    <t>01345_平成27年度</t>
  </si>
  <si>
    <t>01345_平成28年度</t>
  </si>
  <si>
    <t>01345_平成29年度</t>
  </si>
  <si>
    <t>01345_平成30年度</t>
  </si>
  <si>
    <t>01345_令和元年度</t>
  </si>
  <si>
    <t>01345_令和2年度</t>
  </si>
  <si>
    <t>01345_令和3年度</t>
  </si>
  <si>
    <t>01345_令和5年度</t>
  </si>
  <si>
    <t>24441_平成2年度</t>
  </si>
  <si>
    <t>24441</t>
  </si>
  <si>
    <t>多気町</t>
  </si>
  <si>
    <t>24441_平成17年度</t>
  </si>
  <si>
    <t>24441_平成18年度</t>
  </si>
  <si>
    <t>24441_平成19年度</t>
  </si>
  <si>
    <t>24441_平成20年度</t>
  </si>
  <si>
    <t>24441_平成21年度</t>
  </si>
  <si>
    <t>24441_平成22年度</t>
  </si>
  <si>
    <t>24441_平成23年度</t>
  </si>
  <si>
    <t>24441_平成24年度</t>
  </si>
  <si>
    <t>24441_平成25年度</t>
  </si>
  <si>
    <t>24441_平成26年度</t>
  </si>
  <si>
    <t>24441_平成27年度</t>
  </si>
  <si>
    <t>24441_平成28年度</t>
  </si>
  <si>
    <t>24441_平成29年度</t>
  </si>
  <si>
    <t>24441_平成30年度</t>
  </si>
  <si>
    <t>24441_令和元年度</t>
  </si>
  <si>
    <t>24441_令和2年度</t>
  </si>
  <si>
    <t>24441_令和3年度</t>
  </si>
  <si>
    <t>24441_令和4年度</t>
  </si>
  <si>
    <t>24441_令和5年度</t>
  </si>
  <si>
    <t>24441_令和6年度</t>
  </si>
  <si>
    <t>30421_平成2年度</t>
  </si>
  <si>
    <t>30421</t>
  </si>
  <si>
    <t>那智勝浦町</t>
  </si>
  <si>
    <t>30421_平成17年度</t>
  </si>
  <si>
    <t>30421_平成18年度</t>
  </si>
  <si>
    <t>30421_平成19年度</t>
  </si>
  <si>
    <t>30421_平成20年度</t>
  </si>
  <si>
    <t>30421_平成21年度</t>
  </si>
  <si>
    <t>30421_平成22年度</t>
  </si>
  <si>
    <t>30421_平成23年度</t>
  </si>
  <si>
    <t>30421_平成24年度</t>
  </si>
  <si>
    <t>30421_平成25年度</t>
  </si>
  <si>
    <t>30421_平成26年度</t>
  </si>
  <si>
    <t>30421_平成27年度</t>
  </si>
  <si>
    <t>30421_平成28年度</t>
  </si>
  <si>
    <t>30421_平成29年度</t>
  </si>
  <si>
    <t>30421_平成30年度</t>
  </si>
  <si>
    <t>30421_令和元年度</t>
  </si>
  <si>
    <t>30421_令和2年度</t>
  </si>
  <si>
    <t>30421_令和3年度</t>
  </si>
  <si>
    <t>30421_令和4年度</t>
  </si>
  <si>
    <t>30421_令和5年度</t>
  </si>
  <si>
    <t>30421_令和6年度</t>
  </si>
  <si>
    <t>10521_平成2年度</t>
  </si>
  <si>
    <t>10521</t>
  </si>
  <si>
    <t>板倉町</t>
  </si>
  <si>
    <t>10521_平成17年度</t>
  </si>
  <si>
    <t>10521_平成18年度</t>
  </si>
  <si>
    <t>10521_平成19年度</t>
  </si>
  <si>
    <t>10521_平成20年度</t>
  </si>
  <si>
    <t>10521_平成21年度</t>
  </si>
  <si>
    <t>10521_平成22年度</t>
  </si>
  <si>
    <t>10521_平成23年度</t>
  </si>
  <si>
    <t>10521_平成24年度</t>
  </si>
  <si>
    <t>10521_平成25年度</t>
  </si>
  <si>
    <t>10521_平成26年度</t>
  </si>
  <si>
    <t>10521_平成27年度</t>
  </si>
  <si>
    <t>10521_平成28年度</t>
  </si>
  <si>
    <t>10521_平成29年度</t>
  </si>
  <si>
    <t>10521_平成30年度</t>
  </si>
  <si>
    <t>10521_令和元年度</t>
  </si>
  <si>
    <t>10521_令和2年度</t>
  </si>
  <si>
    <t>10521_令和3年度</t>
  </si>
  <si>
    <t>10521_令和4年度</t>
  </si>
  <si>
    <t>10521_令和5年度</t>
  </si>
  <si>
    <t>10521_令和6年度</t>
  </si>
  <si>
    <t>07368_平成2年度</t>
  </si>
  <si>
    <t>07368</t>
  </si>
  <si>
    <t>南会津町</t>
  </si>
  <si>
    <t>07368_平成17年度</t>
  </si>
  <si>
    <t>07368_平成18年度</t>
  </si>
  <si>
    <t>07368_平成19年度</t>
  </si>
  <si>
    <t>07368_平成20年度</t>
  </si>
  <si>
    <t>07368_平成21年度</t>
  </si>
  <si>
    <t>07368_平成22年度</t>
  </si>
  <si>
    <t>07368_平成23年度</t>
  </si>
  <si>
    <t>07368_平成24年度</t>
  </si>
  <si>
    <t>07368_平成25年度</t>
  </si>
  <si>
    <t>07368_平成26年度</t>
  </si>
  <si>
    <t>07368_平成27年度</t>
  </si>
  <si>
    <t>07368_平成28年度</t>
  </si>
  <si>
    <t>07368_平成29年度</t>
  </si>
  <si>
    <t>07368_平成30年度</t>
  </si>
  <si>
    <t>07368_令和元年度</t>
  </si>
  <si>
    <t>07368_令和2年度</t>
  </si>
  <si>
    <t>07368_令和3年度</t>
  </si>
  <si>
    <t>07368_令和4年度</t>
  </si>
  <si>
    <t>07368_令和5年度</t>
  </si>
  <si>
    <t>07368_令和6年度</t>
  </si>
  <si>
    <t>40522_平成2年度</t>
  </si>
  <si>
    <t>40522</t>
  </si>
  <si>
    <t>大木町</t>
  </si>
  <si>
    <t>40522_平成17年度</t>
  </si>
  <si>
    <t>40522_平成18年度</t>
  </si>
  <si>
    <t>40522_平成19年度</t>
  </si>
  <si>
    <t>40522_平成20年度</t>
  </si>
  <si>
    <t>40522_平成21年度</t>
  </si>
  <si>
    <t>40522_平成22年度</t>
  </si>
  <si>
    <t>40522_平成23年度</t>
  </si>
  <si>
    <t>40522_平成24年度</t>
  </si>
  <si>
    <t>40522_平成25年度</t>
  </si>
  <si>
    <t>40522_平成26年度</t>
  </si>
  <si>
    <t>40522_平成27年度</t>
  </si>
  <si>
    <t>40522_平成28年度</t>
  </si>
  <si>
    <t>40522_平成29年度</t>
  </si>
  <si>
    <t>40522_平成30年度</t>
  </si>
  <si>
    <t>40522_令和元年度</t>
  </si>
  <si>
    <t>40522_令和2年度</t>
  </si>
  <si>
    <t>40522_令和3年度</t>
  </si>
  <si>
    <t>40522_令和4年度</t>
  </si>
  <si>
    <t>40522_令和5年度</t>
  </si>
  <si>
    <t>40522_令和6年度</t>
  </si>
  <si>
    <t>06382_平成2年度</t>
  </si>
  <si>
    <t>06382</t>
  </si>
  <si>
    <t>06382_平成17年度</t>
  </si>
  <si>
    <t>06382_平成18年度</t>
  </si>
  <si>
    <t>06382_平成19年度</t>
  </si>
  <si>
    <t>06382_平成20年度</t>
  </si>
  <si>
    <t>06382_平成21年度</t>
  </si>
  <si>
    <t>06382_平成22年度</t>
  </si>
  <si>
    <t>06382_平成23年度</t>
  </si>
  <si>
    <t>06382_平成24年度</t>
  </si>
  <si>
    <t>06382_平成25年度</t>
  </si>
  <si>
    <t>06382_平成26年度</t>
  </si>
  <si>
    <t>06382_平成27年度</t>
  </si>
  <si>
    <t>06382_平成28年度</t>
  </si>
  <si>
    <t>06382_平成29年度</t>
  </si>
  <si>
    <t>06382_平成30年度</t>
  </si>
  <si>
    <t>06382_令和元年度</t>
  </si>
  <si>
    <t>06382_令和2年度</t>
  </si>
  <si>
    <t>06382_令和3年度</t>
  </si>
  <si>
    <t>06382_令和4年度</t>
  </si>
  <si>
    <t>06382_令和5年度</t>
  </si>
  <si>
    <t>06382_令和6年度</t>
  </si>
  <si>
    <t>18501_平成2年度</t>
  </si>
  <si>
    <t>18501</t>
  </si>
  <si>
    <t>若狭町</t>
  </si>
  <si>
    <t>18501_平成17年度</t>
  </si>
  <si>
    <t>18501_平成18年度</t>
  </si>
  <si>
    <t>18501_平成19年度</t>
  </si>
  <si>
    <t>18501_平成20年度</t>
  </si>
  <si>
    <t>18501_平成21年度</t>
  </si>
  <si>
    <t>18501_平成22年度</t>
  </si>
  <si>
    <t>18501_平成23年度</t>
  </si>
  <si>
    <t>18501_平成24年度</t>
  </si>
  <si>
    <t>18501_平成25年度</t>
  </si>
  <si>
    <t>18501_平成26年度</t>
  </si>
  <si>
    <t>18501_平成27年度</t>
  </si>
  <si>
    <t>18501_平成28年度</t>
  </si>
  <si>
    <t>18501_平成29年度</t>
  </si>
  <si>
    <t>18501_平成30年度</t>
  </si>
  <si>
    <t>18501_令和元年度</t>
  </si>
  <si>
    <t>18501_令和2年度</t>
  </si>
  <si>
    <t>18501_令和3年度</t>
  </si>
  <si>
    <t>18501_令和4年度</t>
  </si>
  <si>
    <t>18501_令和5年度</t>
  </si>
  <si>
    <t>18501_令和6年度</t>
  </si>
  <si>
    <t>12347_平成2年度</t>
  </si>
  <si>
    <t>12347</t>
  </si>
  <si>
    <t>多古町</t>
  </si>
  <si>
    <t>12347_平成17年度</t>
  </si>
  <si>
    <t>12347_平成18年度</t>
  </si>
  <si>
    <t>12347_平成19年度</t>
  </si>
  <si>
    <t>12347_平成20年度</t>
  </si>
  <si>
    <t>12347_平成21年度</t>
  </si>
  <si>
    <t>12347_平成22年度</t>
  </si>
  <si>
    <t>12347_平成23年度</t>
  </si>
  <si>
    <t>12347_平成24年度</t>
  </si>
  <si>
    <t>12347_平成25年度</t>
  </si>
  <si>
    <t>12347_平成26年度</t>
  </si>
  <si>
    <t>12347_平成27年度</t>
  </si>
  <si>
    <t>12347_平成28年度</t>
  </si>
  <si>
    <t>12347_平成29年度</t>
  </si>
  <si>
    <t>12347_平成30年度</t>
  </si>
  <si>
    <t>12347_令和元年度</t>
  </si>
  <si>
    <t>12347_令和2年度</t>
  </si>
  <si>
    <t>12347_令和3年度</t>
  </si>
  <si>
    <t>12347_令和4年度</t>
  </si>
  <si>
    <t>12347_令和5年度</t>
  </si>
  <si>
    <t>12347_令和6年度</t>
  </si>
  <si>
    <t>06301_平成2年度</t>
  </si>
  <si>
    <t>06301</t>
  </si>
  <si>
    <t>山辺町</t>
  </si>
  <si>
    <t>06301_平成17年度</t>
  </si>
  <si>
    <t>06301_平成18年度</t>
  </si>
  <si>
    <t>06301_平成19年度</t>
  </si>
  <si>
    <t>06301_平成20年度</t>
  </si>
  <si>
    <t>06301_平成21年度</t>
  </si>
  <si>
    <t>06301_平成22年度</t>
  </si>
  <si>
    <t>06301_平成23年度</t>
  </si>
  <si>
    <t>06301_平成24年度</t>
  </si>
  <si>
    <t>06301_平成25年度</t>
  </si>
  <si>
    <t>06301_平成26年度</t>
  </si>
  <si>
    <t>06301_平成27年度</t>
  </si>
  <si>
    <t>06301_平成28年度</t>
  </si>
  <si>
    <t>06301_平成29年度</t>
  </si>
  <si>
    <t>06301_平成30年度</t>
  </si>
  <si>
    <t>06301_令和元年度</t>
  </si>
  <si>
    <t>06301_令和2年度</t>
  </si>
  <si>
    <t>06301_令和3年度</t>
  </si>
  <si>
    <t>06301_令和4年度</t>
  </si>
  <si>
    <t>06301_令和5年度</t>
  </si>
  <si>
    <t>06301_令和6年度</t>
  </si>
  <si>
    <t>12423_平成2年度</t>
  </si>
  <si>
    <t>12423</t>
  </si>
  <si>
    <t>長生村</t>
  </si>
  <si>
    <t>12423_平成17年度</t>
  </si>
  <si>
    <t>12423_平成18年度</t>
  </si>
  <si>
    <t>12423_平成19年度</t>
  </si>
  <si>
    <t>12423_平成20年度</t>
  </si>
  <si>
    <t>12423_平成21年度</t>
  </si>
  <si>
    <t>12423_平成22年度</t>
  </si>
  <si>
    <t>12423_平成23年度</t>
  </si>
  <si>
    <t>12423_平成24年度</t>
  </si>
  <si>
    <t>12423_平成25年度</t>
  </si>
  <si>
    <t>12423_平成26年度</t>
  </si>
  <si>
    <t>12423_平成27年度</t>
  </si>
  <si>
    <t>12423_平成28年度</t>
  </si>
  <si>
    <t>12423_平成29年度</t>
  </si>
  <si>
    <t>12423_平成30年度</t>
  </si>
  <si>
    <t>12423_令和元年度</t>
  </si>
  <si>
    <t>12423_令和2年度</t>
  </si>
  <si>
    <t>12423_令和3年度</t>
  </si>
  <si>
    <t>12423_令和4年度</t>
  </si>
  <si>
    <t>12423_令和5年度</t>
  </si>
  <si>
    <t>12423_令和6年度</t>
  </si>
  <si>
    <t>36489_平成2年度</t>
  </si>
  <si>
    <t>36489</t>
  </si>
  <si>
    <t>東みよし町</t>
  </si>
  <si>
    <t>36489_平成17年度</t>
  </si>
  <si>
    <t>36489_平成18年度</t>
  </si>
  <si>
    <t>36489_平成19年度</t>
  </si>
  <si>
    <t>36489_平成20年度</t>
  </si>
  <si>
    <t>36489_平成21年度</t>
  </si>
  <si>
    <t>36489_平成22年度</t>
  </si>
  <si>
    <t>36489_平成23年度</t>
  </si>
  <si>
    <t>36489_平成24年度</t>
  </si>
  <si>
    <t>36489_平成25年度</t>
  </si>
  <si>
    <t>36489_平成26年度</t>
  </si>
  <si>
    <t>36489_平成27年度</t>
  </si>
  <si>
    <t>36489_平成28年度</t>
  </si>
  <si>
    <t>36489_平成29年度</t>
  </si>
  <si>
    <t>36489_平成30年度</t>
  </si>
  <si>
    <t>36489_令和元年度</t>
  </si>
  <si>
    <t>36489_令和2年度</t>
  </si>
  <si>
    <t>36489_令和3年度</t>
  </si>
  <si>
    <t>36489_令和4年度</t>
  </si>
  <si>
    <t>36489_令和5年度</t>
  </si>
  <si>
    <t>36489_令和6年度</t>
  </si>
  <si>
    <t>05463_平成2年度</t>
  </si>
  <si>
    <t>05463</t>
  </si>
  <si>
    <t>羽後町</t>
  </si>
  <si>
    <t>05463_平成17年度</t>
  </si>
  <si>
    <t>05463_平成18年度</t>
  </si>
  <si>
    <t>05463_平成19年度</t>
  </si>
  <si>
    <t>05463_平成20年度</t>
  </si>
  <si>
    <t>05463_平成21年度</t>
  </si>
  <si>
    <t>05463_平成22年度</t>
  </si>
  <si>
    <t>05463_平成23年度</t>
  </si>
  <si>
    <t>05463_平成24年度</t>
  </si>
  <si>
    <t>05463_平成25年度</t>
  </si>
  <si>
    <t>05463_平成26年度</t>
  </si>
  <si>
    <t>05463_平成27年度</t>
  </si>
  <si>
    <t>05463_平成28年度</t>
  </si>
  <si>
    <t>05463_平成29年度</t>
  </si>
  <si>
    <t>05463_平成30年度</t>
  </si>
  <si>
    <t>05463_令和元年度</t>
  </si>
  <si>
    <t>05463_令和2年度</t>
  </si>
  <si>
    <t>05463_令和3年度</t>
  </si>
  <si>
    <t>05463_令和4年度</t>
  </si>
  <si>
    <t>05463_令和5年度</t>
  </si>
  <si>
    <t>05463_令和6年度</t>
  </si>
  <si>
    <t>32528_平成2年度</t>
  </si>
  <si>
    <t>32528</t>
  </si>
  <si>
    <t>隠岐の島町</t>
  </si>
  <si>
    <t>32528_平成17年度</t>
  </si>
  <si>
    <t>32528_平成18年度</t>
  </si>
  <si>
    <t>32528_平成19年度</t>
  </si>
  <si>
    <t>32528_平成20年度</t>
  </si>
  <si>
    <t>32528_平成21年度</t>
  </si>
  <si>
    <t>32528_平成22年度</t>
  </si>
  <si>
    <t>32528_平成23年度</t>
  </si>
  <si>
    <t>32528_平成24年度</t>
  </si>
  <si>
    <t>32528_平成25年度</t>
  </si>
  <si>
    <t>32528_平成26年度</t>
  </si>
  <si>
    <t>32528_平成27年度</t>
  </si>
  <si>
    <t>32528_平成28年度</t>
  </si>
  <si>
    <t>32528_平成29年度</t>
  </si>
  <si>
    <t>32528_平成30年度</t>
  </si>
  <si>
    <t>32528_令和元年度</t>
  </si>
  <si>
    <t>32528_令和2年度</t>
  </si>
  <si>
    <t>32528_令和3年度</t>
  </si>
  <si>
    <t>32528_令和4年度</t>
  </si>
  <si>
    <t>32528_令和5年度</t>
  </si>
  <si>
    <t>32528_令和6年度</t>
  </si>
  <si>
    <t>37324_平成2年度</t>
  </si>
  <si>
    <t>37324</t>
  </si>
  <si>
    <t>小豆島町</t>
  </si>
  <si>
    <t>37324_平成17年度</t>
  </si>
  <si>
    <t>37324_平成18年度</t>
  </si>
  <si>
    <t>37324_平成19年度</t>
  </si>
  <si>
    <t>37324_平成20年度</t>
  </si>
  <si>
    <t>37324_平成21年度</t>
  </si>
  <si>
    <t>37324_平成22年度</t>
  </si>
  <si>
    <t>37324_平成23年度</t>
  </si>
  <si>
    <t>37324_平成24年度</t>
  </si>
  <si>
    <t>37324_平成25年度</t>
  </si>
  <si>
    <t>37324_平成26年度</t>
  </si>
  <si>
    <t>37324_平成27年度</t>
  </si>
  <si>
    <t>37324_平成28年度</t>
  </si>
  <si>
    <t>37324_平成29年度</t>
  </si>
  <si>
    <t>37324_平成30年度</t>
  </si>
  <si>
    <t>37324_令和元年度</t>
  </si>
  <si>
    <t>37324_令和2年度</t>
  </si>
  <si>
    <t>37324_令和3年度</t>
  </si>
  <si>
    <t>37324_令和4年度</t>
  </si>
  <si>
    <t>37324_令和5年度</t>
  </si>
  <si>
    <t>37324_令和6年度</t>
  </si>
  <si>
    <t>33461_平成2年度</t>
  </si>
  <si>
    <t>33461</t>
  </si>
  <si>
    <t>矢掛町</t>
  </si>
  <si>
    <t>33461_平成17年度</t>
  </si>
  <si>
    <t>33461_平成18年度</t>
  </si>
  <si>
    <t>33461_平成19年度</t>
  </si>
  <si>
    <t>33461_平成20年度</t>
  </si>
  <si>
    <t>33461_平成21年度</t>
  </si>
  <si>
    <t>33461_平成22年度</t>
  </si>
  <si>
    <t>33461_平成23年度</t>
  </si>
  <si>
    <t>33461_平成24年度</t>
  </si>
  <si>
    <t>33461_平成25年度</t>
  </si>
  <si>
    <t>33461_平成26年度</t>
  </si>
  <si>
    <t>33461_平成27年度</t>
  </si>
  <si>
    <t>33461_平成28年度</t>
  </si>
  <si>
    <t>33461_平成29年度</t>
  </si>
  <si>
    <t>33461_平成30年度</t>
  </si>
  <si>
    <t>33461_令和元年度</t>
  </si>
  <si>
    <t>33461_令和2年度</t>
  </si>
  <si>
    <t>33461_令和3年度</t>
  </si>
  <si>
    <t>33461_令和4年度</t>
  </si>
  <si>
    <t>33461_令和5年度</t>
  </si>
  <si>
    <t>33461_令和6年度</t>
  </si>
  <si>
    <t>43447_平成2年度</t>
  </si>
  <si>
    <t>43447</t>
  </si>
  <si>
    <t>山都町</t>
  </si>
  <si>
    <t>43447_平成17年度</t>
  </si>
  <si>
    <t>43447_平成18年度</t>
  </si>
  <si>
    <t>43447_平成19年度</t>
  </si>
  <si>
    <t>43447_平成20年度</t>
  </si>
  <si>
    <t>43447_平成21年度</t>
  </si>
  <si>
    <t>43447_平成22年度</t>
  </si>
  <si>
    <t>43447_平成23年度</t>
  </si>
  <si>
    <t>43447_平成24年度</t>
  </si>
  <si>
    <t>43447_平成25年度</t>
  </si>
  <si>
    <t>43447_平成26年度</t>
  </si>
  <si>
    <t>43447_平成27年度</t>
  </si>
  <si>
    <t>43447_平成28年度</t>
  </si>
  <si>
    <t>43447_平成29年度</t>
  </si>
  <si>
    <t>43447_平成30年度</t>
  </si>
  <si>
    <t>43447_令和元年度</t>
  </si>
  <si>
    <t>43447_令和2年度</t>
  </si>
  <si>
    <t>43447_令和3年度</t>
  </si>
  <si>
    <t>43447_令和4年度</t>
  </si>
  <si>
    <t>43447_令和5年度</t>
  </si>
  <si>
    <t>43447_令和6年度</t>
  </si>
  <si>
    <t>46214_平成2年度</t>
  </si>
  <si>
    <t>46214</t>
  </si>
  <si>
    <t>垂水市</t>
  </si>
  <si>
    <t>46214_平成17年度</t>
  </si>
  <si>
    <t>46214_平成18年度</t>
  </si>
  <si>
    <t>46214_平成19年度</t>
  </si>
  <si>
    <t>46214_平成20年度</t>
  </si>
  <si>
    <t>46214_平成21年度</t>
  </si>
  <si>
    <t>46214_平成22年度</t>
  </si>
  <si>
    <t>46214_平成23年度</t>
  </si>
  <si>
    <t>46214_平成24年度</t>
  </si>
  <si>
    <t>46214_平成25年度</t>
  </si>
  <si>
    <t>46214_平成26年度</t>
  </si>
  <si>
    <t>46214_平成27年度</t>
  </si>
  <si>
    <t>46214_平成28年度</t>
  </si>
  <si>
    <t>46214_平成29年度</t>
  </si>
  <si>
    <t>46214_平成30年度</t>
  </si>
  <si>
    <t>46214_令和元年度</t>
  </si>
  <si>
    <t>46214_令和2年度</t>
  </si>
  <si>
    <t>46214_令和3年度</t>
  </si>
  <si>
    <t>46214_令和4年度</t>
  </si>
  <si>
    <t>46214_令和5年度</t>
  </si>
  <si>
    <t>46214_令和6年度</t>
  </si>
  <si>
    <t>42322_平成2年度</t>
  </si>
  <si>
    <t>42322</t>
  </si>
  <si>
    <t>川棚町</t>
  </si>
  <si>
    <t>42322_平成17年度</t>
  </si>
  <si>
    <t>42322_平成18年度</t>
  </si>
  <si>
    <t>42322_平成19年度</t>
  </si>
  <si>
    <t>42322_平成20年度</t>
  </si>
  <si>
    <t>42322_平成21年度</t>
  </si>
  <si>
    <t>42322_平成22年度</t>
  </si>
  <si>
    <t>42322_平成23年度</t>
  </si>
  <si>
    <t>42322_平成24年度</t>
  </si>
  <si>
    <t>42322_平成25年度</t>
  </si>
  <si>
    <t>42322_平成26年度</t>
  </si>
  <si>
    <t>42322_平成27年度</t>
  </si>
  <si>
    <t>42322_平成28年度</t>
  </si>
  <si>
    <t>42322_平成29年度</t>
  </si>
  <si>
    <t>42322_平成30年度</t>
  </si>
  <si>
    <t>42322_令和元年度</t>
  </si>
  <si>
    <t>42322_令和2年度</t>
  </si>
  <si>
    <t>42322_令和3年度</t>
  </si>
  <si>
    <t>42322_令和4年度</t>
  </si>
  <si>
    <t>42322_令和5年度</t>
  </si>
  <si>
    <t>42322_令和6年度</t>
  </si>
  <si>
    <t>33346_平成2年度</t>
  </si>
  <si>
    <t>33346</t>
  </si>
  <si>
    <t>和気町</t>
  </si>
  <si>
    <t>33346_平成17年度</t>
  </si>
  <si>
    <t>33346_平成18年度</t>
  </si>
  <si>
    <t>33346_平成19年度</t>
  </si>
  <si>
    <t>33346_平成20年度</t>
  </si>
  <si>
    <t>33346_平成21年度</t>
  </si>
  <si>
    <t>33346_平成22年度</t>
  </si>
  <si>
    <t>33346_平成23年度</t>
  </si>
  <si>
    <t>33346_平成24年度</t>
  </si>
  <si>
    <t>33346_平成25年度</t>
  </si>
  <si>
    <t>33346_平成26年度</t>
  </si>
  <si>
    <t>33346_平成27年度</t>
  </si>
  <si>
    <t>33346_平成28年度</t>
  </si>
  <si>
    <t>33346_平成29年度</t>
  </si>
  <si>
    <t>33346_平成30年度</t>
  </si>
  <si>
    <t>33346_令和元年度</t>
  </si>
  <si>
    <t>33346_令和2年度</t>
  </si>
  <si>
    <t>33346_令和3年度</t>
  </si>
  <si>
    <t>33346_令和4年度</t>
  </si>
  <si>
    <t>33346_令和5年度</t>
  </si>
  <si>
    <t>33346_令和6年度</t>
  </si>
  <si>
    <t>28586_平成2年度</t>
  </si>
  <si>
    <t>28586</t>
  </si>
  <si>
    <t>新温泉町</t>
  </si>
  <si>
    <t>28586_平成17年度</t>
  </si>
  <si>
    <t>28586_平成18年度</t>
  </si>
  <si>
    <t>28586_平成19年度</t>
  </si>
  <si>
    <t>28586_平成20年度</t>
  </si>
  <si>
    <t>28586_平成21年度</t>
  </si>
  <si>
    <t>28586_平成22年度</t>
  </si>
  <si>
    <t>28586_平成23年度</t>
  </si>
  <si>
    <t>28586_平成24年度</t>
  </si>
  <si>
    <t>28586_平成25年度</t>
  </si>
  <si>
    <t>28586_平成26年度</t>
  </si>
  <si>
    <t>28586_平成27年度</t>
  </si>
  <si>
    <t>28586_平成28年度</t>
  </si>
  <si>
    <t>28586_平成29年度</t>
  </si>
  <si>
    <t>28586_平成30年度</t>
  </si>
  <si>
    <t>28586_令和元年度</t>
  </si>
  <si>
    <t>28586_令和2年度</t>
  </si>
  <si>
    <t>28586_令和3年度</t>
  </si>
  <si>
    <t>28586_令和4年度</t>
  </si>
  <si>
    <t>28586_令和5年度</t>
  </si>
  <si>
    <t>28586_令和6年度</t>
  </si>
  <si>
    <t>04401_平成2年度</t>
  </si>
  <si>
    <t>04401</t>
  </si>
  <si>
    <t>松島町</t>
  </si>
  <si>
    <t>04401_平成17年度</t>
  </si>
  <si>
    <t>04401_平成18年度</t>
  </si>
  <si>
    <t>04401_平成19年度</t>
  </si>
  <si>
    <t>04401_平成20年度</t>
  </si>
  <si>
    <t>04401_平成21年度</t>
  </si>
  <si>
    <t>04401_平成22年度</t>
  </si>
  <si>
    <t>04401_平成23年度</t>
  </si>
  <si>
    <t>04401_平成24年度</t>
  </si>
  <si>
    <t>04401_平成25年度</t>
  </si>
  <si>
    <t>04401_平成26年度</t>
  </si>
  <si>
    <t>04401_平成27年度</t>
  </si>
  <si>
    <t>04401_平成28年度</t>
  </si>
  <si>
    <t>04401_平成29年度</t>
  </si>
  <si>
    <t>04401_平成30年度</t>
  </si>
  <si>
    <t>04401_令和元年度</t>
  </si>
  <si>
    <t>04401_令和2年度</t>
  </si>
  <si>
    <t>04401_令和3年度</t>
  </si>
  <si>
    <t>04401_令和4年度</t>
  </si>
  <si>
    <t>04401_令和5年度</t>
  </si>
  <si>
    <t>04401_令和6年度</t>
  </si>
  <si>
    <t>47325_平成2年度</t>
  </si>
  <si>
    <t>47325</t>
  </si>
  <si>
    <t>嘉手納町</t>
  </si>
  <si>
    <t>47325_平成17年度</t>
  </si>
  <si>
    <t>47325_平成18年度</t>
  </si>
  <si>
    <t>47325_平成19年度</t>
  </si>
  <si>
    <t>47325_平成20年度</t>
  </si>
  <si>
    <t>47325_平成21年度</t>
  </si>
  <si>
    <t>47325_平成22年度</t>
  </si>
  <si>
    <t>47325_平成23年度</t>
  </si>
  <si>
    <t>47325_平成24年度</t>
  </si>
  <si>
    <t>47325_平成25年度</t>
  </si>
  <si>
    <t>47325_平成26年度</t>
  </si>
  <si>
    <t>47325_平成27年度</t>
  </si>
  <si>
    <t>47325_平成28年度</t>
  </si>
  <si>
    <t>47325_平成29年度</t>
  </si>
  <si>
    <t>47325_平成30年度</t>
  </si>
  <si>
    <t>47325_令和元年度</t>
  </si>
  <si>
    <t>47325_令和2年度</t>
  </si>
  <si>
    <t>47325_令和3年度</t>
  </si>
  <si>
    <t>47325_令和4年度</t>
  </si>
  <si>
    <t>47325_令和5年度</t>
  </si>
  <si>
    <t>47325_令和6年度</t>
  </si>
  <si>
    <t>33663</t>
  </si>
  <si>
    <t>久米南町</t>
  </si>
  <si>
    <t>33663_令和4年度</t>
  </si>
  <si>
    <t>33663_令和6年度</t>
  </si>
  <si>
    <t>33643</t>
  </si>
  <si>
    <t>西粟倉村</t>
  </si>
  <si>
    <t>33643_令和4年度</t>
  </si>
  <si>
    <t>33643_令和6年度</t>
  </si>
  <si>
    <t>33623</t>
  </si>
  <si>
    <t>奈義町</t>
  </si>
  <si>
    <t>33623_令和4年度</t>
  </si>
  <si>
    <t>33623_令和6年度</t>
  </si>
  <si>
    <t>33586</t>
  </si>
  <si>
    <t>新庄村</t>
  </si>
  <si>
    <t>33586_令和4年度</t>
  </si>
  <si>
    <t>33586_令和6年度</t>
  </si>
  <si>
    <t>33445</t>
  </si>
  <si>
    <t>里庄町</t>
  </si>
  <si>
    <t>33445_令和4年度</t>
  </si>
  <si>
    <t>33445_令和6年度</t>
  </si>
  <si>
    <t>33622</t>
  </si>
  <si>
    <t>勝央町</t>
  </si>
  <si>
    <t>33622_令和4年度</t>
  </si>
  <si>
    <t>33622_令和6年度</t>
  </si>
  <si>
    <t>33681</t>
  </si>
  <si>
    <t>吉備中央町</t>
  </si>
  <si>
    <t>33681_令和4年度</t>
  </si>
  <si>
    <t>33681_令和6年度</t>
  </si>
  <si>
    <t>33666</t>
  </si>
  <si>
    <t>美咲町</t>
  </si>
  <si>
    <t>33666_令和4年度</t>
  </si>
  <si>
    <t>33666_令和6年度</t>
  </si>
  <si>
    <t>33423</t>
  </si>
  <si>
    <t>早島町</t>
  </si>
  <si>
    <t>33423_令和4年度</t>
  </si>
  <si>
    <t>33423_令和6年度</t>
  </si>
  <si>
    <t>33606</t>
  </si>
  <si>
    <t>鏡野町</t>
  </si>
  <si>
    <t>33606_令和4年度</t>
  </si>
  <si>
    <t>33606_令和6年度</t>
  </si>
  <si>
    <t>33203</t>
  </si>
  <si>
    <t>津山市</t>
  </si>
  <si>
    <t>33203_令和4年度</t>
  </si>
  <si>
    <t>33203_令和6年度</t>
  </si>
  <si>
    <t>33202</t>
  </si>
  <si>
    <t>倉敷市</t>
  </si>
  <si>
    <t>33202_令和4年度</t>
  </si>
  <si>
    <t>33202_令和6年度</t>
  </si>
  <si>
    <t>33_平成2年度</t>
  </si>
  <si>
    <t>33</t>
  </si>
  <si>
    <t>岡山県</t>
  </si>
  <si>
    <t>33_平成17年度</t>
  </si>
  <si>
    <t>33_平成18年度</t>
  </si>
  <si>
    <t>33_平成19年度</t>
  </si>
  <si>
    <t>33_平成20年度</t>
  </si>
  <si>
    <t>33_平成21年度</t>
  </si>
  <si>
    <t>33_平成22年度</t>
  </si>
  <si>
    <t>33_平成23年度</t>
  </si>
  <si>
    <t>33_平成24年度</t>
  </si>
  <si>
    <t>33_平成25年度</t>
  </si>
  <si>
    <t>33_平成26年度</t>
  </si>
  <si>
    <t>33_平成27年度</t>
  </si>
  <si>
    <t>33_平成28年度</t>
  </si>
  <si>
    <t>33_平成29年度</t>
  </si>
  <si>
    <t>33_平成30年度</t>
  </si>
  <si>
    <t>33_令和元年度</t>
  </si>
  <si>
    <t>33_令和2年度</t>
  </si>
  <si>
    <t>33_令和3年度</t>
  </si>
  <si>
    <t>33_令和4年度</t>
  </si>
  <si>
    <t>33_令和5年度</t>
  </si>
  <si>
    <t>33_令和6年度</t>
  </si>
  <si>
    <t>33346_令和7年度</t>
  </si>
  <si>
    <t>33346_令和8年度</t>
  </si>
  <si>
    <t>33346_令和9年度</t>
  </si>
  <si>
    <t>33346_令和10年度</t>
  </si>
  <si>
    <t>33346_令和11年度</t>
  </si>
  <si>
    <t>33346_令和12年度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</si>
</sst>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2.0032931950440331</c:v>
                </c:pt>
                <c:pt idx="1">
                  <c:v>1.7574815429602511</c:v>
                </c:pt>
                <c:pt idx="2">
                  <c:v>2.0841889418249369</c:v>
                </c:pt>
                <c:pt idx="3">
                  <c:v>2.1939588865932458</c:v>
                </c:pt>
                <c:pt idx="4">
                  <c:v>1.253496789116775</c:v>
                </c:pt>
                <c:pt idx="5">
                  <c:v>0</c:v>
                </c:pt>
                <c:pt idx="6">
                  <c:v>0</c:v>
                </c:pt>
                <c:pt idx="7">
                  <c:v>0</c:v>
                </c:pt>
                <c:pt idx="8">
                  <c:v>0</c:v>
                </c:pt>
                <c:pt idx="9">
                  <c:v>1.4346043401999999</c:v>
                </c:pt>
                <c:pt idx="10">
                  <c:v>1.6080287168000005</c:v>
                </c:pt>
                <c:pt idx="11">
                  <c:v>1.6858308712000001</c:v>
                </c:pt>
                <c:pt idx="12">
                  <c:v>1.1484329529088</c:v>
                </c:pt>
                <c:pt idx="13">
                  <c:v>1.1824193447</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37.96597122697591</c:v>
                </c:pt>
                <c:pt idx="1">
                  <c:v>38.044197636463693</c:v>
                </c:pt>
                <c:pt idx="2">
                  <c:v>36.928850223818834</c:v>
                </c:pt>
                <c:pt idx="3">
                  <c:v>37.00081635339253</c:v>
                </c:pt>
                <c:pt idx="4">
                  <c:v>36.317972611159107</c:v>
                </c:pt>
                <c:pt idx="5">
                  <c:v>35.134718907408732</c:v>
                </c:pt>
                <c:pt idx="6">
                  <c:v>34.637723926556838</c:v>
                </c:pt>
                <c:pt idx="7">
                  <c:v>33.752228950925563</c:v>
                </c:pt>
                <c:pt idx="8">
                  <c:v>33.189787775589529</c:v>
                </c:pt>
                <c:pt idx="9">
                  <c:v>32.528331802955847</c:v>
                </c:pt>
                <c:pt idx="10">
                  <c:v>31.403070992411351</c:v>
                </c:pt>
                <c:pt idx="11">
                  <c:v>28.71484252127561</c:v>
                </c:pt>
                <c:pt idx="12">
                  <c:v>28.733561420939914</c:v>
                </c:pt>
                <c:pt idx="13">
                  <c:v>29.235691159333289</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27.709151011993509</c:v>
                </c:pt>
                <c:pt idx="1">
                  <c:v>29.825383966592248</c:v>
                </c:pt>
                <c:pt idx="2">
                  <c:v>26.299259367574511</c:v>
                </c:pt>
                <c:pt idx="3">
                  <c:v>29.681718227340951</c:v>
                </c:pt>
                <c:pt idx="4">
                  <c:v>29.50569135012725</c:v>
                </c:pt>
                <c:pt idx="5">
                  <c:v>27.14269414944744</c:v>
                </c:pt>
                <c:pt idx="6">
                  <c:v>28.675741855401331</c:v>
                </c:pt>
                <c:pt idx="7">
                  <c:v>24.854851234262846</c:v>
                </c:pt>
                <c:pt idx="8">
                  <c:v>25.048134567566148</c:v>
                </c:pt>
                <c:pt idx="9">
                  <c:v>20.152913581774438</c:v>
                </c:pt>
                <c:pt idx="10">
                  <c:v>17.6879364479842</c:v>
                </c:pt>
                <c:pt idx="11">
                  <c:v>19.594541308394771</c:v>
                </c:pt>
                <c:pt idx="12">
                  <c:v>20.104583227757921</c:v>
                </c:pt>
                <c:pt idx="13">
                  <c:v>20.159721822392818</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20.024464239609859</c:v>
                </c:pt>
                <c:pt idx="1">
                  <c:v>22.634329028127649</c:v>
                </c:pt>
                <c:pt idx="2">
                  <c:v>21.522078798389241</c:v>
                </c:pt>
                <c:pt idx="3">
                  <c:v>20.791198627135419</c:v>
                </c:pt>
                <c:pt idx="4">
                  <c:v>20.54813950291916</c:v>
                </c:pt>
                <c:pt idx="5">
                  <c:v>20.571807631773599</c:v>
                </c:pt>
                <c:pt idx="6">
                  <c:v>18.715473326825151</c:v>
                </c:pt>
                <c:pt idx="7">
                  <c:v>18.698007077198454</c:v>
                </c:pt>
                <c:pt idx="8">
                  <c:v>17.688157451446454</c:v>
                </c:pt>
                <c:pt idx="9">
                  <c:v>16.447432220918202</c:v>
                </c:pt>
                <c:pt idx="10">
                  <c:v>14.936902049635496</c:v>
                </c:pt>
                <c:pt idx="11">
                  <c:v>12.923545536840427</c:v>
                </c:pt>
                <c:pt idx="12">
                  <c:v>14.67801992078895</c:v>
                </c:pt>
                <c:pt idx="13">
                  <c:v>13.977165944886631</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127.76084093421014</c:v>
                </c:pt>
                <c:pt idx="1">
                  <c:v>120.91363557239369</c:v>
                </c:pt>
                <c:pt idx="2">
                  <c:v>101.86944700256045</c:v>
                </c:pt>
                <c:pt idx="3">
                  <c:v>141.00747246830628</c:v>
                </c:pt>
                <c:pt idx="4">
                  <c:v>166.76259899500982</c:v>
                </c:pt>
                <c:pt idx="5">
                  <c:v>157.48730740220043</c:v>
                </c:pt>
                <c:pt idx="6">
                  <c:v>150.85654427988709</c:v>
                </c:pt>
                <c:pt idx="7">
                  <c:v>180.99170332794193</c:v>
                </c:pt>
                <c:pt idx="8">
                  <c:v>164.26373377586415</c:v>
                </c:pt>
                <c:pt idx="9">
                  <c:v>157.7262302908558</c:v>
                </c:pt>
                <c:pt idx="10">
                  <c:v>153.90847154276258</c:v>
                </c:pt>
                <c:pt idx="11">
                  <c:v>123.98989015425283</c:v>
                </c:pt>
                <c:pt idx="12">
                  <c:v>127.52194616817613</c:v>
                </c:pt>
                <c:pt idx="13">
                  <c:v>123.67375913803455</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8966</c:v>
                </c:pt>
                <c:pt idx="1">
                  <c:v>8983</c:v>
                </c:pt>
                <c:pt idx="2">
                  <c:v>8997</c:v>
                </c:pt>
                <c:pt idx="3">
                  <c:v>9101</c:v>
                </c:pt>
                <c:pt idx="4">
                  <c:v>9210</c:v>
                </c:pt>
                <c:pt idx="5">
                  <c:v>9152</c:v>
                </c:pt>
                <c:pt idx="6">
                  <c:v>9152</c:v>
                </c:pt>
                <c:pt idx="7">
                  <c:v>9110</c:v>
                </c:pt>
                <c:pt idx="8">
                  <c:v>9116</c:v>
                </c:pt>
                <c:pt idx="9">
                  <c:v>9046</c:v>
                </c:pt>
                <c:pt idx="10">
                  <c:v>8910</c:v>
                </c:pt>
                <c:pt idx="11">
                  <c:v>8907</c:v>
                </c:pt>
                <c:pt idx="12">
                  <c:v>8806</c:v>
                </c:pt>
                <c:pt idx="13">
                  <c:v>8770</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3887</c:v>
                </c:pt>
                <c:pt idx="1">
                  <c:v>3809</c:v>
                </c:pt>
                <c:pt idx="2">
                  <c:v>3740</c:v>
                </c:pt>
                <c:pt idx="3">
                  <c:v>3702</c:v>
                </c:pt>
                <c:pt idx="4">
                  <c:v>3659</c:v>
                </c:pt>
                <c:pt idx="5">
                  <c:v>3607</c:v>
                </c:pt>
                <c:pt idx="6">
                  <c:v>3544</c:v>
                </c:pt>
                <c:pt idx="7">
                  <c:v>3547</c:v>
                </c:pt>
                <c:pt idx="8">
                  <c:v>3512</c:v>
                </c:pt>
                <c:pt idx="9">
                  <c:v>3510</c:v>
                </c:pt>
                <c:pt idx="10">
                  <c:v>3385</c:v>
                </c:pt>
                <c:pt idx="11">
                  <c:v>3406</c:v>
                </c:pt>
                <c:pt idx="12">
                  <c:v>3436</c:v>
                </c:pt>
                <c:pt idx="13">
                  <c:v>3474</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6159</c:v>
                </c:pt>
                <c:pt idx="1">
                  <c:v>6160</c:v>
                </c:pt>
                <c:pt idx="2">
                  <c:v>6183</c:v>
                </c:pt>
                <c:pt idx="3">
                  <c:v>6304</c:v>
                </c:pt>
                <c:pt idx="4">
                  <c:v>6242</c:v>
                </c:pt>
                <c:pt idx="5">
                  <c:v>6248</c:v>
                </c:pt>
                <c:pt idx="6">
                  <c:v>6224</c:v>
                </c:pt>
                <c:pt idx="7">
                  <c:v>6228</c:v>
                </c:pt>
                <c:pt idx="8">
                  <c:v>6265</c:v>
                </c:pt>
                <c:pt idx="9">
                  <c:v>6289</c:v>
                </c:pt>
                <c:pt idx="10">
                  <c:v>6339</c:v>
                </c:pt>
                <c:pt idx="11">
                  <c:v>6325</c:v>
                </c:pt>
                <c:pt idx="12">
                  <c:v>6341</c:v>
                </c:pt>
                <c:pt idx="13">
                  <c:v>6323</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174</c:v>
                </c:pt>
                <c:pt idx="1">
                  <c:v>174</c:v>
                </c:pt>
                <c:pt idx="2">
                  <c:v>174</c:v>
                </c:pt>
                <c:pt idx="3">
                  <c:v>174</c:v>
                </c:pt>
                <c:pt idx="4">
                  <c:v>174</c:v>
                </c:pt>
                <c:pt idx="5">
                  <c:v>135</c:v>
                </c:pt>
                <c:pt idx="6">
                  <c:v>135</c:v>
                </c:pt>
                <c:pt idx="7">
                  <c:v>135</c:v>
                </c:pt>
                <c:pt idx="8">
                  <c:v>135</c:v>
                </c:pt>
                <c:pt idx="9">
                  <c:v>135</c:v>
                </c:pt>
                <c:pt idx="10">
                  <c:v>135</c:v>
                </c:pt>
                <c:pt idx="11">
                  <c:v>134</c:v>
                </c:pt>
                <c:pt idx="12">
                  <c:v>134</c:v>
                </c:pt>
                <c:pt idx="13">
                  <c:v>134</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372</c:v>
                </c:pt>
                <c:pt idx="1">
                  <c:v>372</c:v>
                </c:pt>
                <c:pt idx="2">
                  <c:v>372</c:v>
                </c:pt>
                <c:pt idx="3">
                  <c:v>372</c:v>
                </c:pt>
                <c:pt idx="4">
                  <c:v>372</c:v>
                </c:pt>
                <c:pt idx="5">
                  <c:v>295</c:v>
                </c:pt>
                <c:pt idx="6">
                  <c:v>295</c:v>
                </c:pt>
                <c:pt idx="7">
                  <c:v>295</c:v>
                </c:pt>
                <c:pt idx="8">
                  <c:v>295</c:v>
                </c:pt>
                <c:pt idx="9">
                  <c:v>295</c:v>
                </c:pt>
                <c:pt idx="10">
                  <c:v>295</c:v>
                </c:pt>
                <c:pt idx="11">
                  <c:v>252</c:v>
                </c:pt>
                <c:pt idx="12">
                  <c:v>252</c:v>
                </c:pt>
                <c:pt idx="13">
                  <c:v>252</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261.6857</c:v>
                </c:pt>
                <c:pt idx="1">
                  <c:v>257.7636</c:v>
                </c:pt>
                <c:pt idx="2">
                  <c:v>211.2533</c:v>
                </c:pt>
                <c:pt idx="3">
                  <c:v>297.97469999999998</c:v>
                </c:pt>
                <c:pt idx="4">
                  <c:v>341.78129999999999</c:v>
                </c:pt>
                <c:pt idx="5">
                  <c:v>347.42439999999999</c:v>
                </c:pt>
                <c:pt idx="6">
                  <c:v>319.49579999999997</c:v>
                </c:pt>
                <c:pt idx="7">
                  <c:v>375.56529999999998</c:v>
                </c:pt>
                <c:pt idx="8">
                  <c:v>373.8931</c:v>
                </c:pt>
                <c:pt idx="9">
                  <c:v>413.32600000000002</c:v>
                </c:pt>
                <c:pt idx="10">
                  <c:v>393.7276</c:v>
                </c:pt>
                <c:pt idx="11">
                  <c:v>331.05840000000001</c:v>
                </c:pt>
                <c:pt idx="12">
                  <c:v>374.8066</c:v>
                </c:pt>
                <c:pt idx="13">
                  <c:v>395.9667</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4.7140000000000004</c:v>
                </c:pt>
                <c:pt idx="1">
                  <c:v>3.9740000000000002</c:v>
                </c:pt>
                <c:pt idx="2">
                  <c:v>4.3090000000000002</c:v>
                </c:pt>
                <c:pt idx="3">
                  <c:v>0</c:v>
                </c:pt>
                <c:pt idx="4">
                  <c:v>6.431</c:v>
                </c:pt>
                <c:pt idx="5">
                  <c:v>6.8810000000000002</c:v>
                </c:pt>
                <c:pt idx="6">
                  <c:v>11.422000000000001</c:v>
                </c:pt>
                <c:pt idx="7">
                  <c:v>11.595000000000001</c:v>
                </c:pt>
                <c:pt idx="8">
                  <c:v>10.613</c:v>
                </c:pt>
                <c:pt idx="9">
                  <c:v>8.8130000000000006</c:v>
                </c:pt>
                <c:pt idx="10">
                  <c:v>9.4489999999999998</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4.7140000000000004</c:v>
                </c:pt>
                <c:pt idx="1">
                  <c:v>3.9740000000000002</c:v>
                </c:pt>
                <c:pt idx="2">
                  <c:v>4.3090000000000002</c:v>
                </c:pt>
                <c:pt idx="3">
                  <c:v>0</c:v>
                </c:pt>
                <c:pt idx="4">
                  <c:v>6.431</c:v>
                </c:pt>
                <c:pt idx="5">
                  <c:v>6.8810000000000002</c:v>
                </c:pt>
                <c:pt idx="6">
                  <c:v>11.422000000000001</c:v>
                </c:pt>
                <c:pt idx="7">
                  <c:v>11.595000000000001</c:v>
                </c:pt>
                <c:pt idx="8">
                  <c:v>10.613</c:v>
                </c:pt>
                <c:pt idx="9">
                  <c:v>8.8130000000000006</c:v>
                </c:pt>
                <c:pt idx="10">
                  <c:v>9.4489999999999998</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21.522078798389241</c:v>
                </c:pt>
                <c:pt idx="1">
                  <c:v>20.791198627135419</c:v>
                </c:pt>
                <c:pt idx="2">
                  <c:v>20.54813950291916</c:v>
                </c:pt>
                <c:pt idx="3">
                  <c:v>20.571807631773599</c:v>
                </c:pt>
                <c:pt idx="4">
                  <c:v>18.715473326825151</c:v>
                </c:pt>
                <c:pt idx="5">
                  <c:v>18.698007077198454</c:v>
                </c:pt>
                <c:pt idx="6">
                  <c:v>17.688157451446454</c:v>
                </c:pt>
                <c:pt idx="7">
                  <c:v>16.447432220918202</c:v>
                </c:pt>
                <c:pt idx="8">
                  <c:v>14.936902049635496</c:v>
                </c:pt>
                <c:pt idx="9">
                  <c:v>12.923545536840427</c:v>
                </c:pt>
                <c:pt idx="10">
                  <c:v>14.67801992078895</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101.86944700256045</c:v>
                </c:pt>
                <c:pt idx="1">
                  <c:v>141.00747246830628</c:v>
                </c:pt>
                <c:pt idx="2">
                  <c:v>166.76259899500982</c:v>
                </c:pt>
                <c:pt idx="3">
                  <c:v>157.48730740220043</c:v>
                </c:pt>
                <c:pt idx="4">
                  <c:v>150.85654427988709</c:v>
                </c:pt>
                <c:pt idx="5">
                  <c:v>180.99170332794193</c:v>
                </c:pt>
                <c:pt idx="6">
                  <c:v>164.26373377586415</c:v>
                </c:pt>
                <c:pt idx="7">
                  <c:v>157.7262302908558</c:v>
                </c:pt>
                <c:pt idx="8">
                  <c:v>153.90847154276258</c:v>
                </c:pt>
                <c:pt idx="9">
                  <c:v>123.98989015425283</c:v>
                </c:pt>
                <c:pt idx="10">
                  <c:v>127.52194616817613</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4.6274914988804407E-2</c:v>
                </c:pt>
                <c:pt idx="1">
                  <c:v>2.8182903575505344E-2</c:v>
                </c:pt>
                <c:pt idx="2">
                  <c:v>2.5839127154218447E-2</c:v>
                </c:pt>
                <c:pt idx="3">
                  <c:v>0</c:v>
                </c:pt>
                <c:pt idx="4">
                  <c:v>4.262990399719379E-2</c:v>
                </c:pt>
                <c:pt idx="5">
                  <c:v>3.8018317268014211E-2</c:v>
                </c:pt>
                <c:pt idx="6">
                  <c:v>6.9534520721324766E-2</c:v>
                </c:pt>
                <c:pt idx="7">
                  <c:v>7.3513454157993804E-2</c:v>
                </c:pt>
                <c:pt idx="8">
                  <c:v>6.895656810581241E-2</c:v>
                </c:pt>
                <c:pt idx="9">
                  <c:v>7.1078375737215024E-2</c:v>
                </c:pt>
                <c:pt idx="10">
                  <c:v>7.409704983280796E-2</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9.4489999999999998</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9.4489999999999998</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22：鉄鋼業(N=1)</c:v>
                </c:pt>
                <c:pt idx="5">
                  <c:v>9：食料品製造業(N=1)</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3.419</c:v>
                </c:pt>
                <c:pt idx="5">
                  <c:v>6.03</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136.31720393332921</c:v>
                </c:pt>
                <c:pt idx="2">
                  <c:v>1.2620480807404351</c:v>
                </c:pt>
                <c:pt idx="3">
                  <c:v>10.664888742679921</c:v>
                </c:pt>
                <c:pt idx="4">
                  <c:v>18.119611483801069</c:v>
                </c:pt>
                <c:pt idx="5">
                  <c:v>33.299954510764891</c:v>
                </c:pt>
                <c:pt idx="7">
                  <c:v>39.862940946293918</c:v>
                </c:pt>
                <c:pt idx="8">
                  <c:v>0.97450171651242801</c:v>
                </c:pt>
                <c:pt idx="9">
                  <c:v>0</c:v>
                </c:pt>
                <c:pt idx="10">
                  <c:v>2.1188194897094572</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148.24414075674957</c:v>
                </c:pt>
                <c:pt idx="4" formatCode="#,##0">
                  <c:v>18.119611483801069</c:v>
                </c:pt>
                <c:pt idx="5" formatCode="#,##0">
                  <c:v>33.299954510764891</c:v>
                </c:pt>
                <c:pt idx="6" formatCode="#,##0">
                  <c:v>40.837442662806346</c:v>
                </c:pt>
                <c:pt idx="10" formatCode="#,##0">
                  <c:v>2.1188194897094572</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9.4489999999999998</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9.4489999999999998</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和気町</c:v>
                </c:pt>
              </c:strCache>
            </c:strRef>
          </c:tx>
          <c:spPr>
            <a:solidFill>
              <a:srgbClr val="FF0066"/>
            </a:solidFill>
            <a:ln>
              <a:noFill/>
            </a:ln>
          </c:spPr>
          <c:invertIfNegative val="0"/>
          <c:cat>
            <c:strRef>
              <c:f>③特定事業所の現状把握!$BD$21:$BD$39</c:f>
              <c:strCache>
                <c:ptCount val="19"/>
                <c:pt idx="0">
                  <c:v>9：食料品製造業(N=1)</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6.03</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9：食料品製造業(N=1)</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和気町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和気町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和気町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22：鉄鋼業(N=1)</c:v>
                </c:pt>
              </c:strCache>
            </c:strRef>
          </c:cat>
          <c:val>
            <c:numRef>
              <c:f>③特定事業所の現状把握!$BG$16:$BG$20</c:f>
              <c:numCache>
                <c:formatCode>[=0]#,##0;[&lt;1]0.00;#,##0</c:formatCode>
                <c:ptCount val="5"/>
                <c:pt idx="0">
                  <c:v>0</c:v>
                </c:pt>
                <c:pt idx="1">
                  <c:v>0</c:v>
                </c:pt>
                <c:pt idx="2">
                  <c:v>0</c:v>
                </c:pt>
                <c:pt idx="3">
                  <c:v>0</c:v>
                </c:pt>
                <c:pt idx="4">
                  <c:v>3.419</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22：鉄鋼業(N=1)</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111,844</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1595.0000000000005</c:v>
                </c:pt>
                <c:pt idx="1">
                  <c:v>107849.10000000002</c:v>
                </c:pt>
                <c:pt idx="2">
                  <c:v>0</c:v>
                </c:pt>
                <c:pt idx="3">
                  <c:v>2400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157,187</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1914.1914000000004</c:v>
                </c:pt>
                <c:pt idx="1">
                  <c:v>142658.47551600003</c:v>
                </c:pt>
                <c:pt idx="2">
                  <c:v>0</c:v>
                </c:pt>
                <c:pt idx="3">
                  <c:v>12614.4</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33</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和気町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15.868879956000001</c:v>
                </c:pt>
                <c:pt idx="1">
                  <c:v>2.8633194</c:v>
                </c:pt>
                <c:pt idx="2">
                  <c:v>0</c:v>
                </c:pt>
                <c:pt idx="3">
                  <c:v>0</c:v>
                </c:pt>
                <c:pt idx="4">
                  <c:v>2.7354551900000001</c:v>
                </c:pt>
                <c:pt idx="5">
                  <c:v>11.131974599999999</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373,889</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和気町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329289</c:v>
                </c:pt>
                <c:pt idx="1">
                  <c:v>44600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2400</c:v>
                </c:pt>
                <c:pt idx="1">
                  <c:v>2400</c:v>
                </c:pt>
                <c:pt idx="2">
                  <c:v>2400</c:v>
                </c:pt>
                <c:pt idx="3">
                  <c:v>2400</c:v>
                </c:pt>
                <c:pt idx="4">
                  <c:v>2400</c:v>
                </c:pt>
                <c:pt idx="5">
                  <c:v>2400</c:v>
                </c:pt>
                <c:pt idx="6">
                  <c:v>2400</c:v>
                </c:pt>
                <c:pt idx="7">
                  <c:v>2400</c:v>
                </c:pt>
                <c:pt idx="8">
                  <c:v>2400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9329.2999999999993</c:v>
                </c:pt>
                <c:pt idx="1">
                  <c:v>10690.3</c:v>
                </c:pt>
                <c:pt idx="2">
                  <c:v>14440</c:v>
                </c:pt>
                <c:pt idx="3">
                  <c:v>15253</c:v>
                </c:pt>
                <c:pt idx="4">
                  <c:v>16182.9</c:v>
                </c:pt>
                <c:pt idx="5">
                  <c:v>105155.1</c:v>
                </c:pt>
                <c:pt idx="6">
                  <c:v>105751.1</c:v>
                </c:pt>
                <c:pt idx="7">
                  <c:v>107849.10000000002</c:v>
                </c:pt>
                <c:pt idx="8">
                  <c:v>107849.10000000002</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611.9</c:v>
                </c:pt>
                <c:pt idx="1">
                  <c:v>768.2</c:v>
                </c:pt>
                <c:pt idx="2">
                  <c:v>825.6</c:v>
                </c:pt>
                <c:pt idx="3">
                  <c:v>884</c:v>
                </c:pt>
                <c:pt idx="4">
                  <c:v>1008.1</c:v>
                </c:pt>
                <c:pt idx="5">
                  <c:v>1114.599999999999</c:v>
                </c:pt>
                <c:pt idx="6">
                  <c:v>1250.9000000000001</c:v>
                </c:pt>
                <c:pt idx="7">
                  <c:v>1449.2</c:v>
                </c:pt>
                <c:pt idx="8">
                  <c:v>1595.0000000000005</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0.25315262141800993</c:v>
                </c:pt>
                <c:pt idx="1">
                  <c:v>0.25846322250334564</c:v>
                </c:pt>
                <c:pt idx="2">
                  <c:v>0.30517261618984842</c:v>
                </c:pt>
                <c:pt idx="3">
                  <c:v>0.33275036681236264</c:v>
                </c:pt>
                <c:pt idx="4">
                  <c:v>0.34850206524023775</c:v>
                </c:pt>
                <c:pt idx="5">
                  <c:v>1.5994791840190974</c:v>
                </c:pt>
                <c:pt idx="6">
                  <c:v>1.5633892025040361</c:v>
                </c:pt>
                <c:pt idx="7">
                  <c:v>1.7035347659366007</c:v>
                </c:pt>
                <c:pt idx="8">
                  <c:v>1.705433220054329</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159.30068367378831</c:v>
                </c:pt>
                <c:pt idx="2">
                  <c:v>0.9322895571766876</c:v>
                </c:pt>
                <c:pt idx="3">
                  <c:v>6.5296257640448161</c:v>
                </c:pt>
                <c:pt idx="4">
                  <c:v>20.54813950291916</c:v>
                </c:pt>
                <c:pt idx="5">
                  <c:v>29.50569135012725</c:v>
                </c:pt>
                <c:pt idx="7">
                  <c:v>35.134597445837287</c:v>
                </c:pt>
                <c:pt idx="8">
                  <c:v>1.1833751653218201</c:v>
                </c:pt>
                <c:pt idx="9">
                  <c:v>0</c:v>
                </c:pt>
                <c:pt idx="10">
                  <c:v>1.253496789116775</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166.76259899500982</c:v>
                </c:pt>
                <c:pt idx="4" formatCode="#,##0">
                  <c:v>20.54813950291916</c:v>
                </c:pt>
                <c:pt idx="5" formatCode="#,##0">
                  <c:v>29.50569135012725</c:v>
                </c:pt>
                <c:pt idx="6" formatCode="#,##0">
                  <c:v>36.317972611159107</c:v>
                </c:pt>
                <c:pt idx="10" formatCode="#,##0">
                  <c:v>1.253496789116775</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121</c:v>
                </c:pt>
                <c:pt idx="1">
                  <c:v>147</c:v>
                </c:pt>
                <c:pt idx="2">
                  <c:v>158</c:v>
                </c:pt>
                <c:pt idx="3">
                  <c:v>170</c:v>
                </c:pt>
                <c:pt idx="4">
                  <c:v>192</c:v>
                </c:pt>
                <c:pt idx="5">
                  <c:v>212</c:v>
                </c:pt>
                <c:pt idx="6">
                  <c:v>235</c:v>
                </c:pt>
                <c:pt idx="7">
                  <c:v>269</c:v>
                </c:pt>
                <c:pt idx="8">
                  <c:v>296</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92168.409215690437</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157187.06691600004</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520338.87100000004</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440802.22100000002</c:v>
                </c:pt>
                <c:pt idx="1">
                  <c:v>79536.649999999994</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144572.66691600005</c:v>
                </c:pt>
                <c:pt idx="1">
                  <c:v>0</c:v>
                </c:pt>
                <c:pt idx="2">
                  <c:v>12614.4</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排出量比較シート!$DN$21:$DN$50</c:f>
              <c:numCache>
                <c:formatCode>0.0%;;</c:formatCode>
                <c:ptCount val="30"/>
                <c:pt idx="0">
                  <c:v>0.44</c:v>
                </c:pt>
                <c:pt idx="1">
                  <c:v>1</c:v>
                </c:pt>
                <c:pt idx="2">
                  <c:v>0</c:v>
                </c:pt>
                <c:pt idx="3">
                  <c:v>1</c:v>
                </c:pt>
                <c:pt idx="4">
                  <c:v>0</c:v>
                </c:pt>
                <c:pt idx="5">
                  <c:v>0.65</c:v>
                </c:pt>
                <c:pt idx="6">
                  <c:v>1</c:v>
                </c:pt>
                <c:pt idx="7">
                  <c:v>0.86</c:v>
                </c:pt>
                <c:pt idx="8">
                  <c:v>0</c:v>
                </c:pt>
                <c:pt idx="9">
                  <c:v>0.66</c:v>
                </c:pt>
                <c:pt idx="10">
                  <c:v>1</c:v>
                </c:pt>
                <c:pt idx="11">
                  <c:v>1</c:v>
                </c:pt>
                <c:pt idx="12">
                  <c:v>0.51</c:v>
                </c:pt>
                <c:pt idx="13">
                  <c:v>1</c:v>
                </c:pt>
                <c:pt idx="14">
                  <c:v>1</c:v>
                </c:pt>
                <c:pt idx="15">
                  <c:v>0</c:v>
                </c:pt>
                <c:pt idx="16">
                  <c:v>1</c:v>
                </c:pt>
                <c:pt idx="17">
                  <c:v>0</c:v>
                </c:pt>
                <c:pt idx="18">
                  <c:v>0</c:v>
                </c:pt>
                <c:pt idx="19">
                  <c:v>0</c:v>
                </c:pt>
                <c:pt idx="20">
                  <c:v>1</c:v>
                </c:pt>
                <c:pt idx="21">
                  <c:v>1</c:v>
                </c:pt>
                <c:pt idx="22">
                  <c:v>0</c:v>
                </c:pt>
                <c:pt idx="23">
                  <c:v>1</c:v>
                </c:pt>
                <c:pt idx="24">
                  <c:v>1</c:v>
                </c:pt>
                <c:pt idx="25">
                  <c:v>1</c:v>
                </c:pt>
                <c:pt idx="26">
                  <c:v>1</c:v>
                </c:pt>
                <c:pt idx="27">
                  <c:v>0</c:v>
                </c:pt>
                <c:pt idx="28">
                  <c:v>1</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排出量比較シート!$DO$21:$DO$50</c:f>
              <c:numCache>
                <c:formatCode>0.0%;;</c:formatCode>
                <c:ptCount val="30"/>
                <c:pt idx="0">
                  <c:v>0</c:v>
                </c:pt>
                <c:pt idx="1">
                  <c:v>0</c:v>
                </c:pt>
                <c:pt idx="2">
                  <c:v>0</c:v>
                </c:pt>
                <c:pt idx="3">
                  <c:v>0</c:v>
                </c:pt>
                <c:pt idx="4">
                  <c:v>0</c:v>
                </c:pt>
                <c:pt idx="5">
                  <c:v>0</c:v>
                </c:pt>
                <c:pt idx="6">
                  <c:v>0</c:v>
                </c:pt>
                <c:pt idx="7">
                  <c:v>0.02</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排出量比較シート!$DP$21:$DP$50</c:f>
              <c:numCache>
                <c:formatCode>0.0%;;</c:formatCode>
                <c:ptCount val="30"/>
                <c:pt idx="0">
                  <c:v>0</c:v>
                </c:pt>
                <c:pt idx="1">
                  <c:v>0</c:v>
                </c:pt>
                <c:pt idx="2">
                  <c:v>0</c:v>
                </c:pt>
                <c:pt idx="3">
                  <c:v>0</c:v>
                </c:pt>
                <c:pt idx="4">
                  <c:v>0</c:v>
                </c:pt>
                <c:pt idx="5">
                  <c:v>0</c:v>
                </c:pt>
                <c:pt idx="6">
                  <c:v>0</c:v>
                </c:pt>
                <c:pt idx="7">
                  <c:v>0.02</c:v>
                </c:pt>
                <c:pt idx="8">
                  <c:v>0</c:v>
                </c:pt>
                <c:pt idx="9">
                  <c:v>0.17</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排出量比較シート!$DQ$21:$DQ$50</c:f>
              <c:numCache>
                <c:formatCode>0.0%;;</c:formatCode>
                <c:ptCount val="30"/>
                <c:pt idx="0">
                  <c:v>0.56000000000000005</c:v>
                </c:pt>
                <c:pt idx="1">
                  <c:v>0</c:v>
                </c:pt>
                <c:pt idx="2">
                  <c:v>0</c:v>
                </c:pt>
                <c:pt idx="3">
                  <c:v>0</c:v>
                </c:pt>
                <c:pt idx="4">
                  <c:v>0</c:v>
                </c:pt>
                <c:pt idx="5">
                  <c:v>0.35</c:v>
                </c:pt>
                <c:pt idx="6">
                  <c:v>0</c:v>
                </c:pt>
                <c:pt idx="7">
                  <c:v>0.01</c:v>
                </c:pt>
                <c:pt idx="8">
                  <c:v>1</c:v>
                </c:pt>
                <c:pt idx="9">
                  <c:v>0.17</c:v>
                </c:pt>
                <c:pt idx="10">
                  <c:v>0</c:v>
                </c:pt>
                <c:pt idx="11">
                  <c:v>0</c:v>
                </c:pt>
                <c:pt idx="12">
                  <c:v>0.49</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排出量比較シート!$DR$21:$DR$50</c:f>
              <c:numCache>
                <c:formatCode>0.0%;;</c:formatCode>
                <c:ptCount val="30"/>
                <c:pt idx="0">
                  <c:v>0</c:v>
                </c:pt>
                <c:pt idx="1">
                  <c:v>0</c:v>
                </c:pt>
                <c:pt idx="2">
                  <c:v>0</c:v>
                </c:pt>
                <c:pt idx="3">
                  <c:v>0</c:v>
                </c:pt>
                <c:pt idx="4">
                  <c:v>0</c:v>
                </c:pt>
                <c:pt idx="5">
                  <c:v>0</c:v>
                </c:pt>
                <c:pt idx="6">
                  <c:v>0</c:v>
                </c:pt>
                <c:pt idx="7">
                  <c:v>0.09</c:v>
                </c:pt>
                <c:pt idx="8">
                  <c:v>0</c:v>
                </c:pt>
                <c:pt idx="9">
                  <c:v>0</c:v>
                </c:pt>
                <c:pt idx="10">
                  <c:v>0</c:v>
                </c:pt>
                <c:pt idx="11">
                  <c:v>0</c:v>
                </c:pt>
                <c:pt idx="12">
                  <c:v>0</c:v>
                </c:pt>
                <c:pt idx="13">
                  <c:v>0</c:v>
                </c:pt>
                <c:pt idx="14">
                  <c:v>0</c:v>
                </c:pt>
                <c:pt idx="15">
                  <c:v>0</c:v>
                </c:pt>
                <c:pt idx="16">
                  <c:v>0</c:v>
                </c:pt>
                <c:pt idx="17">
                  <c:v>0</c:v>
                </c:pt>
                <c:pt idx="18">
                  <c:v>0</c:v>
                </c:pt>
                <c:pt idx="19">
                  <c:v>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排出量比較シート!$DF$21:$DF$50</c:f>
              <c:numCache>
                <c:formatCode>#,##0;;</c:formatCode>
                <c:ptCount val="30"/>
                <c:pt idx="0">
                  <c:v>1</c:v>
                </c:pt>
                <c:pt idx="1">
                  <c:v>1</c:v>
                </c:pt>
                <c:pt idx="2">
                  <c:v>0</c:v>
                </c:pt>
                <c:pt idx="3">
                  <c:v>4</c:v>
                </c:pt>
                <c:pt idx="4">
                  <c:v>0</c:v>
                </c:pt>
                <c:pt idx="5">
                  <c:v>1</c:v>
                </c:pt>
                <c:pt idx="6">
                  <c:v>1</c:v>
                </c:pt>
                <c:pt idx="7">
                  <c:v>3</c:v>
                </c:pt>
                <c:pt idx="8">
                  <c:v>0</c:v>
                </c:pt>
                <c:pt idx="9">
                  <c:v>2</c:v>
                </c:pt>
                <c:pt idx="10">
                  <c:v>1</c:v>
                </c:pt>
                <c:pt idx="11">
                  <c:v>1</c:v>
                </c:pt>
                <c:pt idx="12">
                  <c:v>2</c:v>
                </c:pt>
                <c:pt idx="13">
                  <c:v>5</c:v>
                </c:pt>
                <c:pt idx="14">
                  <c:v>4</c:v>
                </c:pt>
                <c:pt idx="15">
                  <c:v>0</c:v>
                </c:pt>
                <c:pt idx="16">
                  <c:v>2</c:v>
                </c:pt>
                <c:pt idx="17">
                  <c:v>0</c:v>
                </c:pt>
                <c:pt idx="18">
                  <c:v>0</c:v>
                </c:pt>
                <c:pt idx="19">
                  <c:v>0</c:v>
                </c:pt>
                <c:pt idx="20">
                  <c:v>1</c:v>
                </c:pt>
                <c:pt idx="21">
                  <c:v>3</c:v>
                </c:pt>
                <c:pt idx="22">
                  <c:v>0</c:v>
                </c:pt>
                <c:pt idx="23">
                  <c:v>1</c:v>
                </c:pt>
                <c:pt idx="24">
                  <c:v>1</c:v>
                </c:pt>
                <c:pt idx="25">
                  <c:v>2</c:v>
                </c:pt>
                <c:pt idx="26">
                  <c:v>1</c:v>
                </c:pt>
                <c:pt idx="27">
                  <c:v>0</c:v>
                </c:pt>
                <c:pt idx="28">
                  <c:v>1</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排出量比較シート!$DG$21:$DG$50</c:f>
              <c:numCache>
                <c:formatCode>#,##0;;</c:formatCode>
                <c:ptCount val="30"/>
                <c:pt idx="0">
                  <c:v>0</c:v>
                </c:pt>
                <c:pt idx="1">
                  <c:v>0</c:v>
                </c:pt>
                <c:pt idx="2">
                  <c:v>0</c:v>
                </c:pt>
                <c:pt idx="3">
                  <c:v>0</c:v>
                </c:pt>
                <c:pt idx="4">
                  <c:v>0</c:v>
                </c:pt>
                <c:pt idx="5">
                  <c:v>0</c:v>
                </c:pt>
                <c:pt idx="6">
                  <c:v>0</c:v>
                </c:pt>
                <c:pt idx="7">
                  <c:v>1</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排出量比較シート!$DH$21:$DH$50</c:f>
              <c:numCache>
                <c:formatCode>#,##0;;</c:formatCode>
                <c:ptCount val="30"/>
                <c:pt idx="0">
                  <c:v>0</c:v>
                </c:pt>
                <c:pt idx="1">
                  <c:v>0</c:v>
                </c:pt>
                <c:pt idx="2">
                  <c:v>0</c:v>
                </c:pt>
                <c:pt idx="3">
                  <c:v>0</c:v>
                </c:pt>
                <c:pt idx="4">
                  <c:v>0</c:v>
                </c:pt>
                <c:pt idx="5">
                  <c:v>0</c:v>
                </c:pt>
                <c:pt idx="6">
                  <c:v>0</c:v>
                </c:pt>
                <c:pt idx="7">
                  <c:v>1</c:v>
                </c:pt>
                <c:pt idx="8">
                  <c:v>0</c:v>
                </c:pt>
                <c:pt idx="9">
                  <c:v>1</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排出量比較シート!$DI$21:$DI$50</c:f>
              <c:numCache>
                <c:formatCode>#,##0;;</c:formatCode>
                <c:ptCount val="30"/>
                <c:pt idx="0">
                  <c:v>1</c:v>
                </c:pt>
                <c:pt idx="1">
                  <c:v>0</c:v>
                </c:pt>
                <c:pt idx="2">
                  <c:v>0</c:v>
                </c:pt>
                <c:pt idx="3">
                  <c:v>0</c:v>
                </c:pt>
                <c:pt idx="4">
                  <c:v>0</c:v>
                </c:pt>
                <c:pt idx="5">
                  <c:v>1</c:v>
                </c:pt>
                <c:pt idx="6">
                  <c:v>0</c:v>
                </c:pt>
                <c:pt idx="7">
                  <c:v>1</c:v>
                </c:pt>
                <c:pt idx="8">
                  <c:v>1</c:v>
                </c:pt>
                <c:pt idx="9">
                  <c:v>1</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排出量比較シート!$DJ$21:$DJ$50</c:f>
              <c:numCache>
                <c:formatCode>#,##0;;</c:formatCode>
                <c:ptCount val="30"/>
                <c:pt idx="0">
                  <c:v>0</c:v>
                </c:pt>
                <c:pt idx="1">
                  <c:v>0</c:v>
                </c:pt>
                <c:pt idx="2">
                  <c:v>0</c:v>
                </c:pt>
                <c:pt idx="3">
                  <c:v>0</c:v>
                </c:pt>
                <c:pt idx="4">
                  <c:v>0</c:v>
                </c:pt>
                <c:pt idx="5">
                  <c:v>0</c:v>
                </c:pt>
                <c:pt idx="6">
                  <c:v>0</c:v>
                </c:pt>
                <c:pt idx="7">
                  <c:v>1</c:v>
                </c:pt>
                <c:pt idx="8">
                  <c:v>0</c:v>
                </c:pt>
                <c:pt idx="9">
                  <c:v>0</c:v>
                </c:pt>
                <c:pt idx="10">
                  <c:v>0</c:v>
                </c:pt>
                <c:pt idx="11">
                  <c:v>0</c:v>
                </c:pt>
                <c:pt idx="12">
                  <c:v>0</c:v>
                </c:pt>
                <c:pt idx="13">
                  <c:v>0</c:v>
                </c:pt>
                <c:pt idx="14">
                  <c:v>0</c:v>
                </c:pt>
                <c:pt idx="15">
                  <c:v>0</c:v>
                </c:pt>
                <c:pt idx="16">
                  <c:v>0</c:v>
                </c:pt>
                <c:pt idx="17">
                  <c:v>0</c:v>
                </c:pt>
                <c:pt idx="18">
                  <c:v>0</c:v>
                </c:pt>
                <c:pt idx="19">
                  <c:v>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排出量比較シート!$DL$21:$DL$50</c:f>
              <c:numCache>
                <c:formatCode>#,##0;;</c:formatCode>
                <c:ptCount val="30"/>
                <c:pt idx="0">
                  <c:v>2</c:v>
                </c:pt>
                <c:pt idx="1">
                  <c:v>1</c:v>
                </c:pt>
                <c:pt idx="2">
                  <c:v>0</c:v>
                </c:pt>
                <c:pt idx="3">
                  <c:v>4</c:v>
                </c:pt>
                <c:pt idx="4">
                  <c:v>0</c:v>
                </c:pt>
                <c:pt idx="5">
                  <c:v>2</c:v>
                </c:pt>
                <c:pt idx="6">
                  <c:v>1</c:v>
                </c:pt>
                <c:pt idx="7">
                  <c:v>7</c:v>
                </c:pt>
                <c:pt idx="8">
                  <c:v>1</c:v>
                </c:pt>
                <c:pt idx="9">
                  <c:v>4</c:v>
                </c:pt>
                <c:pt idx="10">
                  <c:v>1</c:v>
                </c:pt>
                <c:pt idx="11">
                  <c:v>1</c:v>
                </c:pt>
                <c:pt idx="12">
                  <c:v>3</c:v>
                </c:pt>
                <c:pt idx="13">
                  <c:v>5</c:v>
                </c:pt>
                <c:pt idx="14">
                  <c:v>4</c:v>
                </c:pt>
                <c:pt idx="15">
                  <c:v>0</c:v>
                </c:pt>
                <c:pt idx="16">
                  <c:v>2</c:v>
                </c:pt>
                <c:pt idx="17">
                  <c:v>0</c:v>
                </c:pt>
                <c:pt idx="18">
                  <c:v>0</c:v>
                </c:pt>
                <c:pt idx="19">
                  <c:v>1</c:v>
                </c:pt>
                <c:pt idx="20">
                  <c:v>1</c:v>
                </c:pt>
                <c:pt idx="21">
                  <c:v>3</c:v>
                </c:pt>
                <c:pt idx="22">
                  <c:v>0</c:v>
                </c:pt>
                <c:pt idx="23">
                  <c:v>1</c:v>
                </c:pt>
                <c:pt idx="24">
                  <c:v>1</c:v>
                </c:pt>
                <c:pt idx="25">
                  <c:v>2</c:v>
                </c:pt>
                <c:pt idx="26">
                  <c:v>1</c:v>
                </c:pt>
                <c:pt idx="27">
                  <c:v>0</c:v>
                </c:pt>
                <c:pt idx="28">
                  <c:v>1</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排出量比較シート!$CX$21:$CX$50</c:f>
              <c:numCache>
                <c:formatCode>[=0]#;[&lt;1]0.00;#,##0</c:formatCode>
                <c:ptCount val="30"/>
                <c:pt idx="0">
                  <c:v>5.9249999999999998</c:v>
                </c:pt>
                <c:pt idx="1">
                  <c:v>31.254000000000001</c:v>
                </c:pt>
                <c:pt idx="2">
                  <c:v>0</c:v>
                </c:pt>
                <c:pt idx="3">
                  <c:v>28.765000000000001</c:v>
                </c:pt>
                <c:pt idx="4">
                  <c:v>0</c:v>
                </c:pt>
                <c:pt idx="5">
                  <c:v>7.4109999999999996</c:v>
                </c:pt>
                <c:pt idx="6">
                  <c:v>5.0970000000000004</c:v>
                </c:pt>
                <c:pt idx="7">
                  <c:v>182.04900000000001</c:v>
                </c:pt>
                <c:pt idx="8">
                  <c:v>0</c:v>
                </c:pt>
                <c:pt idx="9">
                  <c:v>12.414</c:v>
                </c:pt>
                <c:pt idx="10">
                  <c:v>4.88</c:v>
                </c:pt>
                <c:pt idx="11">
                  <c:v>2.7749999999999999</c:v>
                </c:pt>
                <c:pt idx="12">
                  <c:v>7.9790000000000001</c:v>
                </c:pt>
                <c:pt idx="13">
                  <c:v>23.587</c:v>
                </c:pt>
                <c:pt idx="14">
                  <c:v>31.266999999999999</c:v>
                </c:pt>
                <c:pt idx="15">
                  <c:v>0</c:v>
                </c:pt>
                <c:pt idx="16">
                  <c:v>12.907999999999999</c:v>
                </c:pt>
                <c:pt idx="17">
                  <c:v>0</c:v>
                </c:pt>
                <c:pt idx="18">
                  <c:v>0</c:v>
                </c:pt>
                <c:pt idx="19">
                  <c:v>0</c:v>
                </c:pt>
                <c:pt idx="20">
                  <c:v>6.92</c:v>
                </c:pt>
                <c:pt idx="21">
                  <c:v>24.268000000000001</c:v>
                </c:pt>
                <c:pt idx="22">
                  <c:v>0</c:v>
                </c:pt>
                <c:pt idx="23">
                  <c:v>3.6859999999999999</c:v>
                </c:pt>
                <c:pt idx="24">
                  <c:v>3.2989999999999999</c:v>
                </c:pt>
                <c:pt idx="25">
                  <c:v>9.4489999999999998</c:v>
                </c:pt>
                <c:pt idx="26">
                  <c:v>2.649</c:v>
                </c:pt>
                <c:pt idx="27">
                  <c:v>0</c:v>
                </c:pt>
                <c:pt idx="28">
                  <c:v>5.7560000000000002</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3.8439999999999999</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3.5840000000000001</c:v>
                </c:pt>
                <c:pt idx="8">
                  <c:v>0</c:v>
                </c:pt>
                <c:pt idx="9">
                  <c:v>3.2810000000000001</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排出量比較シート!$DA$21:$DA$50</c:f>
              <c:numCache>
                <c:formatCode>[=0]#;[&lt;1]0.00;#,##0</c:formatCode>
                <c:ptCount val="30"/>
                <c:pt idx="0">
                  <c:v>7.5789999999999997</c:v>
                </c:pt>
                <c:pt idx="1">
                  <c:v>0</c:v>
                </c:pt>
                <c:pt idx="2">
                  <c:v>0</c:v>
                </c:pt>
                <c:pt idx="3">
                  <c:v>0</c:v>
                </c:pt>
                <c:pt idx="4">
                  <c:v>0</c:v>
                </c:pt>
                <c:pt idx="5">
                  <c:v>3.9809999999999999</c:v>
                </c:pt>
                <c:pt idx="6">
                  <c:v>0</c:v>
                </c:pt>
                <c:pt idx="7">
                  <c:v>2.5169999999999999</c:v>
                </c:pt>
                <c:pt idx="8">
                  <c:v>4.0049999999999999</c:v>
                </c:pt>
                <c:pt idx="9">
                  <c:v>3.17</c:v>
                </c:pt>
                <c:pt idx="10">
                  <c:v>0</c:v>
                </c:pt>
                <c:pt idx="11">
                  <c:v>0</c:v>
                </c:pt>
                <c:pt idx="12">
                  <c:v>7.77</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18.806000000000001</c:v>
                </c:pt>
                <c:pt idx="8">
                  <c:v>0</c:v>
                </c:pt>
                <c:pt idx="9">
                  <c:v>0</c:v>
                </c:pt>
                <c:pt idx="10">
                  <c:v>0</c:v>
                </c:pt>
                <c:pt idx="11">
                  <c:v>0</c:v>
                </c:pt>
                <c:pt idx="12">
                  <c:v>0</c:v>
                </c:pt>
                <c:pt idx="13">
                  <c:v>0</c:v>
                </c:pt>
                <c:pt idx="14">
                  <c:v>0</c:v>
                </c:pt>
                <c:pt idx="15">
                  <c:v>0</c:v>
                </c:pt>
                <c:pt idx="16">
                  <c:v>0</c:v>
                </c:pt>
                <c:pt idx="17">
                  <c:v>0</c:v>
                </c:pt>
                <c:pt idx="18">
                  <c:v>0</c:v>
                </c:pt>
                <c:pt idx="19">
                  <c:v>4.5570000000000004</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排出量比較シート!$DD$21:$DD$50</c:f>
              <c:numCache>
                <c:formatCode>[=0]#;[&lt;1]0.00;#,##0</c:formatCode>
                <c:ptCount val="30"/>
                <c:pt idx="0">
                  <c:v>13.504</c:v>
                </c:pt>
                <c:pt idx="1">
                  <c:v>31.254000000000001</c:v>
                </c:pt>
                <c:pt idx="2">
                  <c:v>0</c:v>
                </c:pt>
                <c:pt idx="3">
                  <c:v>28.765000000000001</c:v>
                </c:pt>
                <c:pt idx="4">
                  <c:v>0</c:v>
                </c:pt>
                <c:pt idx="5">
                  <c:v>11.391999999999999</c:v>
                </c:pt>
                <c:pt idx="6">
                  <c:v>5.0970000000000004</c:v>
                </c:pt>
                <c:pt idx="7">
                  <c:v>210.8</c:v>
                </c:pt>
                <c:pt idx="8">
                  <c:v>4.0049999999999999</c:v>
                </c:pt>
                <c:pt idx="9">
                  <c:v>18.865000000000002</c:v>
                </c:pt>
                <c:pt idx="10">
                  <c:v>4.88</c:v>
                </c:pt>
                <c:pt idx="11">
                  <c:v>2.7749999999999999</c:v>
                </c:pt>
                <c:pt idx="12">
                  <c:v>15.748999999999999</c:v>
                </c:pt>
                <c:pt idx="13">
                  <c:v>23.587</c:v>
                </c:pt>
                <c:pt idx="14">
                  <c:v>31.266999999999999</c:v>
                </c:pt>
                <c:pt idx="15">
                  <c:v>0</c:v>
                </c:pt>
                <c:pt idx="16">
                  <c:v>12.907999999999999</c:v>
                </c:pt>
                <c:pt idx="17">
                  <c:v>0</c:v>
                </c:pt>
                <c:pt idx="18">
                  <c:v>0</c:v>
                </c:pt>
                <c:pt idx="19">
                  <c:v>4.5570000000000004</c:v>
                </c:pt>
                <c:pt idx="20">
                  <c:v>6.92</c:v>
                </c:pt>
                <c:pt idx="21">
                  <c:v>24.268000000000001</c:v>
                </c:pt>
                <c:pt idx="22">
                  <c:v>0</c:v>
                </c:pt>
                <c:pt idx="23">
                  <c:v>3.6859999999999999</c:v>
                </c:pt>
                <c:pt idx="24">
                  <c:v>3.2989999999999999</c:v>
                </c:pt>
                <c:pt idx="25">
                  <c:v>9.4489999999999998</c:v>
                </c:pt>
                <c:pt idx="26">
                  <c:v>2.649</c:v>
                </c:pt>
                <c:pt idx="27">
                  <c:v>0</c:v>
                </c:pt>
                <c:pt idx="28">
                  <c:v>5.7560000000000002</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排出量比較シート!$CU$21:$CU$50</c:f>
              <c:numCache>
                <c:formatCode>\(0%\);;</c:formatCode>
                <c:ptCount val="30"/>
                <c:pt idx="0">
                  <c:v>0.48797235870462191</c:v>
                </c:pt>
                <c:pt idx="1">
                  <c:v>0</c:v>
                </c:pt>
                <c:pt idx="2">
                  <c:v>0</c:v>
                </c:pt>
                <c:pt idx="3">
                  <c:v>0</c:v>
                </c:pt>
                <c:pt idx="4">
                  <c:v>0</c:v>
                </c:pt>
                <c:pt idx="5">
                  <c:v>0.22653998896389685</c:v>
                </c:pt>
                <c:pt idx="6">
                  <c:v>0</c:v>
                </c:pt>
                <c:pt idx="7">
                  <c:v>0.17163464046386059</c:v>
                </c:pt>
                <c:pt idx="8">
                  <c:v>0.25616064545266964</c:v>
                </c:pt>
                <c:pt idx="9">
                  <c:v>0.23491480002318027</c:v>
                </c:pt>
                <c:pt idx="10">
                  <c:v>0</c:v>
                </c:pt>
                <c:pt idx="11">
                  <c:v>0</c:v>
                </c:pt>
                <c:pt idx="12">
                  <c:v>0.47931931349504359</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排出量比較シート!$CM$21:$CM$50</c:f>
              <c:numCache>
                <c:formatCode>\(0%\);;</c:formatCode>
                <c:ptCount val="30"/>
                <c:pt idx="0">
                  <c:v>0.22819972815018502</c:v>
                </c:pt>
                <c:pt idx="1">
                  <c:v>1</c:v>
                </c:pt>
                <c:pt idx="2">
                  <c:v>0</c:v>
                </c:pt>
                <c:pt idx="3">
                  <c:v>0.35924303152016929</c:v>
                </c:pt>
                <c:pt idx="4">
                  <c:v>0</c:v>
                </c:pt>
                <c:pt idx="5">
                  <c:v>0.32500363001755095</c:v>
                </c:pt>
                <c:pt idx="6">
                  <c:v>4.0554784094086041E-2</c:v>
                </c:pt>
                <c:pt idx="7">
                  <c:v>1</c:v>
                </c:pt>
                <c:pt idx="8">
                  <c:v>0</c:v>
                </c:pt>
                <c:pt idx="9">
                  <c:v>0.58936026030843647</c:v>
                </c:pt>
                <c:pt idx="10">
                  <c:v>0.19770109778600911</c:v>
                </c:pt>
                <c:pt idx="11">
                  <c:v>5.8976325494744047E-2</c:v>
                </c:pt>
                <c:pt idx="12">
                  <c:v>0.35865554024015756</c:v>
                </c:pt>
                <c:pt idx="13">
                  <c:v>0.25212932209270539</c:v>
                </c:pt>
                <c:pt idx="14">
                  <c:v>0.17925178471801331</c:v>
                </c:pt>
                <c:pt idx="15">
                  <c:v>0</c:v>
                </c:pt>
                <c:pt idx="16">
                  <c:v>8.9790769406763934E-2</c:v>
                </c:pt>
                <c:pt idx="17">
                  <c:v>0</c:v>
                </c:pt>
                <c:pt idx="18">
                  <c:v>0</c:v>
                </c:pt>
                <c:pt idx="19">
                  <c:v>0</c:v>
                </c:pt>
                <c:pt idx="20">
                  <c:v>0.1854531929267636</c:v>
                </c:pt>
                <c:pt idx="21">
                  <c:v>0.14156028556120287</c:v>
                </c:pt>
                <c:pt idx="22">
                  <c:v>0</c:v>
                </c:pt>
                <c:pt idx="23">
                  <c:v>9.6879272026462071E-2</c:v>
                </c:pt>
                <c:pt idx="24">
                  <c:v>0.16773147871913394</c:v>
                </c:pt>
                <c:pt idx="25">
                  <c:v>7.409704983280796E-2</c:v>
                </c:pt>
                <c:pt idx="26">
                  <c:v>0.10351515957266483</c:v>
                </c:pt>
                <c:pt idx="27">
                  <c:v>0</c:v>
                </c:pt>
                <c:pt idx="28">
                  <c:v>1</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排出量比較シート!$BV$21:$BV$50</c:f>
              <c:numCache>
                <c:formatCode>0%</c:formatCode>
                <c:ptCount val="30"/>
                <c:pt idx="0">
                  <c:v>0.25803721135323948</c:v>
                </c:pt>
                <c:pt idx="1">
                  <c:v>7.734564781899618E-2</c:v>
                </c:pt>
                <c:pt idx="2">
                  <c:v>0.25552523591397641</c:v>
                </c:pt>
                <c:pt idx="3">
                  <c:v>0.60911960455582292</c:v>
                </c:pt>
                <c:pt idx="4">
                  <c:v>0.12291751443299923</c:v>
                </c:pt>
                <c:pt idx="5">
                  <c:v>0.23930197236084941</c:v>
                </c:pt>
                <c:pt idx="6">
                  <c:v>0.59563710511689072</c:v>
                </c:pt>
                <c:pt idx="7">
                  <c:v>0.68784203497128527</c:v>
                </c:pt>
                <c:pt idx="8">
                  <c:v>0.11905513590022021</c:v>
                </c:pt>
                <c:pt idx="9">
                  <c:v>0.29917122748725705</c:v>
                </c:pt>
                <c:pt idx="10">
                  <c:v>0.23900533340868832</c:v>
                </c:pt>
                <c:pt idx="11">
                  <c:v>0.5254130021527158</c:v>
                </c:pt>
                <c:pt idx="12">
                  <c:v>0.24171309000438207</c:v>
                </c:pt>
                <c:pt idx="13">
                  <c:v>0.56176831064603061</c:v>
                </c:pt>
                <c:pt idx="14">
                  <c:v>0.68237998023433788</c:v>
                </c:pt>
                <c:pt idx="15">
                  <c:v>9.0914333626955585E-2</c:v>
                </c:pt>
                <c:pt idx="16">
                  <c:v>0.71136365226403264</c:v>
                </c:pt>
                <c:pt idx="17">
                  <c:v>0.12966368924589161</c:v>
                </c:pt>
                <c:pt idx="18">
                  <c:v>0.33164911485564297</c:v>
                </c:pt>
                <c:pt idx="19">
                  <c:v>0.17676721660955658</c:v>
                </c:pt>
                <c:pt idx="20">
                  <c:v>0.22036473600596906</c:v>
                </c:pt>
                <c:pt idx="21">
                  <c:v>0.74059457368533543</c:v>
                </c:pt>
                <c:pt idx="22">
                  <c:v>0.16671036037933157</c:v>
                </c:pt>
                <c:pt idx="23">
                  <c:v>0.22979188216474267</c:v>
                </c:pt>
                <c:pt idx="24">
                  <c:v>0.30523050929573714</c:v>
                </c:pt>
                <c:pt idx="25">
                  <c:v>0.66353212727261357</c:v>
                </c:pt>
                <c:pt idx="26">
                  <c:v>0.32467955758481104</c:v>
                </c:pt>
                <c:pt idx="27">
                  <c:v>7.1201657916919042E-2</c:v>
                </c:pt>
                <c:pt idx="28">
                  <c:v>4.8542363567389543E-2</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排出量比較シート!$BZ$21:$BZ$50</c:f>
              <c:numCache>
                <c:formatCode>0%</c:formatCode>
                <c:ptCount val="30"/>
                <c:pt idx="0">
                  <c:v>0.15435680935163013</c:v>
                </c:pt>
                <c:pt idx="1">
                  <c:v>0.21437463122664246</c:v>
                </c:pt>
                <c:pt idx="2">
                  <c:v>0.14254406893909868</c:v>
                </c:pt>
                <c:pt idx="3">
                  <c:v>8.6970132356495006E-2</c:v>
                </c:pt>
                <c:pt idx="4">
                  <c:v>0.18434959190344058</c:v>
                </c:pt>
                <c:pt idx="5">
                  <c:v>0.1844187097143711</c:v>
                </c:pt>
                <c:pt idx="6">
                  <c:v>8.5641501885187848E-2</c:v>
                </c:pt>
                <c:pt idx="7">
                  <c:v>6.8642908787012444E-2</c:v>
                </c:pt>
                <c:pt idx="8">
                  <c:v>0.22129729575333146</c:v>
                </c:pt>
                <c:pt idx="9">
                  <c:v>0.15159617211636087</c:v>
                </c:pt>
                <c:pt idx="10">
                  <c:v>0.18183836679836426</c:v>
                </c:pt>
                <c:pt idx="11">
                  <c:v>0.10602303443788078</c:v>
                </c:pt>
                <c:pt idx="12">
                  <c:v>0.17612675729848751</c:v>
                </c:pt>
                <c:pt idx="13">
                  <c:v>9.7601139208336102E-2</c:v>
                </c:pt>
                <c:pt idx="14">
                  <c:v>9.0214522298078761E-2</c:v>
                </c:pt>
                <c:pt idx="15">
                  <c:v>0.13561363817250544</c:v>
                </c:pt>
                <c:pt idx="16">
                  <c:v>5.7963516608015325E-2</c:v>
                </c:pt>
                <c:pt idx="17">
                  <c:v>0.20259468184859381</c:v>
                </c:pt>
                <c:pt idx="18">
                  <c:v>0.12742426037170088</c:v>
                </c:pt>
                <c:pt idx="19">
                  <c:v>0.18384778049936143</c:v>
                </c:pt>
                <c:pt idx="20">
                  <c:v>0.10354930479259475</c:v>
                </c:pt>
                <c:pt idx="21">
                  <c:v>5.3337106109396709E-2</c:v>
                </c:pt>
                <c:pt idx="22">
                  <c:v>0.13939110518868039</c:v>
                </c:pt>
                <c:pt idx="23">
                  <c:v>7.3045651155772801E-2</c:v>
                </c:pt>
                <c:pt idx="24">
                  <c:v>0.15757413674545082</c:v>
                </c:pt>
                <c:pt idx="25">
                  <c:v>7.6373817016144319E-2</c:v>
                </c:pt>
                <c:pt idx="26">
                  <c:v>0.16707053500515417</c:v>
                </c:pt>
                <c:pt idx="27">
                  <c:v>0.14309606795343316</c:v>
                </c:pt>
                <c:pt idx="28">
                  <c:v>0.3694322792540794</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排出量比較シート!$CA$21:$CA$50</c:f>
              <c:numCache>
                <c:formatCode>0%</c:formatCode>
                <c:ptCount val="30"/>
                <c:pt idx="0">
                  <c:v>0.21988629290185943</c:v>
                </c:pt>
                <c:pt idx="1">
                  <c:v>0.21527253186894416</c:v>
                </c:pt>
                <c:pt idx="2">
                  <c:v>0.15797590937886405</c:v>
                </c:pt>
                <c:pt idx="3">
                  <c:v>8.8322984762564102E-2</c:v>
                </c:pt>
                <c:pt idx="4">
                  <c:v>0.32337238416928976</c:v>
                </c:pt>
                <c:pt idx="5">
                  <c:v>0.22555440679745734</c:v>
                </c:pt>
                <c:pt idx="6">
                  <c:v>0.15383827749533294</c:v>
                </c:pt>
                <c:pt idx="7">
                  <c:v>7.9262561588428967E-2</c:v>
                </c:pt>
                <c:pt idx="8">
                  <c:v>0.22711444805956463</c:v>
                </c:pt>
                <c:pt idx="9">
                  <c:v>0.18570122796904606</c:v>
                </c:pt>
                <c:pt idx="10">
                  <c:v>0.2382540512465196</c:v>
                </c:pt>
                <c:pt idx="11">
                  <c:v>0.10433544224435827</c:v>
                </c:pt>
                <c:pt idx="12">
                  <c:v>0.22665442087458429</c:v>
                </c:pt>
                <c:pt idx="13">
                  <c:v>0.14157935541941277</c:v>
                </c:pt>
                <c:pt idx="14">
                  <c:v>5.6381898258738732E-2</c:v>
                </c:pt>
                <c:pt idx="15">
                  <c:v>0.3525997959940772</c:v>
                </c:pt>
                <c:pt idx="16">
                  <c:v>7.2711023454328116E-2</c:v>
                </c:pt>
                <c:pt idx="17">
                  <c:v>0.27276566925671719</c:v>
                </c:pt>
                <c:pt idx="18">
                  <c:v>0.23341457257180534</c:v>
                </c:pt>
                <c:pt idx="19">
                  <c:v>0.22111177887928288</c:v>
                </c:pt>
                <c:pt idx="20">
                  <c:v>0.13740967296978893</c:v>
                </c:pt>
                <c:pt idx="21">
                  <c:v>7.4525348686088788E-2</c:v>
                </c:pt>
                <c:pt idx="22">
                  <c:v>0.14931177763855213</c:v>
                </c:pt>
                <c:pt idx="23">
                  <c:v>8.1215020938406227E-2</c:v>
                </c:pt>
                <c:pt idx="24">
                  <c:v>0.17024763162785572</c:v>
                </c:pt>
                <c:pt idx="25">
                  <c:v>0.10460973407236633</c:v>
                </c:pt>
                <c:pt idx="26">
                  <c:v>0.12757351003989276</c:v>
                </c:pt>
                <c:pt idx="27">
                  <c:v>0.14917610533570638</c:v>
                </c:pt>
                <c:pt idx="28">
                  <c:v>0.27230726787050219</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排出量比較シート!$CB$21:$CB$50</c:f>
              <c:numCache>
                <c:formatCode>0%</c:formatCode>
                <c:ptCount val="30"/>
                <c:pt idx="0">
                  <c:v>0.35162184432484139</c:v>
                </c:pt>
                <c:pt idx="1">
                  <c:v>0.44832810615657487</c:v>
                </c:pt>
                <c:pt idx="2">
                  <c:v>0.42413336337506974</c:v>
                </c:pt>
                <c:pt idx="3">
                  <c:v>0.20132295243522469</c:v>
                </c:pt>
                <c:pt idx="4">
                  <c:v>0.35905445702942657</c:v>
                </c:pt>
                <c:pt idx="5">
                  <c:v>0.3332116049564755</c:v>
                </c:pt>
                <c:pt idx="6">
                  <c:v>0.15918441817488443</c:v>
                </c:pt>
                <c:pt idx="7">
                  <c:v>0.1642524946532733</c:v>
                </c:pt>
                <c:pt idx="8">
                  <c:v>0.39748125430583658</c:v>
                </c:pt>
                <c:pt idx="9">
                  <c:v>0.34415504356236948</c:v>
                </c:pt>
                <c:pt idx="10">
                  <c:v>0.33012050478784072</c:v>
                </c:pt>
                <c:pt idx="11">
                  <c:v>0.26005247391191316</c:v>
                </c:pt>
                <c:pt idx="12">
                  <c:v>0.33570698990221942</c:v>
                </c:pt>
                <c:pt idx="13">
                  <c:v>0.18938391666094093</c:v>
                </c:pt>
                <c:pt idx="14">
                  <c:v>0.16459502817292296</c:v>
                </c:pt>
                <c:pt idx="15">
                  <c:v>0.38989215519022569</c:v>
                </c:pt>
                <c:pt idx="16">
                  <c:v>0.1494460218907834</c:v>
                </c:pt>
                <c:pt idx="17">
                  <c:v>0.37149129280193849</c:v>
                </c:pt>
                <c:pt idx="18">
                  <c:v>0.29157852962552844</c:v>
                </c:pt>
                <c:pt idx="19">
                  <c:v>0.39733793145530294</c:v>
                </c:pt>
                <c:pt idx="20">
                  <c:v>0.52646461132686173</c:v>
                </c:pt>
                <c:pt idx="21">
                  <c:v>0.12707328812676641</c:v>
                </c:pt>
                <c:pt idx="22">
                  <c:v>0.52145705136281129</c:v>
                </c:pt>
                <c:pt idx="23">
                  <c:v>0.60812982135819105</c:v>
                </c:pt>
                <c:pt idx="24">
                  <c:v>0.34182403390682636</c:v>
                </c:pt>
                <c:pt idx="25">
                  <c:v>0.14950870580825959</c:v>
                </c:pt>
                <c:pt idx="26">
                  <c:v>0.35317104922073789</c:v>
                </c:pt>
                <c:pt idx="27">
                  <c:v>0.61760447295642296</c:v>
                </c:pt>
                <c:pt idx="28">
                  <c:v>0.27667606026195102</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排出量比較シート!$CH$21:$CH$50</c:f>
              <c:numCache>
                <c:formatCode>0%</c:formatCode>
                <c:ptCount val="30"/>
                <c:pt idx="0">
                  <c:v>1.6097842068429527E-2</c:v>
                </c:pt>
                <c:pt idx="1">
                  <c:v>4.4679082928842269E-2</c:v>
                </c:pt>
                <c:pt idx="2">
                  <c:v>1.9821422392991006E-2</c:v>
                </c:pt>
                <c:pt idx="3">
                  <c:v>1.4264325889893176E-2</c:v>
                </c:pt>
                <c:pt idx="4">
                  <c:v>1.0306052464843818E-2</c:v>
                </c:pt>
                <c:pt idx="5">
                  <c:v>1.7513306170846617E-2</c:v>
                </c:pt>
                <c:pt idx="6">
                  <c:v>5.6986973277040297E-3</c:v>
                </c:pt>
                <c:pt idx="7">
                  <c:v>0</c:v>
                </c:pt>
                <c:pt idx="8">
                  <c:v>3.5051865981047266E-2</c:v>
                </c:pt>
                <c:pt idx="9">
                  <c:v>1.9376328864966482E-2</c:v>
                </c:pt>
                <c:pt idx="10">
                  <c:v>1.0781743758586995E-2</c:v>
                </c:pt>
                <c:pt idx="11">
                  <c:v>4.1760472531320782E-3</c:v>
                </c:pt>
                <c:pt idx="12">
                  <c:v>1.9798741920326733E-2</c:v>
                </c:pt>
                <c:pt idx="13">
                  <c:v>9.6672780652797361E-3</c:v>
                </c:pt>
                <c:pt idx="14">
                  <c:v>6.4285710359215636E-3</c:v>
                </c:pt>
                <c:pt idx="15">
                  <c:v>3.0980077016236084E-2</c:v>
                </c:pt>
                <c:pt idx="16">
                  <c:v>8.5157857828404692E-3</c:v>
                </c:pt>
                <c:pt idx="17">
                  <c:v>2.3484666846858859E-2</c:v>
                </c:pt>
                <c:pt idx="18">
                  <c:v>1.5933522575322361E-2</c:v>
                </c:pt>
                <c:pt idx="19">
                  <c:v>2.0935292556496066E-2</c:v>
                </c:pt>
                <c:pt idx="20">
                  <c:v>1.2211674904785587E-2</c:v>
                </c:pt>
                <c:pt idx="21">
                  <c:v>4.4696833924124891E-3</c:v>
                </c:pt>
                <c:pt idx="22">
                  <c:v>2.3129705430624606E-2</c:v>
                </c:pt>
                <c:pt idx="23">
                  <c:v>7.8176243828871443E-3</c:v>
                </c:pt>
                <c:pt idx="24">
                  <c:v>2.5123688424129927E-2</c:v>
                </c:pt>
                <c:pt idx="25">
                  <c:v>5.9756158306162399E-3</c:v>
                </c:pt>
                <c:pt idx="26">
                  <c:v>2.750534814940411E-2</c:v>
                </c:pt>
                <c:pt idx="27">
                  <c:v>1.8921695837518376E-2</c:v>
                </c:pt>
                <c:pt idx="28">
                  <c:v>3.3042029046077968E-2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extLst>
                      <c:ext uri="{02D57815-91ED-43cb-92C2-25804820EDAC}">
                        <c15:formulaRef>
                          <c15:sqref>排出量比較シート!$BW$21:$BW$50</c15:sqref>
                        </c15:formulaRef>
                      </c:ext>
                    </c:extLst>
                    <c:numCache>
                      <c:formatCode>0%</c:formatCode>
                      <c:ptCount val="30"/>
                      <c:pt idx="0">
                        <c:v>0.15405538118634263</c:v>
                      </c:pt>
                      <c:pt idx="1">
                        <c:v>0</c:v>
                      </c:pt>
                      <c:pt idx="2">
                        <c:v>8.2205223638075281E-2</c:v>
                      </c:pt>
                      <c:pt idx="3">
                        <c:v>0.55700399823664748</c:v>
                      </c:pt>
                      <c:pt idx="4">
                        <c:v>0.10192397252657116</c:v>
                      </c:pt>
                      <c:pt idx="5">
                        <c:v>0.18028751343691576</c:v>
                      </c:pt>
                      <c:pt idx="6">
                        <c:v>0.54074094225561509</c:v>
                      </c:pt>
                      <c:pt idx="7">
                        <c:v>0.64329852078872196</c:v>
                      </c:pt>
                      <c:pt idx="8">
                        <c:v>7.230586294241298E-2</c:v>
                      </c:pt>
                      <c:pt idx="9">
                        <c:v>0.27466546937242159</c:v>
                      </c:pt>
                      <c:pt idx="10">
                        <c:v>0.15043822670015089</c:v>
                      </c:pt>
                      <c:pt idx="11">
                        <c:v>0.33315027092995064</c:v>
                      </c:pt>
                      <c:pt idx="12">
                        <c:v>0.15209446578696609</c:v>
                      </c:pt>
                      <c:pt idx="13">
                        <c:v>0.47965908789892298</c:v>
                      </c:pt>
                      <c:pt idx="14">
                        <c:v>0.61681362692521824</c:v>
                      </c:pt>
                      <c:pt idx="15">
                        <c:v>3.897094281690363E-2</c:v>
                      </c:pt>
                      <c:pt idx="16">
                        <c:v>0.65569689452658542</c:v>
                      </c:pt>
                      <c:pt idx="17">
                        <c:v>8.6952059773608426E-2</c:v>
                      </c:pt>
                      <c:pt idx="18">
                        <c:v>0.2039501822975045</c:v>
                      </c:pt>
                      <c:pt idx="19">
                        <c:v>1.0606442130233163E-2</c:v>
                      </c:pt>
                      <c:pt idx="20">
                        <c:v>0.20437354578028991</c:v>
                      </c:pt>
                      <c:pt idx="21">
                        <c:v>0.69476243032963003</c:v>
                      </c:pt>
                      <c:pt idx="22">
                        <c:v>6.6129085797508064E-2</c:v>
                      </c:pt>
                      <c:pt idx="23">
                        <c:v>9.9189487481803104E-2</c:v>
                      </c:pt>
                      <c:pt idx="24">
                        <c:v>0.21791209590102104</c:v>
                      </c:pt>
                      <c:pt idx="25">
                        <c:v>0.64041741150109066</c:v>
                      </c:pt>
                      <c:pt idx="26">
                        <c:v>0.21796419333314726</c:v>
                      </c:pt>
                      <c:pt idx="27">
                        <c:v>3.5207262226647357E-2</c:v>
                      </c:pt>
                      <c:pt idx="28">
                        <c:v>2.8476441202262955E-2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1.8336211710815883E-2</c:v>
                      </c:pt>
                      <c:pt idx="1">
                        <c:v>1.9858899295293227E-2</c:v>
                      </c:pt>
                      <c:pt idx="2">
                        <c:v>1.2457946792610624E-2</c:v>
                      </c:pt>
                      <c:pt idx="3">
                        <c:v>4.6728005473582112E-3</c:v>
                      </c:pt>
                      <c:pt idx="4">
                        <c:v>1.3919359903848677E-2</c:v>
                      </c:pt>
                      <c:pt idx="5">
                        <c:v>1.2347911380535703E-2</c:v>
                      </c:pt>
                      <c:pt idx="6">
                        <c:v>7.8244760078224115E-3</c:v>
                      </c:pt>
                      <c:pt idx="7">
                        <c:v>4.138382795578344E-3</c:v>
                      </c:pt>
                      <c:pt idx="8">
                        <c:v>9.4011231813747008E-3</c:v>
                      </c:pt>
                      <c:pt idx="9">
                        <c:v>9.9599712001757507E-3</c:v>
                      </c:pt>
                      <c:pt idx="10">
                        <c:v>1.7332922223119249E-2</c:v>
                      </c:pt>
                      <c:pt idx="11">
                        <c:v>5.5706583079896364E-3</c:v>
                      </c:pt>
                      <c:pt idx="12">
                        <c:v>1.0515547160311936E-2</c:v>
                      </c:pt>
                      <c:pt idx="13">
                        <c:v>6.8962512232337743E-3</c:v>
                      </c:pt>
                      <c:pt idx="14">
                        <c:v>4.2636921183555835E-3</c:v>
                      </c:pt>
                      <c:pt idx="15">
                        <c:v>1.4371078953720201E-2</c:v>
                      </c:pt>
                      <c:pt idx="16">
                        <c:v>4.0590346767180908E-3</c:v>
                      </c:pt>
                      <c:pt idx="17">
                        <c:v>1.2712925137065588E-2</c:v>
                      </c:pt>
                      <c:pt idx="18">
                        <c:v>1.640308077057066E-2</c:v>
                      </c:pt>
                      <c:pt idx="19">
                        <c:v>1.7771834250613516E-2</c:v>
                      </c:pt>
                      <c:pt idx="20">
                        <c:v>6.6047688503660757E-3</c:v>
                      </c:pt>
                      <c:pt idx="21">
                        <c:v>5.0202636694412885E-3</c:v>
                      </c:pt>
                      <c:pt idx="22">
                        <c:v>1.5503330799994528E-2</c:v>
                      </c:pt>
                      <c:pt idx="23">
                        <c:v>5.9368534211261693E-3</c:v>
                      </c:pt>
                      <c:pt idx="24">
                        <c:v>1.0317412683618807E-2</c:v>
                      </c:pt>
                      <c:pt idx="25">
                        <c:v>3.3342635301908978E-3</c:v>
                      </c:pt>
                      <c:pt idx="26">
                        <c:v>1.5415808676366827E-2</c:v>
                      </c:pt>
                      <c:pt idx="27">
                        <c:v>6.9684209651511867E-3</c:v>
                      </c:pt>
                      <c:pt idx="28">
                        <c:v>1.8815141392393622E-2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8.5645618456080957E-2</c:v>
                      </c:pt>
                      <c:pt idx="1">
                        <c:v>5.7486748523702946E-2</c:v>
                      </c:pt>
                      <c:pt idx="2">
                        <c:v>0.16086206548329054</c:v>
                      </c:pt>
                      <c:pt idx="3">
                        <c:v>4.7442805771817191E-2</c:v>
                      </c:pt>
                      <c:pt idx="4">
                        <c:v>7.0741820025793968E-3</c:v>
                      </c:pt>
                      <c:pt idx="5">
                        <c:v>4.6666547543397927E-2</c:v>
                      </c:pt>
                      <c:pt idx="6">
                        <c:v>4.7071686853453192E-2</c:v>
                      </c:pt>
                      <c:pt idx="7">
                        <c:v>4.0405131386985024E-2</c:v>
                      </c:pt>
                      <c:pt idx="8">
                        <c:v>3.7348149776432506E-2</c:v>
                      </c:pt>
                      <c:pt idx="9">
                        <c:v>1.4545786914659697E-2</c:v>
                      </c:pt>
                      <c:pt idx="10">
                        <c:v>7.1234184485418184E-2</c:v>
                      </c:pt>
                      <c:pt idx="11">
                        <c:v>0.18669207291477549</c:v>
                      </c:pt>
                      <c:pt idx="12">
                        <c:v>7.9103077057104038E-2</c:v>
                      </c:pt>
                      <c:pt idx="13">
                        <c:v>7.5212971523873781E-2</c:v>
                      </c:pt>
                      <c:pt idx="14">
                        <c:v>6.1302661190764031E-2</c:v>
                      </c:pt>
                      <c:pt idx="15">
                        <c:v>3.7572311856331739E-2</c:v>
                      </c:pt>
                      <c:pt idx="16">
                        <c:v>5.1607723060729263E-2</c:v>
                      </c:pt>
                      <c:pt idx="17">
                        <c:v>2.9998704335217598E-2</c:v>
                      </c:pt>
                      <c:pt idx="18">
                        <c:v>0.11129585178756779</c:v>
                      </c:pt>
                      <c:pt idx="19">
                        <c:v>0.14838894022870991</c:v>
                      </c:pt>
                      <c:pt idx="20">
                        <c:v>9.3864213753130834E-3</c:v>
                      </c:pt>
                      <c:pt idx="21">
                        <c:v>4.081187968626409E-2</c:v>
                      </c:pt>
                      <c:pt idx="22">
                        <c:v>8.5077943781828966E-2</c:v>
                      </c:pt>
                      <c:pt idx="23">
                        <c:v>0.1246655412618134</c:v>
                      </c:pt>
                      <c:pt idx="24">
                        <c:v>7.7001000711097334E-2</c:v>
                      </c:pt>
                      <c:pt idx="25">
                        <c:v>1.9780452241331879E-2</c:v>
                      </c:pt>
                      <c:pt idx="26">
                        <c:v>9.1299555575296912E-2</c:v>
                      </c:pt>
                      <c:pt idx="27">
                        <c:v>2.9025974725120501E-2</c:v>
                      </c:pt>
                      <c:pt idx="28">
                        <c:v>1.2507809727329681E-3</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0.34296835851783936</c:v>
                      </c:pt>
                      <c:pt idx="1">
                        <c:v>0.39410010876471679</c:v>
                      </c:pt>
                      <c:pt idx="2">
                        <c:v>0.38849365929874369</c:v>
                      </c:pt>
                      <c:pt idx="3">
                        <c:v>0.19496563081636523</c:v>
                      </c:pt>
                      <c:pt idx="4">
                        <c:v>0.30066073998192072</c:v>
                      </c:pt>
                      <c:pt idx="5">
                        <c:v>0.32439430875123493</c:v>
                      </c:pt>
                      <c:pt idx="6">
                        <c:v>0.14839042717032272</c:v>
                      </c:pt>
                      <c:pt idx="7">
                        <c:v>0.16037824081125107</c:v>
                      </c:pt>
                      <c:pt idx="8">
                        <c:v>0.35228646352468018</c:v>
                      </c:pt>
                      <c:pt idx="9">
                        <c:v>0.33493006915992884</c:v>
                      </c:pt>
                      <c:pt idx="10">
                        <c:v>0.3219133865908389</c:v>
                      </c:pt>
                      <c:pt idx="11">
                        <c:v>0.2509280510980087</c:v>
                      </c:pt>
                      <c:pt idx="12">
                        <c:v>0.3265973617646204</c:v>
                      </c:pt>
                      <c:pt idx="13">
                        <c:v>0.18442944050650573</c:v>
                      </c:pt>
                      <c:pt idx="14">
                        <c:v>0.16138925397769374</c:v>
                      </c:pt>
                      <c:pt idx="15">
                        <c:v>0.37564550079506409</c:v>
                      </c:pt>
                      <c:pt idx="16">
                        <c:v>0.14543751109810604</c:v>
                      </c:pt>
                      <c:pt idx="17">
                        <c:v>0.36111203421469551</c:v>
                      </c:pt>
                      <c:pt idx="18">
                        <c:v>0.28327619774697077</c:v>
                      </c:pt>
                      <c:pt idx="19">
                        <c:v>0.25576469979806959</c:v>
                      </c:pt>
                      <c:pt idx="20">
                        <c:v>0.15956392520052021</c:v>
                      </c:pt>
                      <c:pt idx="21">
                        <c:v>0.12361817643349174</c:v>
                      </c:pt>
                      <c:pt idx="22">
                        <c:v>0.51107531240507198</c:v>
                      </c:pt>
                      <c:pt idx="23">
                        <c:v>0.16896318921278433</c:v>
                      </c:pt>
                      <c:pt idx="24">
                        <c:v>0.32783504601978475</c:v>
                      </c:pt>
                      <c:pt idx="25">
                        <c:v>0.14534992810293623</c:v>
                      </c:pt>
                      <c:pt idx="26">
                        <c:v>0.34307114645183107</c:v>
                      </c:pt>
                      <c:pt idx="27">
                        <c:v>0.16742890828350979</c:v>
                      </c:pt>
                      <c:pt idx="28">
                        <c:v>0.26535025832441989</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0.13234555287387895</c:v>
                      </c:pt>
                      <c:pt idx="1">
                        <c:v>0.21793435736492955</c:v>
                      </c:pt>
                      <c:pt idx="2">
                        <c:v>0.14909651325638754</c:v>
                      </c:pt>
                      <c:pt idx="3">
                        <c:v>9.8253966236183335E-2</c:v>
                      </c:pt>
                      <c:pt idx="4">
                        <c:v>0.11757646862268184</c:v>
                      </c:pt>
                      <c:pt idx="5">
                        <c:v>0.14679804226612955</c:v>
                      </c:pt>
                      <c:pt idx="6">
                        <c:v>6.0502920155635957E-2</c:v>
                      </c:pt>
                      <c:pt idx="7">
                        <c:v>7.1334897177596862E-2</c:v>
                      </c:pt>
                      <c:pt idx="8">
                        <c:v>0.16517324047161858</c:v>
                      </c:pt>
                      <c:pt idx="9">
                        <c:v>0.15797000637543709</c:v>
                      </c:pt>
                      <c:pt idx="10">
                        <c:v>0.12399459680445553</c:v>
                      </c:pt>
                      <c:pt idx="11">
                        <c:v>0.1357407170550172</c:v>
                      </c:pt>
                      <c:pt idx="12">
                        <c:v>0.14580928544011904</c:v>
                      </c:pt>
                      <c:pt idx="13">
                        <c:v>7.4800269915306625E-2</c:v>
                      </c:pt>
                      <c:pt idx="14">
                        <c:v>5.8630518639988388E-2</c:v>
                      </c:pt>
                      <c:pt idx="15">
                        <c:v>0.21489963300393838</c:v>
                      </c:pt>
                      <c:pt idx="16">
                        <c:v>7.0019606077661861E-2</c:v>
                      </c:pt>
                      <c:pt idx="17">
                        <c:v>0.15755561224388537</c:v>
                      </c:pt>
                      <c:pt idx="18">
                        <c:v>0.1174684947420967</c:v>
                      </c:pt>
                      <c:pt idx="19">
                        <c:v>8.5695197042507873E-2</c:v>
                      </c:pt>
                      <c:pt idx="20">
                        <c:v>6.7415647311194246E-2</c:v>
                      </c:pt>
                      <c:pt idx="21">
                        <c:v>5.2015823769114296E-2</c:v>
                      </c:pt>
                      <c:pt idx="22">
                        <c:v>0.14955758010479231</c:v>
                      </c:pt>
                      <c:pt idx="23">
                        <c:v>7.0290878610898888E-2</c:v>
                      </c:pt>
                      <c:pt idx="24">
                        <c:v>0.17856702998729665</c:v>
                      </c:pt>
                      <c:pt idx="25">
                        <c:v>6.227568515438129E-2</c:v>
                      </c:pt>
                      <c:pt idx="26">
                        <c:v>0.13726278950521656</c:v>
                      </c:pt>
                      <c:pt idx="27">
                        <c:v>9.6032292365665142E-2</c:v>
                      </c:pt>
                      <c:pt idx="28">
                        <c:v>0.15702112858922312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0.21062280564396046</c:v>
                      </c:pt>
                      <c:pt idx="1">
                        <c:v>0.17616575139978727</c:v>
                      </c:pt>
                      <c:pt idx="2">
                        <c:v>0.23939714604235618</c:v>
                      </c:pt>
                      <c:pt idx="3">
                        <c:v>9.6711664580181891E-2</c:v>
                      </c:pt>
                      <c:pt idx="4">
                        <c:v>0.18308427135923885</c:v>
                      </c:pt>
                      <c:pt idx="5">
                        <c:v>0.17759626648510538</c:v>
                      </c:pt>
                      <c:pt idx="6">
                        <c:v>8.7887507014686769E-2</c:v>
                      </c:pt>
                      <c:pt idx="7">
                        <c:v>8.9043343633654182E-2</c:v>
                      </c:pt>
                      <c:pt idx="8">
                        <c:v>0.18711322305306158</c:v>
                      </c:pt>
                      <c:pt idx="9">
                        <c:v>0.17696006278449175</c:v>
                      </c:pt>
                      <c:pt idx="10">
                        <c:v>0.19791878978638336</c:v>
                      </c:pt>
                      <c:pt idx="11">
                        <c:v>0.11518733404299153</c:v>
                      </c:pt>
                      <c:pt idx="12">
                        <c:v>0.18078807632450136</c:v>
                      </c:pt>
                      <c:pt idx="13">
                        <c:v>0.10962917059119909</c:v>
                      </c:pt>
                      <c:pt idx="14">
                        <c:v>0.10275873533770537</c:v>
                      </c:pt>
                      <c:pt idx="15">
                        <c:v>0.16074586779112565</c:v>
                      </c:pt>
                      <c:pt idx="16">
                        <c:v>7.5417905020444195E-2</c:v>
                      </c:pt>
                      <c:pt idx="17">
                        <c:v>0.20355642197081014</c:v>
                      </c:pt>
                      <c:pt idx="18">
                        <c:v>0.16580770300487407</c:v>
                      </c:pt>
                      <c:pt idx="19">
                        <c:v>0.17006950275556171</c:v>
                      </c:pt>
                      <c:pt idx="20">
                        <c:v>9.2148277889325947E-2</c:v>
                      </c:pt>
                      <c:pt idx="21">
                        <c:v>7.1602352664377436E-2</c:v>
                      </c:pt>
                      <c:pt idx="22">
                        <c:v>0.36151773230027973</c:v>
                      </c:pt>
                      <c:pt idx="23">
                        <c:v>9.8672310601885457E-2</c:v>
                      </c:pt>
                      <c:pt idx="24">
                        <c:v>0.14926801603248807</c:v>
                      </c:pt>
                      <c:pt idx="25">
                        <c:v>8.3074242948554949E-2</c:v>
                      </c:pt>
                      <c:pt idx="26">
                        <c:v>0.20580835694661453</c:v>
                      </c:pt>
                      <c:pt idx="27">
                        <c:v>7.1396615917844616E-2</c:v>
                      </c:pt>
                      <c:pt idx="28">
                        <c:v>0.10832912973519679</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8.6534858070020163E-3</c:v>
                      </c:pt>
                      <c:pt idx="1">
                        <c:v>1.5071266179819407E-2</c:v>
                      </c:pt>
                      <c:pt idx="2">
                        <c:v>9.4254983973059564E-3</c:v>
                      </c:pt>
                      <c:pt idx="3">
                        <c:v>6.3573216188594515E-3</c:v>
                      </c:pt>
                      <c:pt idx="4">
                        <c:v>9.1380237937577213E-3</c:v>
                      </c:pt>
                      <c:pt idx="5">
                        <c:v>8.8172962052405802E-3</c:v>
                      </c:pt>
                      <c:pt idx="6">
                        <c:v>4.0001318257060839E-3</c:v>
                      </c:pt>
                      <c:pt idx="7">
                        <c:v>3.8742538420222438E-3</c:v>
                      </c:pt>
                      <c:pt idx="8">
                        <c:v>1.1888936607234783E-2</c:v>
                      </c:pt>
                      <c:pt idx="9">
                        <c:v>9.2249744024406419E-3</c:v>
                      </c:pt>
                      <c:pt idx="10">
                        <c:v>8.2071181970017615E-3</c:v>
                      </c:pt>
                      <c:pt idx="11">
                        <c:v>9.1244228139044387E-3</c:v>
                      </c:pt>
                      <c:pt idx="12">
                        <c:v>9.1096281375989911E-3</c:v>
                      </c:pt>
                      <c:pt idx="13">
                        <c:v>4.9544761544352105E-3</c:v>
                      </c:pt>
                      <c:pt idx="14">
                        <c:v>3.205774195229211E-3</c:v>
                      </c:pt>
                      <c:pt idx="15">
                        <c:v>1.4246654395161614E-2</c:v>
                      </c:pt>
                      <c:pt idx="16">
                        <c:v>4.0085107926773403E-3</c:v>
                      </c:pt>
                      <c:pt idx="17">
                        <c:v>1.0379258587242975E-2</c:v>
                      </c:pt>
                      <c:pt idx="18">
                        <c:v>8.302331878557662E-3</c:v>
                      </c:pt>
                      <c:pt idx="19">
                        <c:v>6.8353542459545415E-3</c:v>
                      </c:pt>
                      <c:pt idx="20">
                        <c:v>4.7863894464830539E-3</c:v>
                      </c:pt>
                      <c:pt idx="21">
                        <c:v>3.4551116932746576E-3</c:v>
                      </c:pt>
                      <c:pt idx="22">
                        <c:v>1.0381738957739287E-2</c:v>
                      </c:pt>
                      <c:pt idx="23">
                        <c:v>4.8963568542056413E-3</c:v>
                      </c:pt>
                      <c:pt idx="24">
                        <c:v>1.2295806194395182E-2</c:v>
                      </c:pt>
                      <c:pt idx="25">
                        <c:v>4.1587777053233525E-3</c:v>
                      </c:pt>
                      <c:pt idx="26">
                        <c:v>1.0099902768906868E-2</c:v>
                      </c:pt>
                      <c:pt idx="27">
                        <c:v>7.1421773425738334E-3</c:v>
                      </c:pt>
                      <c:pt idx="28">
                        <c:v>1.1325801937531162E-2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3.9156731212038699E-2</c:v>
                      </c:pt>
                      <c:pt idx="2">
                        <c:v>2.6214205679020025E-2</c:v>
                      </c:pt>
                      <c:pt idx="3">
                        <c:v>0</c:v>
                      </c:pt>
                      <c:pt idx="4">
                        <c:v>4.9255693253748137E-2</c:v>
                      </c:pt>
                      <c:pt idx="5">
                        <c:v>0</c:v>
                      </c:pt>
                      <c:pt idx="6">
                        <c:v>6.7938591788556379E-3</c:v>
                      </c:pt>
                      <c:pt idx="7">
                        <c:v>0</c:v>
                      </c:pt>
                      <c:pt idx="8">
                        <c:v>3.3305854173921623E-2</c:v>
                      </c:pt>
                      <c:pt idx="9">
                        <c:v>0</c:v>
                      </c:pt>
                      <c:pt idx="10">
                        <c:v>0</c:v>
                      </c:pt>
                      <c:pt idx="11">
                        <c:v>0</c:v>
                      </c:pt>
                      <c:pt idx="12">
                        <c:v>0</c:v>
                      </c:pt>
                      <c:pt idx="13">
                        <c:v>0</c:v>
                      </c:pt>
                      <c:pt idx="14">
                        <c:v>0</c:v>
                      </c:pt>
                      <c:pt idx="15">
                        <c:v>0</c:v>
                      </c:pt>
                      <c:pt idx="16">
                        <c:v>0</c:v>
                      </c:pt>
                      <c:pt idx="17">
                        <c:v>0</c:v>
                      </c:pt>
                      <c:pt idx="18">
                        <c:v>0</c:v>
                      </c:pt>
                      <c:pt idx="19">
                        <c:v>0.13473787741127879</c:v>
                      </c:pt>
                      <c:pt idx="20">
                        <c:v>0.36211429667985845</c:v>
                      </c:pt>
                      <c:pt idx="21">
                        <c:v>0</c:v>
                      </c:pt>
                      <c:pt idx="22">
                        <c:v>0</c:v>
                      </c:pt>
                      <c:pt idx="23">
                        <c:v>0.4342702752912011</c:v>
                      </c:pt>
                      <c:pt idx="24">
                        <c:v>1.6931816926464432E-3</c:v>
                      </c:pt>
                      <c:pt idx="25">
                        <c:v>0</c:v>
                      </c:pt>
                      <c:pt idx="26">
                        <c:v>0</c:v>
                      </c:pt>
                      <c:pt idx="27">
                        <c:v>0.44303338733033931</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排出量比較シート!$BE$21:$BE$50</c:f>
              <c:numCache>
                <c:formatCode>#,##0_);[Red]\(#,##0\)</c:formatCode>
                <c:ptCount val="30"/>
                <c:pt idx="0">
                  <c:v>25.96409753871653</c:v>
                </c:pt>
                <c:pt idx="1">
                  <c:v>4.2066780483999784</c:v>
                </c:pt>
                <c:pt idx="2">
                  <c:v>23.027655647131834</c:v>
                </c:pt>
                <c:pt idx="3">
                  <c:v>80.071142586338581</c:v>
                </c:pt>
                <c:pt idx="4">
                  <c:v>11.629869751232528</c:v>
                </c:pt>
                <c:pt idx="5">
                  <c:v>22.802822231861807</c:v>
                </c:pt>
                <c:pt idx="6">
                  <c:v>125.68184281723934</c:v>
                </c:pt>
                <c:pt idx="7">
                  <c:v>146.95058010210531</c:v>
                </c:pt>
                <c:pt idx="8">
                  <c:v>8.4112809581124282</c:v>
                </c:pt>
                <c:pt idx="9">
                  <c:v>26.630570564405144</c:v>
                </c:pt>
                <c:pt idx="10">
                  <c:v>24.683727377589438</c:v>
                </c:pt>
                <c:pt idx="11">
                  <c:v>47.052778834912445</c:v>
                </c:pt>
                <c:pt idx="12">
                  <c:v>22.246972665352448</c:v>
                </c:pt>
                <c:pt idx="13">
                  <c:v>93.551197473680986</c:v>
                </c:pt>
                <c:pt idx="14">
                  <c:v>174.43062030979002</c:v>
                </c:pt>
                <c:pt idx="15">
                  <c:v>5.1772004706105008</c:v>
                </c:pt>
                <c:pt idx="16">
                  <c:v>143.75642491184223</c:v>
                </c:pt>
                <c:pt idx="17">
                  <c:v>10.122688793721506</c:v>
                </c:pt>
                <c:pt idx="18">
                  <c:v>32.56675227824244</c:v>
                </c:pt>
                <c:pt idx="19">
                  <c:v>20.723829456912863</c:v>
                </c:pt>
                <c:pt idx="20">
                  <c:v>37.31399762274647</c:v>
                </c:pt>
                <c:pt idx="21">
                  <c:v>171.43226226050425</c:v>
                </c:pt>
                <c:pt idx="22">
                  <c:v>13.094275781668632</c:v>
                </c:pt>
                <c:pt idx="23">
                  <c:v>38.047354432981166</c:v>
                </c:pt>
                <c:pt idx="24">
                  <c:v>19.668341477655304</c:v>
                </c:pt>
                <c:pt idx="25">
                  <c:v>127.52194616817613</c:v>
                </c:pt>
                <c:pt idx="26">
                  <c:v>25.590454682538301</c:v>
                </c:pt>
                <c:pt idx="27">
                  <c:v>7.8591312241234625</c:v>
                </c:pt>
                <c:pt idx="28">
                  <c:v>3.3210282152590458</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排出量比較シート!$BI$21:$BI$50</c:f>
              <c:numCache>
                <c:formatCode>#,##0_);[Red]\(#,##0\)</c:formatCode>
                <c:ptCount val="30"/>
                <c:pt idx="0">
                  <c:v>15.531617446773659</c:v>
                </c:pt>
                <c:pt idx="1">
                  <c:v>11.659415632866068</c:v>
                </c:pt>
                <c:pt idx="2">
                  <c:v>12.845916069032167</c:v>
                </c:pt>
                <c:pt idx="3">
                  <c:v>11.432562368022504</c:v>
                </c:pt>
                <c:pt idx="4">
                  <c:v>17.442280316354189</c:v>
                </c:pt>
                <c:pt idx="5">
                  <c:v>17.57305638711955</c:v>
                </c:pt>
                <c:pt idx="6">
                  <c:v>18.070703933822575</c:v>
                </c:pt>
                <c:pt idx="7">
                  <c:v>14.664871806749172</c:v>
                </c:pt>
                <c:pt idx="8">
                  <c:v>15.634720130106778</c:v>
                </c:pt>
                <c:pt idx="9">
                  <c:v>13.494254085682126</c:v>
                </c:pt>
                <c:pt idx="10">
                  <c:v>18.779700891284673</c:v>
                </c:pt>
                <c:pt idx="11">
                  <c:v>9.4947752917654444</c:v>
                </c:pt>
                <c:pt idx="12">
                  <c:v>16.210488042602826</c:v>
                </c:pt>
                <c:pt idx="13">
                  <c:v>16.253503935163266</c:v>
                </c:pt>
                <c:pt idx="14">
                  <c:v>23.06072209211246</c:v>
                </c:pt>
                <c:pt idx="15">
                  <c:v>7.7226435409930678</c:v>
                </c:pt>
                <c:pt idx="16">
                  <c:v>11.71359809622899</c:v>
                </c:pt>
                <c:pt idx="17">
                  <c:v>15.816323965048017</c:v>
                </c:pt>
                <c:pt idx="18">
                  <c:v>12.512604846148104</c:v>
                </c:pt>
                <c:pt idx="19">
                  <c:v>21.553940386561106</c:v>
                </c:pt>
                <c:pt idx="20">
                  <c:v>17.533833148164277</c:v>
                </c:pt>
                <c:pt idx="21">
                  <c:v>12.346432295961467</c:v>
                </c:pt>
                <c:pt idx="22">
                  <c:v>10.948483157849681</c:v>
                </c:pt>
                <c:pt idx="23">
                  <c:v>12.094394950467072</c:v>
                </c:pt>
                <c:pt idx="24">
                  <c:v>10.153709524998531</c:v>
                </c:pt>
                <c:pt idx="25">
                  <c:v>14.67801992078895</c:v>
                </c:pt>
                <c:pt idx="26">
                  <c:v>13.168094063698565</c:v>
                </c:pt>
                <c:pt idx="27">
                  <c:v>15.794727378600657</c:v>
                </c:pt>
                <c:pt idx="28">
                  <c:v>25.274727740172857</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排出量比較シート!$BJ$21:$BJ$50</c:f>
              <c:numCache>
                <c:formatCode>#,##0_);[Red]\(#,##0\)</c:formatCode>
                <c:ptCount val="30"/>
                <c:pt idx="0">
                  <c:v>22.125293969772223</c:v>
                </c:pt>
                <c:pt idx="1">
                  <c:v>11.708250687301893</c:v>
                </c:pt>
                <c:pt idx="2">
                  <c:v>14.236616703266327</c:v>
                </c:pt>
                <c:pt idx="3">
                  <c:v>11.610400081821949</c:v>
                </c:pt>
                <c:pt idx="4">
                  <c:v>30.595954745605596</c:v>
                </c:pt>
                <c:pt idx="5">
                  <c:v>21.492831801903357</c:v>
                </c:pt>
                <c:pt idx="6">
                  <c:v>32.46049993418216</c:v>
                </c:pt>
                <c:pt idx="7">
                  <c:v>16.933654550909687</c:v>
                </c:pt>
                <c:pt idx="8">
                  <c:v>16.045703680323939</c:v>
                </c:pt>
                <c:pt idx="9">
                  <c:v>16.53009782010875</c:v>
                </c:pt>
                <c:pt idx="10">
                  <c:v>24.60613729284054</c:v>
                </c:pt>
                <c:pt idx="11">
                  <c:v>9.3436448440604991</c:v>
                </c:pt>
                <c:pt idx="12">
                  <c:v>20.860991457213807</c:v>
                </c:pt>
                <c:pt idx="13">
                  <c:v>23.577190072908106</c:v>
                </c:pt>
                <c:pt idx="14">
                  <c:v>14.412394519748213</c:v>
                </c:pt>
                <c:pt idx="15">
                  <c:v>20.079120166552688</c:v>
                </c:pt>
                <c:pt idx="16">
                  <c:v>14.693858408716755</c:v>
                </c:pt>
                <c:pt idx="17">
                  <c:v>21.294488839206029</c:v>
                </c:pt>
                <c:pt idx="18">
                  <c:v>22.920472941369251</c:v>
                </c:pt>
                <c:pt idx="19">
                  <c:v>25.922695872562343</c:v>
                </c:pt>
                <c:pt idx="20">
                  <c:v>23.267353495244311</c:v>
                </c:pt>
                <c:pt idx="21">
                  <c:v>17.25107038988028</c:v>
                </c:pt>
                <c:pt idx="22">
                  <c:v>11.727703001791234</c:v>
                </c:pt>
                <c:pt idx="23">
                  <c:v>13.447022835690211</c:v>
                </c:pt>
                <c:pt idx="24">
                  <c:v>10.970359949746678</c:v>
                </c:pt>
                <c:pt idx="25">
                  <c:v>20.104583227757921</c:v>
                </c:pt>
                <c:pt idx="26">
                  <c:v>10.055034421178311</c:v>
                </c:pt>
                <c:pt idx="27">
                  <c:v>16.465832701606161</c:v>
                </c:pt>
                <c:pt idx="28">
                  <c:v>18.629915260771742</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排出量比較シート!$BK$21:$BK$50</c:f>
              <c:numCache>
                <c:formatCode>#,##0_);[Red]\(#,##0\)</c:formatCode>
                <c:ptCount val="30"/>
                <c:pt idx="0">
                  <c:v>35.380725961635477</c:v>
                </c:pt>
                <c:pt idx="1">
                  <c:v>24.383686165033346</c:v>
                </c:pt>
                <c:pt idx="2">
                  <c:v>38.222436251067478</c:v>
                </c:pt>
                <c:pt idx="3">
                  <c:v>26.464685604887961</c:v>
                </c:pt>
                <c:pt idx="4">
                  <c:v>33.972022523510262</c:v>
                </c:pt>
                <c:pt idx="5">
                  <c:v>31.75136802449088</c:v>
                </c:pt>
                <c:pt idx="6">
                  <c:v>33.588557281170949</c:v>
                </c:pt>
                <c:pt idx="7">
                  <c:v>35.090904808578742</c:v>
                </c:pt>
                <c:pt idx="8">
                  <c:v>28.082169494572327</c:v>
                </c:pt>
                <c:pt idx="9">
                  <c:v>30.634781458300445</c:v>
                </c:pt>
                <c:pt idx="10">
                  <c:v>34.093818852157256</c:v>
                </c:pt>
                <c:pt idx="11">
                  <c:v>23.288710957504122</c:v>
                </c:pt>
                <c:pt idx="12">
                  <c:v>30.898054498360136</c:v>
                </c:pt>
                <c:pt idx="13">
                  <c:v>31.538076908454066</c:v>
                </c:pt>
                <c:pt idx="14">
                  <c:v>42.073937828965612</c:v>
                </c:pt>
                <c:pt idx="15">
                  <c:v>22.20276791139225</c:v>
                </c:pt>
                <c:pt idx="16">
                  <c:v>30.20090463708695</c:v>
                </c:pt>
                <c:pt idx="17">
                  <c:v>29.001879928620408</c:v>
                </c:pt>
                <c:pt idx="18">
                  <c:v>28.631964683825508</c:v>
                </c:pt>
                <c:pt idx="19">
                  <c:v>46.583092081097213</c:v>
                </c:pt>
                <c:pt idx="20">
                  <c:v>89.145385108162444</c:v>
                </c:pt>
                <c:pt idx="21">
                  <c:v>29.41482699238388</c:v>
                </c:pt>
                <c:pt idx="22">
                  <c:v>40.957877022782391</c:v>
                </c:pt>
                <c:pt idx="23">
                  <c:v>100.68994011673871</c:v>
                </c:pt>
                <c:pt idx="24">
                  <c:v>22.026342778319968</c:v>
                </c:pt>
                <c:pt idx="25">
                  <c:v>28.733561420939914</c:v>
                </c:pt>
                <c:pt idx="26">
                  <c:v>27.836084900131077</c:v>
                </c:pt>
                <c:pt idx="27">
                  <c:v>68.170246867478667</c:v>
                </c:pt>
                <c:pt idx="28">
                  <c:v>18.928806409293355</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排出量比較シート!$BQ$21:$BQ$50</c:f>
              <c:numCache>
                <c:formatCode>#,##0_);[Red]\(#,##0\)</c:formatCode>
                <c:ptCount val="30"/>
                <c:pt idx="0">
                  <c:v>1.6197894072548511</c:v>
                </c:pt>
                <c:pt idx="1">
                  <c:v>2.4300076692000001</c:v>
                </c:pt>
                <c:pt idx="2">
                  <c:v>1.7862849736524939</c:v>
                </c:pt>
                <c:pt idx="3">
                  <c:v>1.875101152031569</c:v>
                </c:pt>
                <c:pt idx="4">
                  <c:v>0.97510959580000012</c:v>
                </c:pt>
                <c:pt idx="5">
                  <c:v>1.6688237182758769</c:v>
                </c:pt>
                <c:pt idx="6">
                  <c:v>1.202448228377184</c:v>
                </c:pt>
                <c:pt idx="7">
                  <c:v>0</c:v>
                </c:pt>
                <c:pt idx="8">
                  <c:v>2.4764248148000001</c:v>
                </c:pt>
                <c:pt idx="9">
                  <c:v>1.724773794096188</c:v>
                </c:pt>
                <c:pt idx="10">
                  <c:v>1.113504957384827</c:v>
                </c:pt>
                <c:pt idx="11">
                  <c:v>0.37398128139328851</c:v>
                </c:pt>
                <c:pt idx="12">
                  <c:v>1.8222516219617699</c:v>
                </c:pt>
                <c:pt idx="13">
                  <c:v>1.6098904515954819</c:v>
                </c:pt>
                <c:pt idx="14">
                  <c:v>1.6432774494882829</c:v>
                </c:pt>
                <c:pt idx="15">
                  <c:v>1.764189021789764</c:v>
                </c:pt>
                <c:pt idx="16">
                  <c:v>1.72091857035431</c:v>
                </c:pt>
                <c:pt idx="17">
                  <c:v>1.8334197900551681</c:v>
                </c:pt>
                <c:pt idx="18">
                  <c:v>1.5646147068903531</c:v>
                </c:pt>
                <c:pt idx="19">
                  <c:v>2.4544111792499992</c:v>
                </c:pt>
                <c:pt idx="20">
                  <c:v>2.067782788778779</c:v>
                </c:pt>
                <c:pt idx="21">
                  <c:v>1.0346388736505141</c:v>
                </c:pt>
                <c:pt idx="22">
                  <c:v>1.8167241733999999</c:v>
                </c:pt>
                <c:pt idx="23">
                  <c:v>1.2943883087496619</c:v>
                </c:pt>
                <c:pt idx="24">
                  <c:v>1.6189118323857681</c:v>
                </c:pt>
                <c:pt idx="25">
                  <c:v>1.1484329529088</c:v>
                </c:pt>
                <c:pt idx="26">
                  <c:v>2.1679047815041521</c:v>
                </c:pt>
                <c:pt idx="27">
                  <c:v>2.0885481450941241</c:v>
                </c:pt>
                <c:pt idx="28">
                  <c:v>2.2605720588593701</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排出量比較シート!$BR$21:$BR$50</c:f>
              <c:numCache>
                <c:formatCode>#,##0_);[Red]\(#,##0\)</c:formatCode>
                <c:ptCount val="30"/>
                <c:pt idx="0">
                  <c:v>100.62152432415274</c:v>
                </c:pt>
                <c:pt idx="1">
                  <c:v>54.38803820280129</c:v>
                </c:pt>
                <c:pt idx="2">
                  <c:v>90.118909644150307</c:v>
                </c:pt>
                <c:pt idx="3">
                  <c:v>131.45389179310257</c:v>
                </c:pt>
                <c:pt idx="4">
                  <c:v>94.615236932502583</c:v>
                </c:pt>
                <c:pt idx="5">
                  <c:v>95.288902163651471</c:v>
                </c:pt>
                <c:pt idx="6">
                  <c:v>211.00405219479222</c:v>
                </c:pt>
                <c:pt idx="7">
                  <c:v>213.6400112683429</c:v>
                </c:pt>
                <c:pt idx="8">
                  <c:v>70.650299077915463</c:v>
                </c:pt>
                <c:pt idx="9">
                  <c:v>89.014477722592659</c:v>
                </c:pt>
                <c:pt idx="10">
                  <c:v>103.27688937125674</c:v>
                </c:pt>
                <c:pt idx="11">
                  <c:v>89.553891209635793</c:v>
                </c:pt>
                <c:pt idx="12">
                  <c:v>92.038758285490985</c:v>
                </c:pt>
                <c:pt idx="13">
                  <c:v>166.52985884180188</c:v>
                </c:pt>
                <c:pt idx="14">
                  <c:v>255.6209522001046</c:v>
                </c:pt>
                <c:pt idx="15">
                  <c:v>56.945921111338272</c:v>
                </c:pt>
                <c:pt idx="16">
                  <c:v>202.08570462422924</c:v>
                </c:pt>
                <c:pt idx="17">
                  <c:v>78.068801316651133</c:v>
                </c:pt>
                <c:pt idx="18">
                  <c:v>98.196409456475664</c:v>
                </c:pt>
                <c:pt idx="19">
                  <c:v>117.23796897638354</c:v>
                </c:pt>
                <c:pt idx="20">
                  <c:v>169.32835216309627</c:v>
                </c:pt>
                <c:pt idx="21">
                  <c:v>231.47923081238042</c:v>
                </c:pt>
                <c:pt idx="22">
                  <c:v>78.545063137491937</c:v>
                </c:pt>
                <c:pt idx="23">
                  <c:v>165.57310064462683</c:v>
                </c:pt>
                <c:pt idx="24">
                  <c:v>64.43766556310625</c:v>
                </c:pt>
                <c:pt idx="25">
                  <c:v>192.18654369057171</c:v>
                </c:pt>
                <c:pt idx="26">
                  <c:v>78.817572849050407</c:v>
                </c:pt>
                <c:pt idx="27">
                  <c:v>110.37848631690308</c:v>
                </c:pt>
                <c:pt idx="28">
                  <c:v>68.415049684356362</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extLst>
                      <c:ext uri="{02D57815-91ED-43cb-92C2-25804820EDAC}">
                        <c15:formulaRef>
                          <c15:sqref>排出量比較シート!$BF$21:$BF$68</c15:sqref>
                        </c15:formulaRef>
                      </c:ext>
                    </c:extLst>
                    <c:numCache>
                      <c:formatCode>#,##0_);[Red]\(#,##0\)</c:formatCode>
                      <c:ptCount val="48"/>
                      <c:pt idx="0">
                        <c:v>15.501287285308198</c:v>
                      </c:pt>
                      <c:pt idx="1">
                        <c:v>0</c:v>
                      </c:pt>
                      <c:pt idx="2">
                        <c:v>7.4082451213168747</c:v>
                      </c:pt>
                      <c:pt idx="3">
                        <c:v>73.220343312525756</c:v>
                      </c:pt>
                      <c:pt idx="4">
                        <c:v>9.6435608097034144</c:v>
                      </c:pt>
                      <c:pt idx="5">
                        <c:v>17.179399229218266</c:v>
                      </c:pt>
                      <c:pt idx="6">
                        <c:v>114.09853000356493</c:v>
                      </c:pt>
                      <c:pt idx="7">
                        <c:v>137.43430323021087</c:v>
                      </c:pt>
                      <c:pt idx="8">
                        <c:v>5.108430841968242</c:v>
                      </c:pt>
                      <c:pt idx="9">
                        <c:v>24.44920330461688</c:v>
                      </c:pt>
                      <c:pt idx="10">
                        <c:v>15.536792096119527</c:v>
                      </c:pt>
                      <c:pt idx="11">
                        <c:v>29.834903119321492</c:v>
                      </c:pt>
                      <c:pt idx="12">
                        <c:v>13.99858577312745</c:v>
                      </c:pt>
                      <c:pt idx="13">
                        <c:v>79.877560199995088</c:v>
                      </c:pt>
                      <c:pt idx="14">
                        <c:v>157.67048664462436</c:v>
                      </c:pt>
                      <c:pt idx="15">
                        <c:v>2.219236235285869</c:v>
                      </c:pt>
                      <c:pt idx="16">
                        <c:v>132.50696895032394</c:v>
                      </c:pt>
                      <c:pt idx="17">
                        <c:v>6.7882430785394092</c:v>
                      </c:pt>
                      <c:pt idx="18">
                        <c:v>20.027175609608605</c:v>
                      </c:pt>
                      <c:pt idx="19">
                        <c:v>1.243477733414083</c:v>
                      </c:pt>
                      <c:pt idx="20">
                        <c:v>34.606235732705606</c:v>
                      </c:pt>
                      <c:pt idx="21">
                        <c:v>160.8230729700428</c:v>
                      </c:pt>
                      <c:pt idx="22">
                        <c:v>5.1941132191898927</c:v>
                      </c:pt>
                      <c:pt idx="23">
                        <c:v>16.423110993713539</c:v>
                      </c:pt>
                      <c:pt idx="24">
                        <c:v>14.04174675782553</c:v>
                      </c:pt>
                      <c:pt idx="25">
                        <c:v>123.07960883565721</c:v>
                      </c:pt>
                      <c:pt idx="26">
                        <c:v>17.179408686519842</c:v>
                      </c:pt>
                      <c:pt idx="27">
                        <c:v>3.8861243119396138</c:v>
                      </c:pt>
                      <c:pt idx="28">
                        <c:v>1.9482171396864727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1.845017572672675</c:v>
                      </c:pt>
                      <c:pt idx="1">
                        <c:v>1.0800865735379916</c:v>
                      </c:pt>
                      <c:pt idx="2">
                        <c:v>1.122696581354909</c:v>
                      </c:pt>
                      <c:pt idx="3">
                        <c:v>0.61425781752317676</c:v>
                      </c:pt>
                      <c:pt idx="4">
                        <c:v>1.316983535251419</c:v>
                      </c:pt>
                      <c:pt idx="5">
                        <c:v>1.1766189194653052</c:v>
                      </c:pt>
                      <c:pt idx="6">
                        <c:v>1.6509961439514598</c:v>
                      </c:pt>
                      <c:pt idx="7">
                        <c:v>0.88412414708007381</c:v>
                      </c:pt>
                      <c:pt idx="8">
                        <c:v>0.66419216443244666</c:v>
                      </c:pt>
                      <c:pt idx="9">
                        <c:v>0.88658163451570882</c:v>
                      </c:pt>
                      <c:pt idx="10">
                        <c:v>1.7900902909176841</c:v>
                      </c:pt>
                      <c:pt idx="11">
                        <c:v>0.49887412807975773</c:v>
                      </c:pt>
                      <c:pt idx="12">
                        <c:v>0.96783790332763142</c:v>
                      </c:pt>
                      <c:pt idx="13">
                        <c:v>1.148431742742724</c:v>
                      </c:pt>
                      <c:pt idx="14">
                        <c:v>1.0898890391821354</c:v>
                      </c:pt>
                      <c:pt idx="15">
                        <c:v>0.81837432838336432</c:v>
                      </c:pt>
                      <c:pt idx="16">
                        <c:v>0.82027288273875598</c:v>
                      </c:pt>
                      <c:pt idx="17">
                        <c:v>0.9924828266790332</c:v>
                      </c:pt>
                      <c:pt idx="18">
                        <c:v>1.6107236356945989</c:v>
                      </c:pt>
                      <c:pt idx="19">
                        <c:v>2.0835337525268578</c:v>
                      </c:pt>
                      <c:pt idx="20">
                        <c:v>1.1183746258506353</c:v>
                      </c:pt>
                      <c:pt idx="21">
                        <c:v>1.1620867726776078</c:v>
                      </c:pt>
                      <c:pt idx="22">
                        <c:v>1.2177100965269936</c:v>
                      </c:pt>
                      <c:pt idx="23">
                        <c:v>0.98298322900852042</c:v>
                      </c:pt>
                      <c:pt idx="24">
                        <c:v>0.66482998798357928</c:v>
                      </c:pt>
                      <c:pt idx="25">
                        <c:v>0.64080058362091286</c:v>
                      </c:pt>
                      <c:pt idx="26">
                        <c:v>1.2150366233765657</c:v>
                      </c:pt>
                      <c:pt idx="27">
                        <c:v>0.76916375815236082</c:v>
                      </c:pt>
                      <c:pt idx="28">
                        <c:v>1.2872388331787996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8.617792680735656</c:v>
                      </c:pt>
                      <c:pt idx="1">
                        <c:v>3.1265914748619865</c:v>
                      </c:pt>
                      <c:pt idx="2">
                        <c:v>14.496713944460049</c:v>
                      </c:pt>
                      <c:pt idx="3">
                        <c:v>6.2365414562896389</c:v>
                      </c:pt>
                      <c:pt idx="4">
                        <c:v>0.66932540627769521</c:v>
                      </c:pt>
                      <c:pt idx="5">
                        <c:v>4.4468040831782352</c:v>
                      </c:pt>
                      <c:pt idx="6">
                        <c:v>9.9323166697229528</c:v>
                      </c:pt>
                      <c:pt idx="7">
                        <c:v>8.6321527248143557</c:v>
                      </c:pt>
                      <c:pt idx="8">
                        <c:v>2.6386579517117381</c:v>
                      </c:pt>
                      <c:pt idx="9">
                        <c:v>1.2947856252725554</c:v>
                      </c:pt>
                      <c:pt idx="10">
                        <c:v>7.3568449905522266</c:v>
                      </c:pt>
                      <c:pt idx="11">
                        <c:v>16.719001587511197</c:v>
                      </c:pt>
                      <c:pt idx="12">
                        <c:v>7.2805489888973662</c:v>
                      </c:pt>
                      <c:pt idx="13">
                        <c:v>12.525205530943166</c:v>
                      </c:pt>
                      <c:pt idx="14">
                        <c:v>15.6702446259835</c:v>
                      </c:pt>
                      <c:pt idx="15">
                        <c:v>2.1395899069412669</c:v>
                      </c:pt>
                      <c:pt idx="16">
                        <c:v>10.429183078779557</c:v>
                      </c:pt>
                      <c:pt idx="17">
                        <c:v>2.3419628885030637</c:v>
                      </c:pt>
                      <c:pt idx="18">
                        <c:v>10.928853032939235</c:v>
                      </c:pt>
                      <c:pt idx="19">
                        <c:v>17.396817970971924</c:v>
                      </c:pt>
                      <c:pt idx="20">
                        <c:v>1.5893872641902282</c:v>
                      </c:pt>
                      <c:pt idx="21">
                        <c:v>9.4471025177838257</c:v>
                      </c:pt>
                      <c:pt idx="22">
                        <c:v>6.6824524659517461</c:v>
                      </c:pt>
                      <c:pt idx="23">
                        <c:v>20.641260210259109</c:v>
                      </c:pt>
                      <c:pt idx="24">
                        <c:v>4.9617647318461966</c:v>
                      </c:pt>
                      <c:pt idx="25">
                        <c:v>3.8015367488979961</c:v>
                      </c:pt>
                      <c:pt idx="26">
                        <c:v>7.1960093726418908</c:v>
                      </c:pt>
                      <c:pt idx="27">
                        <c:v>3.203843154031488</c:v>
                      </c:pt>
                      <c:pt idx="28">
                        <c:v>8.557224239377359E-2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34.509999029017514</c:v>
                      </c:pt>
                      <c:pt idx="1">
                        <c:v>21.434331771223562</c:v>
                      </c:pt>
                      <c:pt idx="2">
                        <c:v>35.010624979668798</c:v>
                      </c:pt>
                      <c:pt idx="3">
                        <c:v>25.628990936708458</c:v>
                      </c:pt>
                      <c:pt idx="4">
                        <c:v>28.447087149690979</c:v>
                      </c:pt>
                      <c:pt idx="5">
                        <c:v>30.911177549041774</c:v>
                      </c:pt>
                      <c:pt idx="6">
                        <c:v>31.310981439854288</c:v>
                      </c:pt>
                      <c:pt idx="7">
                        <c:v>34.263209174112689</c:v>
                      </c:pt>
                      <c:pt idx="8">
                        <c:v>24.889144009119811</c:v>
                      </c:pt>
                      <c:pt idx="9">
                        <c:v>29.813625179862903</c:v>
                      </c:pt>
                      <c:pt idx="10">
                        <c:v>33.246213214068675</c:v>
                      </c:pt>
                      <c:pt idx="11">
                        <c:v>22.471583389477004</c:v>
                      </c:pt>
                      <c:pt idx="12">
                        <c:v>30.059615636132953</c:v>
                      </c:pt>
                      <c:pt idx="13">
                        <c:v>30.713008693820896</c:v>
                      </c:pt>
                      <c:pt idx="14">
                        <c:v>41.254474776642596</c:v>
                      </c:pt>
                      <c:pt idx="15">
                        <c:v>21.391479054104877</c:v>
                      </c:pt>
                      <c:pt idx="16">
                        <c:v>29.39084190905492</c:v>
                      </c:pt>
                      <c:pt idx="17">
                        <c:v>28.191583652158791</c:v>
                      </c:pt>
                      <c:pt idx="18">
                        <c:v>27.816705503235109</c:v>
                      </c:pt>
                      <c:pt idx="19">
                        <c:v>29.98533394018013</c:v>
                      </c:pt>
                      <c:pt idx="20">
                        <c:v>27.018696518879636</c:v>
                      </c:pt>
                      <c:pt idx="21">
                        <c:v>28.6150403952538</c:v>
                      </c:pt>
                      <c:pt idx="22">
                        <c:v>40.142442680869799</c:v>
                      </c:pt>
                      <c:pt idx="23">
                        <c:v>27.975759132765468</c:v>
                      </c:pt>
                      <c:pt idx="24">
                        <c:v>21.124925055288436</c:v>
                      </c:pt>
                      <c:pt idx="25">
                        <c:v>27.934300307776411</c:v>
                      </c:pt>
                      <c:pt idx="26">
                        <c:v>27.040035077874435</c:v>
                      </c:pt>
                      <c:pt idx="27">
                        <c:v>18.480549462025404</c:v>
                      </c:pt>
                      <c:pt idx="28">
                        <c:v>18.153951107021982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120.2510683428567</c:v>
                </c:pt>
                <c:pt idx="2">
                  <c:v>0.58965562685668571</c:v>
                </c:pt>
                <c:pt idx="3">
                  <c:v>2.8330351683211727</c:v>
                </c:pt>
                <c:pt idx="4">
                  <c:v>13.977165944886631</c:v>
                </c:pt>
                <c:pt idx="5">
                  <c:v>20.159721822392818</c:v>
                </c:pt>
                <c:pt idx="7">
                  <c:v>28.445481263360698</c:v>
                </c:pt>
                <c:pt idx="8">
                  <c:v>0.79020989597259217</c:v>
                </c:pt>
                <c:pt idx="9">
                  <c:v>0</c:v>
                </c:pt>
                <c:pt idx="10">
                  <c:v>1.1824193447</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123.67375913803455</c:v>
                </c:pt>
                <c:pt idx="4">
                  <c:v>13.977165944886631</c:v>
                </c:pt>
                <c:pt idx="5">
                  <c:v>20.159721822392818</c:v>
                </c:pt>
                <c:pt idx="6">
                  <c:v>29.235691159333289</c:v>
                </c:pt>
                <c:pt idx="10">
                  <c:v>1.1824193447</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27"/>
                <c:pt idx="0">
                  <c:v>赤磐市</c:v>
                </c:pt>
                <c:pt idx="1">
                  <c:v>浅口市</c:v>
                </c:pt>
                <c:pt idx="2">
                  <c:v>井原市</c:v>
                </c:pt>
                <c:pt idx="3">
                  <c:v>岡山市</c:v>
                </c:pt>
                <c:pt idx="4">
                  <c:v>鏡野町</c:v>
                </c:pt>
                <c:pt idx="5">
                  <c:v>笠岡市</c:v>
                </c:pt>
                <c:pt idx="6">
                  <c:v>吉備中央町</c:v>
                </c:pt>
                <c:pt idx="7">
                  <c:v>久米南町</c:v>
                </c:pt>
                <c:pt idx="8">
                  <c:v>倉敷市</c:v>
                </c:pt>
                <c:pt idx="9">
                  <c:v>里庄町</c:v>
                </c:pt>
                <c:pt idx="10">
                  <c:v>勝央町</c:v>
                </c:pt>
                <c:pt idx="11">
                  <c:v>新庄村</c:v>
                </c:pt>
                <c:pt idx="12">
                  <c:v>瀬戸内市</c:v>
                </c:pt>
                <c:pt idx="13">
                  <c:v>総社市</c:v>
                </c:pt>
                <c:pt idx="14">
                  <c:v>高梁市</c:v>
                </c:pt>
                <c:pt idx="15">
                  <c:v>玉野市</c:v>
                </c:pt>
                <c:pt idx="16">
                  <c:v>津山市</c:v>
                </c:pt>
                <c:pt idx="17">
                  <c:v>奈義町</c:v>
                </c:pt>
                <c:pt idx="18">
                  <c:v>新見市</c:v>
                </c:pt>
                <c:pt idx="19">
                  <c:v>西粟倉村</c:v>
                </c:pt>
                <c:pt idx="20">
                  <c:v>早島町</c:v>
                </c:pt>
                <c:pt idx="21">
                  <c:v>備前市</c:v>
                </c:pt>
                <c:pt idx="22">
                  <c:v>真庭市</c:v>
                </c:pt>
                <c:pt idx="23">
                  <c:v>美咲町</c:v>
                </c:pt>
                <c:pt idx="24">
                  <c:v>美作市</c:v>
                </c:pt>
                <c:pt idx="25">
                  <c:v>矢掛町</c:v>
                </c:pt>
                <c:pt idx="26">
                  <c:v>和気町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-3908334.2560603656</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27"/>
                <c:pt idx="0">
                  <c:v>赤磐市</c:v>
                </c:pt>
                <c:pt idx="1">
                  <c:v>浅口市</c:v>
                </c:pt>
                <c:pt idx="2">
                  <c:v>井原市</c:v>
                </c:pt>
                <c:pt idx="3">
                  <c:v>岡山市</c:v>
                </c:pt>
                <c:pt idx="4">
                  <c:v>鏡野町</c:v>
                </c:pt>
                <c:pt idx="5">
                  <c:v>笠岡市</c:v>
                </c:pt>
                <c:pt idx="6">
                  <c:v>吉備中央町</c:v>
                </c:pt>
                <c:pt idx="7">
                  <c:v>久米南町</c:v>
                </c:pt>
                <c:pt idx="8">
                  <c:v>倉敷市</c:v>
                </c:pt>
                <c:pt idx="9">
                  <c:v>里庄町</c:v>
                </c:pt>
                <c:pt idx="10">
                  <c:v>勝央町</c:v>
                </c:pt>
                <c:pt idx="11">
                  <c:v>新庄村</c:v>
                </c:pt>
                <c:pt idx="12">
                  <c:v>瀬戸内市</c:v>
                </c:pt>
                <c:pt idx="13">
                  <c:v>総社市</c:v>
                </c:pt>
                <c:pt idx="14">
                  <c:v>高梁市</c:v>
                </c:pt>
                <c:pt idx="15">
                  <c:v>玉野市</c:v>
                </c:pt>
                <c:pt idx="16">
                  <c:v>津山市</c:v>
                </c:pt>
                <c:pt idx="17">
                  <c:v>奈義町</c:v>
                </c:pt>
                <c:pt idx="18">
                  <c:v>新見市</c:v>
                </c:pt>
                <c:pt idx="19">
                  <c:v>西粟倉村</c:v>
                </c:pt>
                <c:pt idx="20">
                  <c:v>早島町</c:v>
                </c:pt>
                <c:pt idx="21">
                  <c:v>備前市</c:v>
                </c:pt>
                <c:pt idx="22">
                  <c:v>真庭市</c:v>
                </c:pt>
                <c:pt idx="23">
                  <c:v>美咲町</c:v>
                </c:pt>
                <c:pt idx="24">
                  <c:v>美作市</c:v>
                </c:pt>
                <c:pt idx="25">
                  <c:v>矢掛町</c:v>
                </c:pt>
                <c:pt idx="26">
                  <c:v>和気町</c:v>
                </c:pt>
              </c:strCache>
            </c:strRef>
          </c:cat>
          <c:val>
            <c:numRef>
              <c:f>再エネ比較シート!$BM$72:$BM$161</c:f>
              <c:numCache>
                <c:formatCode>#,##0_);[Red]\(#,##0\)</c:formatCode>
                <c:ptCount val="90"/>
                <c:pt idx="0">
                  <c:v>1073487.2032909447</c:v>
                </c:pt>
                <c:pt idx="1">
                  <c:v>393853.71703812882</c:v>
                </c:pt>
                <c:pt idx="2">
                  <c:v>998772.2174912761</c:v>
                </c:pt>
                <c:pt idx="3">
                  <c:v>2174087.9823114239</c:v>
                </c:pt>
                <c:pt idx="4">
                  <c:v>2865821.8888080386</c:v>
                </c:pt>
                <c:pt idx="5">
                  <c:v>879756.9224100404</c:v>
                </c:pt>
                <c:pt idx="6">
                  <c:v>1268006.9428158272</c:v>
                </c:pt>
                <c:pt idx="7">
                  <c:v>433274.97016548592</c:v>
                </c:pt>
                <c:pt idx="8">
                  <c:v>0</c:v>
                </c:pt>
                <c:pt idx="9">
                  <c:v>7262.01230641242</c:v>
                </c:pt>
                <c:pt idx="10">
                  <c:v>468594.22043039207</c:v>
                </c:pt>
                <c:pt idx="11">
                  <c:v>529685.67157580948</c:v>
                </c:pt>
                <c:pt idx="12">
                  <c:v>720950.85429559858</c:v>
                </c:pt>
                <c:pt idx="13">
                  <c:v>858466.07523918001</c:v>
                </c:pt>
                <c:pt idx="14">
                  <c:v>1628013.0514931567</c:v>
                </c:pt>
                <c:pt idx="15">
                  <c:v>293811.46051181632</c:v>
                </c:pt>
                <c:pt idx="16">
                  <c:v>3598783.7735288059</c:v>
                </c:pt>
                <c:pt idx="17">
                  <c:v>485711.72942706174</c:v>
                </c:pt>
                <c:pt idx="18">
                  <c:v>4020137.0715455427</c:v>
                </c:pt>
                <c:pt idx="19">
                  <c:v>284043.64852567221</c:v>
                </c:pt>
                <c:pt idx="20">
                  <c:v>38424.559671211071</c:v>
                </c:pt>
                <c:pt idx="21">
                  <c:v>503456.66093094024</c:v>
                </c:pt>
                <c:pt idx="22">
                  <c:v>4670618.0477765938</c:v>
                </c:pt>
                <c:pt idx="23">
                  <c:v>841586.46411812829</c:v>
                </c:pt>
                <c:pt idx="24">
                  <c:v>1519781.3393355547</c:v>
                </c:pt>
                <c:pt idx="25">
                  <c:v>508627.61803837889</c:v>
                </c:pt>
                <c:pt idx="26">
                  <c:v>428170.46178430959</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7"/>
                <c:pt idx="0">
                  <c:v>赤磐市</c:v>
                </c:pt>
                <c:pt idx="1">
                  <c:v>浅口市</c:v>
                </c:pt>
                <c:pt idx="2">
                  <c:v>井原市</c:v>
                </c:pt>
                <c:pt idx="3">
                  <c:v>岡山市</c:v>
                </c:pt>
                <c:pt idx="4">
                  <c:v>鏡野町</c:v>
                </c:pt>
                <c:pt idx="5">
                  <c:v>笠岡市</c:v>
                </c:pt>
                <c:pt idx="6">
                  <c:v>吉備中央町</c:v>
                </c:pt>
                <c:pt idx="7">
                  <c:v>久米南町</c:v>
                </c:pt>
                <c:pt idx="8">
                  <c:v>倉敷市</c:v>
                </c:pt>
                <c:pt idx="9">
                  <c:v>里庄町</c:v>
                </c:pt>
                <c:pt idx="10">
                  <c:v>勝央町</c:v>
                </c:pt>
                <c:pt idx="11">
                  <c:v>新庄村</c:v>
                </c:pt>
                <c:pt idx="12">
                  <c:v>瀬戸内市</c:v>
                </c:pt>
                <c:pt idx="13">
                  <c:v>総社市</c:v>
                </c:pt>
                <c:pt idx="14">
                  <c:v>高梁市</c:v>
                </c:pt>
                <c:pt idx="15">
                  <c:v>玉野市</c:v>
                </c:pt>
                <c:pt idx="16">
                  <c:v>津山市</c:v>
                </c:pt>
                <c:pt idx="17">
                  <c:v>奈義町</c:v>
                </c:pt>
                <c:pt idx="18">
                  <c:v>新見市</c:v>
                </c:pt>
                <c:pt idx="19">
                  <c:v>西粟倉村</c:v>
                </c:pt>
                <c:pt idx="20">
                  <c:v>早島町</c:v>
                </c:pt>
                <c:pt idx="21">
                  <c:v>備前市</c:v>
                </c:pt>
                <c:pt idx="22">
                  <c:v>真庭市</c:v>
                </c:pt>
                <c:pt idx="23">
                  <c:v>美咲町</c:v>
                </c:pt>
                <c:pt idx="24">
                  <c:v>美作市</c:v>
                </c:pt>
                <c:pt idx="25">
                  <c:v>矢掛町</c:v>
                </c:pt>
                <c:pt idx="26">
                  <c:v>和気町</c:v>
                </c:pt>
              </c:strCache>
            </c:strRef>
          </c:cat>
          <c:val>
            <c:numRef>
              <c:f>再エネ比較シート!$BK$72:$BK$161</c:f>
              <c:numCache>
                <c:formatCode>#,##0_);[Red]\(#,##0\)</c:formatCode>
                <c:ptCount val="90"/>
                <c:pt idx="0">
                  <c:v>1073487.2032909447</c:v>
                </c:pt>
                <c:pt idx="1">
                  <c:v>393853.71703812882</c:v>
                </c:pt>
                <c:pt idx="2">
                  <c:v>998772.2174912761</c:v>
                </c:pt>
                <c:pt idx="3">
                  <c:v>2174087.9823114239</c:v>
                </c:pt>
                <c:pt idx="4">
                  <c:v>2865821.8888080386</c:v>
                </c:pt>
                <c:pt idx="5">
                  <c:v>879756.9224100404</c:v>
                </c:pt>
                <c:pt idx="6">
                  <c:v>1268006.9428158272</c:v>
                </c:pt>
                <c:pt idx="7">
                  <c:v>433274.97016548592</c:v>
                </c:pt>
                <c:pt idx="8">
                  <c:v>-3908334.2560603656</c:v>
                </c:pt>
                <c:pt idx="9">
                  <c:v>7262.01230641242</c:v>
                </c:pt>
                <c:pt idx="10">
                  <c:v>468594.22043039207</c:v>
                </c:pt>
                <c:pt idx="11">
                  <c:v>529685.67157580948</c:v>
                </c:pt>
                <c:pt idx="12">
                  <c:v>720950.85429559858</c:v>
                </c:pt>
                <c:pt idx="13">
                  <c:v>858466.07523918001</c:v>
                </c:pt>
                <c:pt idx="14">
                  <c:v>1628013.0514931567</c:v>
                </c:pt>
                <c:pt idx="15">
                  <c:v>293811.46051181632</c:v>
                </c:pt>
                <c:pt idx="16">
                  <c:v>3598783.7735288059</c:v>
                </c:pt>
                <c:pt idx="17">
                  <c:v>485711.72942706174</c:v>
                </c:pt>
                <c:pt idx="18">
                  <c:v>4020137.0715455427</c:v>
                </c:pt>
                <c:pt idx="19">
                  <c:v>284043.64852567221</c:v>
                </c:pt>
                <c:pt idx="20">
                  <c:v>38424.559671211071</c:v>
                </c:pt>
                <c:pt idx="21">
                  <c:v>503456.66093094024</c:v>
                </c:pt>
                <c:pt idx="22">
                  <c:v>4670618.0477765938</c:v>
                </c:pt>
                <c:pt idx="23">
                  <c:v>841586.46411812829</c:v>
                </c:pt>
                <c:pt idx="24">
                  <c:v>1519781.3393355547</c:v>
                </c:pt>
                <c:pt idx="25">
                  <c:v>508627.61803837889</c:v>
                </c:pt>
                <c:pt idx="26">
                  <c:v>428170.46178430959</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27"/>
                <c:pt idx="0">
                  <c:v>赤磐市</c:v>
                </c:pt>
                <c:pt idx="1">
                  <c:v>浅口市</c:v>
                </c:pt>
                <c:pt idx="2">
                  <c:v>井原市</c:v>
                </c:pt>
                <c:pt idx="3">
                  <c:v>岡山市</c:v>
                </c:pt>
                <c:pt idx="4">
                  <c:v>鏡野町</c:v>
                </c:pt>
                <c:pt idx="5">
                  <c:v>笠岡市</c:v>
                </c:pt>
                <c:pt idx="6">
                  <c:v>吉備中央町</c:v>
                </c:pt>
                <c:pt idx="7">
                  <c:v>久米南町</c:v>
                </c:pt>
                <c:pt idx="8">
                  <c:v>倉敷市</c:v>
                </c:pt>
                <c:pt idx="9">
                  <c:v>里庄町</c:v>
                </c:pt>
                <c:pt idx="10">
                  <c:v>勝央町</c:v>
                </c:pt>
                <c:pt idx="11">
                  <c:v>新庄村</c:v>
                </c:pt>
                <c:pt idx="12">
                  <c:v>瀬戸内市</c:v>
                </c:pt>
                <c:pt idx="13">
                  <c:v>総社市</c:v>
                </c:pt>
                <c:pt idx="14">
                  <c:v>高梁市</c:v>
                </c:pt>
                <c:pt idx="15">
                  <c:v>玉野市</c:v>
                </c:pt>
                <c:pt idx="16">
                  <c:v>津山市</c:v>
                </c:pt>
                <c:pt idx="17">
                  <c:v>奈義町</c:v>
                </c:pt>
                <c:pt idx="18">
                  <c:v>新見市</c:v>
                </c:pt>
                <c:pt idx="19">
                  <c:v>西粟倉村</c:v>
                </c:pt>
                <c:pt idx="20">
                  <c:v>早島町</c:v>
                </c:pt>
                <c:pt idx="21">
                  <c:v>備前市</c:v>
                </c:pt>
                <c:pt idx="22">
                  <c:v>真庭市</c:v>
                </c:pt>
                <c:pt idx="23">
                  <c:v>美咲町</c:v>
                </c:pt>
                <c:pt idx="24">
                  <c:v>美作市</c:v>
                </c:pt>
                <c:pt idx="25">
                  <c:v>矢掛町</c:v>
                </c:pt>
                <c:pt idx="26">
                  <c:v>和気町</c:v>
                </c:pt>
              </c:strCache>
            </c:strRef>
          </c:cat>
          <c:val>
            <c:numRef>
              <c:f>再エネ比較シート!$BJ$72:$BJ$161</c:f>
              <c:numCache>
                <c:formatCode>#,##0_);[Red]\(#,##0\)</c:formatCode>
                <c:ptCount val="90"/>
                <c:pt idx="0">
                  <c:v>250910.98070905521</c:v>
                </c:pt>
                <c:pt idx="1">
                  <c:v>177534.28796187107</c:v>
                </c:pt>
                <c:pt idx="2">
                  <c:v>293169.87750872393</c:v>
                </c:pt>
                <c:pt idx="3">
                  <c:v>4681036.9846885754</c:v>
                </c:pt>
                <c:pt idx="4">
                  <c:v>82072.557191960979</c:v>
                </c:pt>
                <c:pt idx="5">
                  <c:v>413994.76458995976</c:v>
                </c:pt>
                <c:pt idx="6">
                  <c:v>100793.50718417289</c:v>
                </c:pt>
                <c:pt idx="7">
                  <c:v>28818.754834514068</c:v>
                </c:pt>
                <c:pt idx="8">
                  <c:v>7765944.9400603659</c:v>
                </c:pt>
                <c:pt idx="9">
                  <c:v>129881.21669358757</c:v>
                </c:pt>
                <c:pt idx="10">
                  <c:v>210687.28656960765</c:v>
                </c:pt>
                <c:pt idx="11">
                  <c:v>3504.3774241906017</c:v>
                </c:pt>
                <c:pt idx="12">
                  <c:v>319189.77170440176</c:v>
                </c:pt>
                <c:pt idx="13">
                  <c:v>496248.56676081999</c:v>
                </c:pt>
                <c:pt idx="14">
                  <c:v>254688.63550684336</c:v>
                </c:pt>
                <c:pt idx="15">
                  <c:v>549308.41048818373</c:v>
                </c:pt>
                <c:pt idx="16">
                  <c:v>661964.92347119388</c:v>
                </c:pt>
                <c:pt idx="17">
                  <c:v>64014.699572938232</c:v>
                </c:pt>
                <c:pt idx="18">
                  <c:v>210507.93645445775</c:v>
                </c:pt>
                <c:pt idx="19">
                  <c:v>5070.9604743277632</c:v>
                </c:pt>
                <c:pt idx="20">
                  <c:v>84931.706328788932</c:v>
                </c:pt>
                <c:pt idx="21">
                  <c:v>372760.41206905985</c:v>
                </c:pt>
                <c:pt idx="22">
                  <c:v>315397.69022340578</c:v>
                </c:pt>
                <c:pt idx="23">
                  <c:v>94449.272881871628</c:v>
                </c:pt>
                <c:pt idx="24">
                  <c:v>167874.71766444534</c:v>
                </c:pt>
                <c:pt idx="25">
                  <c:v>94255.099961621119</c:v>
                </c:pt>
                <c:pt idx="26">
                  <c:v>92168.409215690437</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7"/>
                <c:pt idx="0">
                  <c:v>赤磐市</c:v>
                </c:pt>
                <c:pt idx="1">
                  <c:v>浅口市</c:v>
                </c:pt>
                <c:pt idx="2">
                  <c:v>井原市</c:v>
                </c:pt>
                <c:pt idx="3">
                  <c:v>岡山市</c:v>
                </c:pt>
                <c:pt idx="4">
                  <c:v>鏡野町</c:v>
                </c:pt>
                <c:pt idx="5">
                  <c:v>笠岡市</c:v>
                </c:pt>
                <c:pt idx="6">
                  <c:v>吉備中央町</c:v>
                </c:pt>
                <c:pt idx="7">
                  <c:v>久米南町</c:v>
                </c:pt>
                <c:pt idx="8">
                  <c:v>倉敷市</c:v>
                </c:pt>
                <c:pt idx="9">
                  <c:v>里庄町</c:v>
                </c:pt>
                <c:pt idx="10">
                  <c:v>勝央町</c:v>
                </c:pt>
                <c:pt idx="11">
                  <c:v>新庄村</c:v>
                </c:pt>
                <c:pt idx="12">
                  <c:v>瀬戸内市</c:v>
                </c:pt>
                <c:pt idx="13">
                  <c:v>総社市</c:v>
                </c:pt>
                <c:pt idx="14">
                  <c:v>高梁市</c:v>
                </c:pt>
                <c:pt idx="15">
                  <c:v>玉野市</c:v>
                </c:pt>
                <c:pt idx="16">
                  <c:v>津山市</c:v>
                </c:pt>
                <c:pt idx="17">
                  <c:v>奈義町</c:v>
                </c:pt>
                <c:pt idx="18">
                  <c:v>新見市</c:v>
                </c:pt>
                <c:pt idx="19">
                  <c:v>西粟倉村</c:v>
                </c:pt>
                <c:pt idx="20">
                  <c:v>早島町</c:v>
                </c:pt>
                <c:pt idx="21">
                  <c:v>備前市</c:v>
                </c:pt>
                <c:pt idx="22">
                  <c:v>真庭市</c:v>
                </c:pt>
                <c:pt idx="23">
                  <c:v>美咲町</c:v>
                </c:pt>
                <c:pt idx="24">
                  <c:v>美作市</c:v>
                </c:pt>
                <c:pt idx="25">
                  <c:v>矢掛町</c:v>
                </c:pt>
                <c:pt idx="26">
                  <c:v>和気町</c:v>
                </c:pt>
              </c:strCache>
            </c:strRef>
          </c:cat>
          <c:val>
            <c:numRef>
              <c:f>再エネ比較シート!$BJ$72:$BJ$161</c:f>
              <c:numCache>
                <c:formatCode>#,##0_);[Red]\(#,##0\)</c:formatCode>
                <c:ptCount val="90"/>
                <c:pt idx="0">
                  <c:v>250910.98070905521</c:v>
                </c:pt>
                <c:pt idx="1">
                  <c:v>177534.28796187107</c:v>
                </c:pt>
                <c:pt idx="2">
                  <c:v>293169.87750872393</c:v>
                </c:pt>
                <c:pt idx="3">
                  <c:v>4681036.9846885754</c:v>
                </c:pt>
                <c:pt idx="4">
                  <c:v>82072.557191960979</c:v>
                </c:pt>
                <c:pt idx="5">
                  <c:v>413994.76458995976</c:v>
                </c:pt>
                <c:pt idx="6">
                  <c:v>100793.50718417289</c:v>
                </c:pt>
                <c:pt idx="7">
                  <c:v>28818.754834514068</c:v>
                </c:pt>
                <c:pt idx="8">
                  <c:v>7765944.9400603659</c:v>
                </c:pt>
                <c:pt idx="9">
                  <c:v>129881.21669358757</c:v>
                </c:pt>
                <c:pt idx="10">
                  <c:v>210687.28656960765</c:v>
                </c:pt>
                <c:pt idx="11">
                  <c:v>3504.3774241906017</c:v>
                </c:pt>
                <c:pt idx="12">
                  <c:v>319189.77170440176</c:v>
                </c:pt>
                <c:pt idx="13">
                  <c:v>496248.56676081999</c:v>
                </c:pt>
                <c:pt idx="14">
                  <c:v>254688.63550684336</c:v>
                </c:pt>
                <c:pt idx="15">
                  <c:v>549308.41048818373</c:v>
                </c:pt>
                <c:pt idx="16">
                  <c:v>661964.92347119388</c:v>
                </c:pt>
                <c:pt idx="17">
                  <c:v>64014.699572938232</c:v>
                </c:pt>
                <c:pt idx="18">
                  <c:v>210507.93645445775</c:v>
                </c:pt>
                <c:pt idx="19">
                  <c:v>5070.9604743277632</c:v>
                </c:pt>
                <c:pt idx="20">
                  <c:v>84931.706328788932</c:v>
                </c:pt>
                <c:pt idx="21">
                  <c:v>372760.41206905985</c:v>
                </c:pt>
                <c:pt idx="22">
                  <c:v>315397.69022340578</c:v>
                </c:pt>
                <c:pt idx="23">
                  <c:v>94449.272881871628</c:v>
                </c:pt>
                <c:pt idx="24">
                  <c:v>167874.71766444534</c:v>
                </c:pt>
                <c:pt idx="25">
                  <c:v>94255.099961621119</c:v>
                </c:pt>
                <c:pt idx="26">
                  <c:v>92168.409215690437</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27"/>
                <c:pt idx="0">
                  <c:v>赤磐市</c:v>
                </c:pt>
                <c:pt idx="1">
                  <c:v>浅口市</c:v>
                </c:pt>
                <c:pt idx="2">
                  <c:v>井原市</c:v>
                </c:pt>
                <c:pt idx="3">
                  <c:v>岡山市</c:v>
                </c:pt>
                <c:pt idx="4">
                  <c:v>鏡野町</c:v>
                </c:pt>
                <c:pt idx="5">
                  <c:v>笠岡市</c:v>
                </c:pt>
                <c:pt idx="6">
                  <c:v>吉備中央町</c:v>
                </c:pt>
                <c:pt idx="7">
                  <c:v>久米南町</c:v>
                </c:pt>
                <c:pt idx="8">
                  <c:v>倉敷市</c:v>
                </c:pt>
                <c:pt idx="9">
                  <c:v>里庄町</c:v>
                </c:pt>
                <c:pt idx="10">
                  <c:v>勝央町</c:v>
                </c:pt>
                <c:pt idx="11">
                  <c:v>新庄村</c:v>
                </c:pt>
                <c:pt idx="12">
                  <c:v>瀬戸内市</c:v>
                </c:pt>
                <c:pt idx="13">
                  <c:v>総社市</c:v>
                </c:pt>
                <c:pt idx="14">
                  <c:v>高梁市</c:v>
                </c:pt>
                <c:pt idx="15">
                  <c:v>玉野市</c:v>
                </c:pt>
                <c:pt idx="16">
                  <c:v>津山市</c:v>
                </c:pt>
                <c:pt idx="17">
                  <c:v>奈義町</c:v>
                </c:pt>
                <c:pt idx="18">
                  <c:v>新見市</c:v>
                </c:pt>
                <c:pt idx="19">
                  <c:v>西粟倉村</c:v>
                </c:pt>
                <c:pt idx="20">
                  <c:v>早島町</c:v>
                </c:pt>
                <c:pt idx="21">
                  <c:v>備前市</c:v>
                </c:pt>
                <c:pt idx="22">
                  <c:v>真庭市</c:v>
                </c:pt>
                <c:pt idx="23">
                  <c:v>美咲町</c:v>
                </c:pt>
                <c:pt idx="24">
                  <c:v>美作市</c:v>
                </c:pt>
                <c:pt idx="25">
                  <c:v>矢掛町</c:v>
                </c:pt>
                <c:pt idx="26">
                  <c:v>和気町</c:v>
                </c:pt>
              </c:strCache>
            </c:strRef>
          </c:cat>
          <c:val>
            <c:numRef>
              <c:f>再エネ比較シート!$BE$72:$BE$161</c:f>
              <c:numCache>
                <c:formatCode>#,##0_);[Red]\(#,##0\)</c:formatCode>
                <c:ptCount val="90"/>
                <c:pt idx="0">
                  <c:v>1218632.3929999999</c:v>
                </c:pt>
                <c:pt idx="1">
                  <c:v>561392.8949999999</c:v>
                </c:pt>
                <c:pt idx="2">
                  <c:v>1240897.6089999999</c:v>
                </c:pt>
                <c:pt idx="3">
                  <c:v>6654167.9869999997</c:v>
                </c:pt>
                <c:pt idx="4">
                  <c:v>847172.34399999992</c:v>
                </c:pt>
                <c:pt idx="5">
                  <c:v>1292780.9130000002</c:v>
                </c:pt>
                <c:pt idx="6">
                  <c:v>1189848.4640000002</c:v>
                </c:pt>
                <c:pt idx="7">
                  <c:v>447888.76199999999</c:v>
                </c:pt>
                <c:pt idx="8">
                  <c:v>3833183.3080000002</c:v>
                </c:pt>
                <c:pt idx="9">
                  <c:v>137143.22899999999</c:v>
                </c:pt>
                <c:pt idx="10">
                  <c:v>679281.50699999975</c:v>
                </c:pt>
                <c:pt idx="11">
                  <c:v>76188.016000000018</c:v>
                </c:pt>
                <c:pt idx="12">
                  <c:v>1012755.8310000002</c:v>
                </c:pt>
                <c:pt idx="13">
                  <c:v>1156047.621</c:v>
                </c:pt>
                <c:pt idx="14">
                  <c:v>1255488.1429999999</c:v>
                </c:pt>
                <c:pt idx="15">
                  <c:v>807940.28500000003</c:v>
                </c:pt>
                <c:pt idx="16">
                  <c:v>2853616.0979999998</c:v>
                </c:pt>
                <c:pt idx="17">
                  <c:v>462077.90899999999</c:v>
                </c:pt>
                <c:pt idx="18">
                  <c:v>1367162.53</c:v>
                </c:pt>
                <c:pt idx="19">
                  <c:v>57386.918999999994</c:v>
                </c:pt>
                <c:pt idx="20">
                  <c:v>123356.266</c:v>
                </c:pt>
                <c:pt idx="21">
                  <c:v>647379.45500000007</c:v>
                </c:pt>
                <c:pt idx="22">
                  <c:v>2593582.4590000003</c:v>
                </c:pt>
                <c:pt idx="23">
                  <c:v>892864.21899999992</c:v>
                </c:pt>
                <c:pt idx="24">
                  <c:v>1428875.37</c:v>
                </c:pt>
                <c:pt idx="25">
                  <c:v>499838.70299999998</c:v>
                </c:pt>
                <c:pt idx="26">
                  <c:v>440802.22100000002</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27"/>
                <c:pt idx="0">
                  <c:v>赤磐市</c:v>
                </c:pt>
                <c:pt idx="1">
                  <c:v>浅口市</c:v>
                </c:pt>
                <c:pt idx="2">
                  <c:v>井原市</c:v>
                </c:pt>
                <c:pt idx="3">
                  <c:v>岡山市</c:v>
                </c:pt>
                <c:pt idx="4">
                  <c:v>鏡野町</c:v>
                </c:pt>
                <c:pt idx="5">
                  <c:v>笠岡市</c:v>
                </c:pt>
                <c:pt idx="6">
                  <c:v>吉備中央町</c:v>
                </c:pt>
                <c:pt idx="7">
                  <c:v>久米南町</c:v>
                </c:pt>
                <c:pt idx="8">
                  <c:v>倉敷市</c:v>
                </c:pt>
                <c:pt idx="9">
                  <c:v>里庄町</c:v>
                </c:pt>
                <c:pt idx="10">
                  <c:v>勝央町</c:v>
                </c:pt>
                <c:pt idx="11">
                  <c:v>新庄村</c:v>
                </c:pt>
                <c:pt idx="12">
                  <c:v>瀬戸内市</c:v>
                </c:pt>
                <c:pt idx="13">
                  <c:v>総社市</c:v>
                </c:pt>
                <c:pt idx="14">
                  <c:v>高梁市</c:v>
                </c:pt>
                <c:pt idx="15">
                  <c:v>玉野市</c:v>
                </c:pt>
                <c:pt idx="16">
                  <c:v>津山市</c:v>
                </c:pt>
                <c:pt idx="17">
                  <c:v>奈義町</c:v>
                </c:pt>
                <c:pt idx="18">
                  <c:v>新見市</c:v>
                </c:pt>
                <c:pt idx="19">
                  <c:v>西粟倉村</c:v>
                </c:pt>
                <c:pt idx="20">
                  <c:v>早島町</c:v>
                </c:pt>
                <c:pt idx="21">
                  <c:v>備前市</c:v>
                </c:pt>
                <c:pt idx="22">
                  <c:v>真庭市</c:v>
                </c:pt>
                <c:pt idx="23">
                  <c:v>美咲町</c:v>
                </c:pt>
                <c:pt idx="24">
                  <c:v>美作市</c:v>
                </c:pt>
                <c:pt idx="25">
                  <c:v>矢掛町</c:v>
                </c:pt>
                <c:pt idx="26">
                  <c:v>和気町</c:v>
                </c:pt>
              </c:strCache>
            </c:strRef>
          </c:cat>
          <c:val>
            <c:numRef>
              <c:f>再エネ比較シート!$BF$72:$BF$161</c:f>
              <c:numCache>
                <c:formatCode>#,##0_);[Red]\(#,##0\)</c:formatCode>
                <c:ptCount val="90"/>
                <c:pt idx="0">
                  <c:v>105501.58599999998</c:v>
                </c:pt>
                <c:pt idx="1">
                  <c:v>9995.11</c:v>
                </c:pt>
                <c:pt idx="2">
                  <c:v>48213.368000000002</c:v>
                </c:pt>
                <c:pt idx="3">
                  <c:v>197966.21400000001</c:v>
                </c:pt>
                <c:pt idx="4">
                  <c:v>2057370.16</c:v>
                </c:pt>
                <c:pt idx="5">
                  <c:v>970.774</c:v>
                </c:pt>
                <c:pt idx="6">
                  <c:v>176386.45699999999</c:v>
                </c:pt>
                <c:pt idx="7">
                  <c:v>14204.963</c:v>
                </c:pt>
                <c:pt idx="8">
                  <c:v>24427.376</c:v>
                </c:pt>
                <c:pt idx="9">
                  <c:v>0</c:v>
                </c:pt>
                <c:pt idx="10">
                  <c:v>0</c:v>
                </c:pt>
                <c:pt idx="11">
                  <c:v>454464.23100000009</c:v>
                </c:pt>
                <c:pt idx="12">
                  <c:v>27384.794999999995</c:v>
                </c:pt>
                <c:pt idx="13">
                  <c:v>196233.11199999999</c:v>
                </c:pt>
                <c:pt idx="14">
                  <c:v>577389.02500000014</c:v>
                </c:pt>
                <c:pt idx="15">
                  <c:v>35179.586000000003</c:v>
                </c:pt>
                <c:pt idx="16">
                  <c:v>1375440.5220000001</c:v>
                </c:pt>
                <c:pt idx="17">
                  <c:v>82445.286999999997</c:v>
                </c:pt>
                <c:pt idx="18">
                  <c:v>2790026.4730000007</c:v>
                </c:pt>
                <c:pt idx="19">
                  <c:v>220250.69</c:v>
                </c:pt>
                <c:pt idx="20">
                  <c:v>0</c:v>
                </c:pt>
                <c:pt idx="21">
                  <c:v>228837.61799999999</c:v>
                </c:pt>
                <c:pt idx="22">
                  <c:v>2348234.0660000001</c:v>
                </c:pt>
                <c:pt idx="23">
                  <c:v>38709.561000000002</c:v>
                </c:pt>
                <c:pt idx="24">
                  <c:v>249922.826</c:v>
                </c:pt>
                <c:pt idx="25">
                  <c:v>102043.07</c:v>
                </c:pt>
                <c:pt idx="26">
                  <c:v>79536.649999999994</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27"/>
                <c:pt idx="0">
                  <c:v>赤磐市</c:v>
                </c:pt>
                <c:pt idx="1">
                  <c:v>浅口市</c:v>
                </c:pt>
                <c:pt idx="2">
                  <c:v>井原市</c:v>
                </c:pt>
                <c:pt idx="3">
                  <c:v>岡山市</c:v>
                </c:pt>
                <c:pt idx="4">
                  <c:v>鏡野町</c:v>
                </c:pt>
                <c:pt idx="5">
                  <c:v>笠岡市</c:v>
                </c:pt>
                <c:pt idx="6">
                  <c:v>吉備中央町</c:v>
                </c:pt>
                <c:pt idx="7">
                  <c:v>久米南町</c:v>
                </c:pt>
                <c:pt idx="8">
                  <c:v>倉敷市</c:v>
                </c:pt>
                <c:pt idx="9">
                  <c:v>里庄町</c:v>
                </c:pt>
                <c:pt idx="10">
                  <c:v>勝央町</c:v>
                </c:pt>
                <c:pt idx="11">
                  <c:v>新庄村</c:v>
                </c:pt>
                <c:pt idx="12">
                  <c:v>瀬戸内市</c:v>
                </c:pt>
                <c:pt idx="13">
                  <c:v>総社市</c:v>
                </c:pt>
                <c:pt idx="14">
                  <c:v>高梁市</c:v>
                </c:pt>
                <c:pt idx="15">
                  <c:v>玉野市</c:v>
                </c:pt>
                <c:pt idx="16">
                  <c:v>津山市</c:v>
                </c:pt>
                <c:pt idx="17">
                  <c:v>奈義町</c:v>
                </c:pt>
                <c:pt idx="18">
                  <c:v>新見市</c:v>
                </c:pt>
                <c:pt idx="19">
                  <c:v>西粟倉村</c:v>
                </c:pt>
                <c:pt idx="20">
                  <c:v>早島町</c:v>
                </c:pt>
                <c:pt idx="21">
                  <c:v>備前市</c:v>
                </c:pt>
                <c:pt idx="22">
                  <c:v>真庭市</c:v>
                </c:pt>
                <c:pt idx="23">
                  <c:v>美咲町</c:v>
                </c:pt>
                <c:pt idx="24">
                  <c:v>美作市</c:v>
                </c:pt>
                <c:pt idx="25">
                  <c:v>矢掛町</c:v>
                </c:pt>
                <c:pt idx="26">
                  <c:v>和気町</c:v>
                </c:pt>
              </c:strCache>
            </c:strRef>
          </c:cat>
          <c:val>
            <c:numRef>
              <c:f>再エネ比較シート!$BG$72:$BG$161</c:f>
              <c:numCache>
                <c:formatCode>#,##0_);[Red]\(#,##0\)</c:formatCode>
                <c:ptCount val="90"/>
                <c:pt idx="0">
                  <c:v>264.20499999999993</c:v>
                </c:pt>
                <c:pt idx="1">
                  <c:v>0</c:v>
                </c:pt>
                <c:pt idx="2">
                  <c:v>2831.1179999999999</c:v>
                </c:pt>
                <c:pt idx="3">
                  <c:v>2990.7660000000005</c:v>
                </c:pt>
                <c:pt idx="4">
                  <c:v>43351.942000000003</c:v>
                </c:pt>
                <c:pt idx="5">
                  <c:v>0</c:v>
                </c:pt>
                <c:pt idx="6">
                  <c:v>2565.529</c:v>
                </c:pt>
                <c:pt idx="7">
                  <c:v>0</c:v>
                </c:pt>
                <c:pt idx="8">
                  <c:v>0</c:v>
                </c:pt>
                <c:pt idx="9">
                  <c:v>0</c:v>
                </c:pt>
                <c:pt idx="10">
                  <c:v>0</c:v>
                </c:pt>
                <c:pt idx="11">
                  <c:v>2537.8020000000001</c:v>
                </c:pt>
                <c:pt idx="12">
                  <c:v>0</c:v>
                </c:pt>
                <c:pt idx="13">
                  <c:v>2433.9090000000006</c:v>
                </c:pt>
                <c:pt idx="14">
                  <c:v>49824.519</c:v>
                </c:pt>
                <c:pt idx="15">
                  <c:v>0</c:v>
                </c:pt>
                <c:pt idx="16">
                  <c:v>31692.077000000001</c:v>
                </c:pt>
                <c:pt idx="17">
                  <c:v>5203.2330000000002</c:v>
                </c:pt>
                <c:pt idx="18">
                  <c:v>73456.005000000005</c:v>
                </c:pt>
                <c:pt idx="19">
                  <c:v>11477</c:v>
                </c:pt>
                <c:pt idx="20">
                  <c:v>0</c:v>
                </c:pt>
                <c:pt idx="21">
                  <c:v>0</c:v>
                </c:pt>
                <c:pt idx="22">
                  <c:v>44189.64699999999</c:v>
                </c:pt>
                <c:pt idx="23">
                  <c:v>4461.9570000000003</c:v>
                </c:pt>
                <c:pt idx="24">
                  <c:v>8857.8610000000026</c:v>
                </c:pt>
                <c:pt idx="25">
                  <c:v>1000.9450000000001</c:v>
                </c:pt>
                <c:pt idx="26">
                  <c:v>0</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27"/>
                <c:pt idx="0">
                  <c:v>赤磐市</c:v>
                </c:pt>
                <c:pt idx="1">
                  <c:v>浅口市</c:v>
                </c:pt>
                <c:pt idx="2">
                  <c:v>井原市</c:v>
                </c:pt>
                <c:pt idx="3">
                  <c:v>岡山市</c:v>
                </c:pt>
                <c:pt idx="4">
                  <c:v>鏡野町</c:v>
                </c:pt>
                <c:pt idx="5">
                  <c:v>笠岡市</c:v>
                </c:pt>
                <c:pt idx="6">
                  <c:v>吉備中央町</c:v>
                </c:pt>
                <c:pt idx="7">
                  <c:v>久米南町</c:v>
                </c:pt>
                <c:pt idx="8">
                  <c:v>倉敷市</c:v>
                </c:pt>
                <c:pt idx="9">
                  <c:v>里庄町</c:v>
                </c:pt>
                <c:pt idx="10">
                  <c:v>勝央町</c:v>
                </c:pt>
                <c:pt idx="11">
                  <c:v>新庄村</c:v>
                </c:pt>
                <c:pt idx="12">
                  <c:v>瀬戸内市</c:v>
                </c:pt>
                <c:pt idx="13">
                  <c:v>総社市</c:v>
                </c:pt>
                <c:pt idx="14">
                  <c:v>高梁市</c:v>
                </c:pt>
                <c:pt idx="15">
                  <c:v>玉野市</c:v>
                </c:pt>
                <c:pt idx="16">
                  <c:v>津山市</c:v>
                </c:pt>
                <c:pt idx="17">
                  <c:v>奈義町</c:v>
                </c:pt>
                <c:pt idx="18">
                  <c:v>新見市</c:v>
                </c:pt>
                <c:pt idx="19">
                  <c:v>西粟倉村</c:v>
                </c:pt>
                <c:pt idx="20">
                  <c:v>早島町</c:v>
                </c:pt>
                <c:pt idx="21">
                  <c:v>備前市</c:v>
                </c:pt>
                <c:pt idx="22">
                  <c:v>真庭市</c:v>
                </c:pt>
                <c:pt idx="23">
                  <c:v>美咲町</c:v>
                </c:pt>
                <c:pt idx="24">
                  <c:v>美作市</c:v>
                </c:pt>
                <c:pt idx="25">
                  <c:v>矢掛町</c:v>
                </c:pt>
                <c:pt idx="26">
                  <c:v>和気町</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9.5660000000000025</c:v>
                </c:pt>
                <c:pt idx="23">
                  <c:v>0</c:v>
                </c:pt>
                <c:pt idx="24">
                  <c:v>0</c:v>
                </c:pt>
                <c:pt idx="25">
                  <c:v>0</c:v>
                </c:pt>
                <c:pt idx="26">
                  <c:v>0</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7"/>
                <c:pt idx="0">
                  <c:v>赤磐市</c:v>
                </c:pt>
                <c:pt idx="1">
                  <c:v>浅口市</c:v>
                </c:pt>
                <c:pt idx="2">
                  <c:v>井原市</c:v>
                </c:pt>
                <c:pt idx="3">
                  <c:v>岡山市</c:v>
                </c:pt>
                <c:pt idx="4">
                  <c:v>鏡野町</c:v>
                </c:pt>
                <c:pt idx="5">
                  <c:v>笠岡市</c:v>
                </c:pt>
                <c:pt idx="6">
                  <c:v>吉備中央町</c:v>
                </c:pt>
                <c:pt idx="7">
                  <c:v>久米南町</c:v>
                </c:pt>
                <c:pt idx="8">
                  <c:v>倉敷市</c:v>
                </c:pt>
                <c:pt idx="9">
                  <c:v>里庄町</c:v>
                </c:pt>
                <c:pt idx="10">
                  <c:v>勝央町</c:v>
                </c:pt>
                <c:pt idx="11">
                  <c:v>新庄村</c:v>
                </c:pt>
                <c:pt idx="12">
                  <c:v>瀬戸内市</c:v>
                </c:pt>
                <c:pt idx="13">
                  <c:v>総社市</c:v>
                </c:pt>
                <c:pt idx="14">
                  <c:v>高梁市</c:v>
                </c:pt>
                <c:pt idx="15">
                  <c:v>玉野市</c:v>
                </c:pt>
                <c:pt idx="16">
                  <c:v>津山市</c:v>
                </c:pt>
                <c:pt idx="17">
                  <c:v>奈義町</c:v>
                </c:pt>
                <c:pt idx="18">
                  <c:v>新見市</c:v>
                </c:pt>
                <c:pt idx="19">
                  <c:v>西粟倉村</c:v>
                </c:pt>
                <c:pt idx="20">
                  <c:v>早島町</c:v>
                </c:pt>
                <c:pt idx="21">
                  <c:v>備前市</c:v>
                </c:pt>
                <c:pt idx="22">
                  <c:v>真庭市</c:v>
                </c:pt>
                <c:pt idx="23">
                  <c:v>美咲町</c:v>
                </c:pt>
                <c:pt idx="24">
                  <c:v>美作市</c:v>
                </c:pt>
                <c:pt idx="25">
                  <c:v>矢掛町</c:v>
                </c:pt>
                <c:pt idx="26">
                  <c:v>和気町</c:v>
                </c:pt>
              </c:strCache>
            </c:strRef>
          </c:cat>
          <c:val>
            <c:numRef>
              <c:f>再エネ比較シート!$BI$72:$BI$161</c:f>
              <c:numCache>
                <c:formatCode>#,##0_);[Red]\(#,##0\)</c:formatCode>
                <c:ptCount val="90"/>
                <c:pt idx="0">
                  <c:v>1324398.1839999999</c:v>
                </c:pt>
                <c:pt idx="1">
                  <c:v>571388.00499999989</c:v>
                </c:pt>
                <c:pt idx="2">
                  <c:v>1291942.095</c:v>
                </c:pt>
                <c:pt idx="3">
                  <c:v>6855124.9669999992</c:v>
                </c:pt>
                <c:pt idx="4">
                  <c:v>2947894.4459999995</c:v>
                </c:pt>
                <c:pt idx="5">
                  <c:v>1293751.6870000002</c:v>
                </c:pt>
                <c:pt idx="6">
                  <c:v>1368800.4500000002</c:v>
                </c:pt>
                <c:pt idx="7">
                  <c:v>462093.72499999998</c:v>
                </c:pt>
                <c:pt idx="8">
                  <c:v>3857610.6840000004</c:v>
                </c:pt>
                <c:pt idx="9">
                  <c:v>137143.22899999999</c:v>
                </c:pt>
                <c:pt idx="10">
                  <c:v>679281.50699999975</c:v>
                </c:pt>
                <c:pt idx="11">
                  <c:v>533190.04900000012</c:v>
                </c:pt>
                <c:pt idx="12">
                  <c:v>1040140.6260000003</c:v>
                </c:pt>
                <c:pt idx="13">
                  <c:v>1354714.642</c:v>
                </c:pt>
                <c:pt idx="14">
                  <c:v>1882701.6870000002</c:v>
                </c:pt>
                <c:pt idx="15">
                  <c:v>843119.87100000004</c:v>
                </c:pt>
                <c:pt idx="16">
                  <c:v>4260748.6969999997</c:v>
                </c:pt>
                <c:pt idx="17">
                  <c:v>549726.429</c:v>
                </c:pt>
                <c:pt idx="18">
                  <c:v>4230645.0080000004</c:v>
                </c:pt>
                <c:pt idx="19">
                  <c:v>289114.609</c:v>
                </c:pt>
                <c:pt idx="20">
                  <c:v>123356.266</c:v>
                </c:pt>
                <c:pt idx="21">
                  <c:v>876217.07300000009</c:v>
                </c:pt>
                <c:pt idx="22">
                  <c:v>4986015.7379999999</c:v>
                </c:pt>
                <c:pt idx="23">
                  <c:v>936035.73699999996</c:v>
                </c:pt>
                <c:pt idx="24">
                  <c:v>1687656.057</c:v>
                </c:pt>
                <c:pt idx="25">
                  <c:v>602882.71799999999</c:v>
                </c:pt>
                <c:pt idx="26">
                  <c:v>520338.87100000004</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再エネ比較シート!$CO$13:$CO$42</c:f>
              <c:numCache>
                <c:formatCode>0.0%</c:formatCode>
                <c:ptCount val="30"/>
                <c:pt idx="0">
                  <c:v>1.7744705208929592E-2</c:v>
                </c:pt>
                <c:pt idx="1">
                  <c:v>0.1056701030927835</c:v>
                </c:pt>
                <c:pt idx="2">
                  <c:v>7.4751698902247782E-2</c:v>
                </c:pt>
                <c:pt idx="3">
                  <c:v>7.7317983820784073E-2</c:v>
                </c:pt>
                <c:pt idx="4">
                  <c:v>3.3922599139990448E-2</c:v>
                </c:pt>
                <c:pt idx="5">
                  <c:v>6.6046021429826102E-2</c:v>
                </c:pt>
                <c:pt idx="6">
                  <c:v>1.7820980153908466E-2</c:v>
                </c:pt>
                <c:pt idx="7">
                  <c:v>0.12822734361462484</c:v>
                </c:pt>
                <c:pt idx="8">
                  <c:v>4.0995607613469986E-2</c:v>
                </c:pt>
                <c:pt idx="9">
                  <c:v>7.6936170212765956E-2</c:v>
                </c:pt>
                <c:pt idx="10">
                  <c:v>2.7152831652443754E-2</c:v>
                </c:pt>
                <c:pt idx="11">
                  <c:v>0.14362006484836926</c:v>
                </c:pt>
                <c:pt idx="12">
                  <c:v>5.0521251002405773E-2</c:v>
                </c:pt>
                <c:pt idx="13">
                  <c:v>5.2897233999596206E-2</c:v>
                </c:pt>
                <c:pt idx="14">
                  <c:v>6.1938061938061936E-2</c:v>
                </c:pt>
                <c:pt idx="15">
                  <c:v>8.4469227591904172E-2</c:v>
                </c:pt>
                <c:pt idx="16">
                  <c:v>5.2013696396543289E-2</c:v>
                </c:pt>
                <c:pt idx="17">
                  <c:v>7.4996010850486683E-2</c:v>
                </c:pt>
                <c:pt idx="18">
                  <c:v>1.5169194865810968E-2</c:v>
                </c:pt>
                <c:pt idx="19">
                  <c:v>1.1919965942954448E-2</c:v>
                </c:pt>
                <c:pt idx="20">
                  <c:v>2.5825385179750551E-2</c:v>
                </c:pt>
                <c:pt idx="21">
                  <c:v>7.5791022810890354E-2</c:v>
                </c:pt>
                <c:pt idx="22">
                  <c:v>7.4424471775465156E-2</c:v>
                </c:pt>
                <c:pt idx="23">
                  <c:v>4.2077850877192985E-2</c:v>
                </c:pt>
                <c:pt idx="24">
                  <c:v>0.10041768186564566</c:v>
                </c:pt>
                <c:pt idx="25">
                  <c:v>4.6813221572038592E-2</c:v>
                </c:pt>
                <c:pt idx="26">
                  <c:v>2.8520499108734401E-2</c:v>
                </c:pt>
                <c:pt idx="27">
                  <c:v>8.7237762237762237E-2</c:v>
                </c:pt>
                <c:pt idx="28">
                  <c:v>2.0974049057945254E-2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再エネ比較シート!$CC$13:$CC$42</c:f>
              <c:numCache>
                <c:formatCode>0.0%</c:formatCode>
                <c:ptCount val="30"/>
                <c:pt idx="0">
                  <c:v>6.2346359646240444E-3</c:v>
                </c:pt>
                <c:pt idx="1">
                  <c:v>7.459007449725627E-2</c:v>
                </c:pt>
                <c:pt idx="2">
                  <c:v>4.7775567068087596E-2</c:v>
                </c:pt>
                <c:pt idx="3">
                  <c:v>3.2735876757927371E-2</c:v>
                </c:pt>
                <c:pt idx="4">
                  <c:v>2.1900958217741993E-2</c:v>
                </c:pt>
                <c:pt idx="5">
                  <c:v>3.0650006363489291E-2</c:v>
                </c:pt>
                <c:pt idx="6">
                  <c:v>8.2463103597176582E-3</c:v>
                </c:pt>
                <c:pt idx="7">
                  <c:v>2.6937001015523002E-2</c:v>
                </c:pt>
                <c:pt idx="8">
                  <c:v>2.2151172803293283E-2</c:v>
                </c:pt>
                <c:pt idx="9">
                  <c:v>2.7440883728278416E-2</c:v>
                </c:pt>
                <c:pt idx="10">
                  <c:v>1.2997657608539449E-2</c:v>
                </c:pt>
                <c:pt idx="11">
                  <c:v>7.7165027001765821E-2</c:v>
                </c:pt>
                <c:pt idx="12">
                  <c:v>1.8538132183612846E-2</c:v>
                </c:pt>
                <c:pt idx="13">
                  <c:v>9.9889831444472093E-3</c:v>
                </c:pt>
                <c:pt idx="14">
                  <c:v>2.0820961702024215E-2</c:v>
                </c:pt>
                <c:pt idx="15">
                  <c:v>4.443597552029481E-2</c:v>
                </c:pt>
                <c:pt idx="16">
                  <c:v>2.3301157521564527E-2</c:v>
                </c:pt>
                <c:pt idx="17">
                  <c:v>4.1781288467414322E-2</c:v>
                </c:pt>
                <c:pt idx="18">
                  <c:v>5.8410529134221359E-3</c:v>
                </c:pt>
                <c:pt idx="19">
                  <c:v>5.8869585391494346E-3</c:v>
                </c:pt>
                <c:pt idx="20">
                  <c:v>1.2699071339171877E-2</c:v>
                </c:pt>
                <c:pt idx="21">
                  <c:v>2.9359012903564581E-2</c:v>
                </c:pt>
                <c:pt idx="22">
                  <c:v>4.7267331069112718E-2</c:v>
                </c:pt>
                <c:pt idx="23">
                  <c:v>1.9477441261047206E-2</c:v>
                </c:pt>
                <c:pt idx="24">
                  <c:v>3.8412039955160418E-2</c:v>
                </c:pt>
                <c:pt idx="25">
                  <c:v>2.0768410958688165E-2</c:v>
                </c:pt>
                <c:pt idx="26">
                  <c:v>1.4911087486418447E-2</c:v>
                </c:pt>
                <c:pt idx="27">
                  <c:v>5.2998249734044565E-2</c:v>
                </c:pt>
                <c:pt idx="28">
                  <c:v>1.2670229649257072E-2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再エネ比較シート!$CD$13:$CD$42</c:f>
              <c:numCache>
                <c:formatCode>0.0%</c:formatCode>
                <c:ptCount val="30"/>
                <c:pt idx="0">
                  <c:v>6.1040968647926314E-3</c:v>
                </c:pt>
                <c:pt idx="1">
                  <c:v>0.3916677325364879</c:v>
                </c:pt>
                <c:pt idx="2">
                  <c:v>0.35270534919018537</c:v>
                </c:pt>
                <c:pt idx="3">
                  <c:v>2.5547883554916995</c:v>
                </c:pt>
                <c:pt idx="4">
                  <c:v>0.2951951745032283</c:v>
                </c:pt>
                <c:pt idx="5">
                  <c:v>1.3417064299551922</c:v>
                </c:pt>
                <c:pt idx="6">
                  <c:v>0.13304677167338538</c:v>
                </c:pt>
                <c:pt idx="7">
                  <c:v>0.3765578701259476</c:v>
                </c:pt>
                <c:pt idx="8">
                  <c:v>0.1345135992203878</c:v>
                </c:pt>
                <c:pt idx="9">
                  <c:v>0.26227602284293011</c:v>
                </c:pt>
                <c:pt idx="10">
                  <c:v>0.1970701807182394</c:v>
                </c:pt>
                <c:pt idx="11">
                  <c:v>0.13441141457463637</c:v>
                </c:pt>
                <c:pt idx="12">
                  <c:v>1.1368133753068694</c:v>
                </c:pt>
                <c:pt idx="13">
                  <c:v>1.1721634024405037E-2</c:v>
                </c:pt>
                <c:pt idx="14">
                  <c:v>0.40409710364922857</c:v>
                </c:pt>
                <c:pt idx="15">
                  <c:v>4.3348655684360027E-2</c:v>
                </c:pt>
                <c:pt idx="16">
                  <c:v>0.30208202804139761</c:v>
                </c:pt>
                <c:pt idx="17">
                  <c:v>0.20949039358050939</c:v>
                </c:pt>
                <c:pt idx="18">
                  <c:v>3.7787172939449014E-3</c:v>
                </c:pt>
                <c:pt idx="19">
                  <c:v>5.005315339674956E-2</c:v>
                </c:pt>
                <c:pt idx="20">
                  <c:v>0.24905151913010795</c:v>
                </c:pt>
                <c:pt idx="21">
                  <c:v>0.31390589092842053</c:v>
                </c:pt>
                <c:pt idx="22">
                  <c:v>1.745974600421923</c:v>
                </c:pt>
                <c:pt idx="23">
                  <c:v>0.54431782778534432</c:v>
                </c:pt>
                <c:pt idx="24">
                  <c:v>0.10182035622656235</c:v>
                </c:pt>
                <c:pt idx="25">
                  <c:v>1.5478022972291285</c:v>
                </c:pt>
                <c:pt idx="26">
                  <c:v>1.5423373009831749E-2</c:v>
                </c:pt>
                <c:pt idx="27">
                  <c:v>1.5991209505257618</c:v>
                </c:pt>
                <c:pt idx="28">
                  <c:v>2.1440767708552175E-2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再エネ比較シート!$CE$13:$CE$42</c:f>
              <c:numCache>
                <c:formatCode>0.0%</c:formatCode>
                <c:ptCount val="30"/>
                <c:pt idx="0">
                  <c:v>0</c:v>
                </c:pt>
                <c:pt idx="1">
                  <c:v>0</c:v>
                </c:pt>
                <c:pt idx="2">
                  <c:v>0.8145774306891268</c:v>
                </c:pt>
                <c:pt idx="3">
                  <c:v>0</c:v>
                </c:pt>
                <c:pt idx="4">
                  <c:v>0</c:v>
                </c:pt>
                <c:pt idx="5">
                  <c:v>0</c:v>
                </c:pt>
                <c:pt idx="6">
                  <c:v>4.0710554847823483E-4</c:v>
                </c:pt>
                <c:pt idx="7">
                  <c:v>0</c:v>
                </c:pt>
                <c:pt idx="8">
                  <c:v>0</c:v>
                </c:pt>
                <c:pt idx="9">
                  <c:v>0</c:v>
                </c:pt>
                <c:pt idx="10">
                  <c:v>0</c:v>
                </c:pt>
                <c:pt idx="11">
                  <c:v>0</c:v>
                </c:pt>
                <c:pt idx="12">
                  <c:v>0</c:v>
                </c:pt>
                <c:pt idx="13">
                  <c:v>0</c:v>
                </c:pt>
                <c:pt idx="14">
                  <c:v>0</c:v>
                </c:pt>
                <c:pt idx="15">
                  <c:v>0</c:v>
                </c:pt>
                <c:pt idx="16">
                  <c:v>0</c:v>
                </c:pt>
                <c:pt idx="17">
                  <c:v>0</c:v>
                </c:pt>
                <c:pt idx="18">
                  <c:v>0</c:v>
                </c:pt>
                <c:pt idx="19">
                  <c:v>3.0829365682359843E-2</c:v>
                </c:pt>
                <c:pt idx="20">
                  <c:v>9.46112175765364E-4</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再エネ比較シート!$CF$13:$CF$42</c:f>
              <c:numCache>
                <c:formatCode>0.0%</c:formatCode>
                <c:ptCount val="30"/>
                <c:pt idx="0">
                  <c:v>0.26376359885847833</c:v>
                </c:pt>
                <c:pt idx="1">
                  <c:v>0</c:v>
                </c:pt>
                <c:pt idx="2">
                  <c:v>0.20281574833622468</c:v>
                </c:pt>
                <c:pt idx="3">
                  <c:v>0</c:v>
                </c:pt>
                <c:pt idx="4">
                  <c:v>0</c:v>
                </c:pt>
                <c:pt idx="5">
                  <c:v>0</c:v>
                </c:pt>
                <c:pt idx="6">
                  <c:v>0</c:v>
                </c:pt>
                <c:pt idx="7">
                  <c:v>0</c:v>
                </c:pt>
                <c:pt idx="8">
                  <c:v>0</c:v>
                </c:pt>
                <c:pt idx="9">
                  <c:v>0</c:v>
                </c:pt>
                <c:pt idx="10">
                  <c:v>0</c:v>
                </c:pt>
                <c:pt idx="11">
                  <c:v>0</c:v>
                </c:pt>
                <c:pt idx="12">
                  <c:v>0</c:v>
                </c:pt>
                <c:pt idx="13">
                  <c:v>6.8814535733708899E-3</c:v>
                </c:pt>
                <c:pt idx="14">
                  <c:v>0</c:v>
                </c:pt>
                <c:pt idx="15">
                  <c:v>0</c:v>
                </c:pt>
                <c:pt idx="16">
                  <c:v>0</c:v>
                </c:pt>
                <c:pt idx="17">
                  <c:v>0</c:v>
                </c:pt>
                <c:pt idx="18">
                  <c:v>0</c:v>
                </c:pt>
                <c:pt idx="19">
                  <c:v>0</c:v>
                </c:pt>
                <c:pt idx="20">
                  <c:v>0</c:v>
                </c:pt>
                <c:pt idx="21">
                  <c:v>0</c:v>
                </c:pt>
                <c:pt idx="22">
                  <c:v>2.3038909190291097</c:v>
                </c:pt>
                <c:pt idx="23">
                  <c:v>0</c:v>
                </c:pt>
                <c:pt idx="24">
                  <c:v>0</c:v>
                </c:pt>
                <c:pt idx="25">
                  <c:v>0.13686251186651235</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再エネ比較シート!$CG$13:$CG$42</c:f>
              <c:numCache>
                <c:formatCode>0.0%</c:formatCode>
                <c:ptCount val="30"/>
                <c:pt idx="0">
                  <c:v>0</c:v>
                </c:pt>
                <c:pt idx="1">
                  <c:v>0</c:v>
                </c:pt>
                <c:pt idx="2">
                  <c:v>0</c:v>
                </c:pt>
                <c:pt idx="3">
                  <c:v>0</c:v>
                </c:pt>
                <c:pt idx="4">
                  <c:v>0</c:v>
                </c:pt>
                <c:pt idx="5">
                  <c:v>0</c:v>
                </c:pt>
                <c:pt idx="6">
                  <c:v>0.1367962192467187</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再エネ比較シート!$CH$13:$CH$42</c:f>
              <c:numCache>
                <c:formatCode>0.0%</c:formatCode>
                <c:ptCount val="30"/>
                <c:pt idx="0">
                  <c:v>0</c:v>
                </c:pt>
                <c:pt idx="1">
                  <c:v>0</c:v>
                </c:pt>
                <c:pt idx="2">
                  <c:v>0</c:v>
                </c:pt>
                <c:pt idx="3">
                  <c:v>0</c:v>
                </c:pt>
                <c:pt idx="4">
                  <c:v>0</c:v>
                </c:pt>
                <c:pt idx="5">
                  <c:v>0</c:v>
                </c:pt>
                <c:pt idx="6">
                  <c:v>0</c:v>
                </c:pt>
                <c:pt idx="7">
                  <c:v>0.3823053820963615</c:v>
                </c:pt>
                <c:pt idx="8">
                  <c:v>0</c:v>
                </c:pt>
                <c:pt idx="9">
                  <c:v>0</c:v>
                </c:pt>
                <c:pt idx="10">
                  <c:v>4.3109282456009071E-3</c:v>
                </c:pt>
                <c:pt idx="11">
                  <c:v>0</c:v>
                </c:pt>
                <c:pt idx="12">
                  <c:v>0</c:v>
                </c:pt>
                <c:pt idx="13">
                  <c:v>0</c:v>
                </c:pt>
                <c:pt idx="14">
                  <c:v>0</c:v>
                </c:pt>
                <c:pt idx="15">
                  <c:v>0</c:v>
                </c:pt>
                <c:pt idx="16">
                  <c:v>0</c:v>
                </c:pt>
                <c:pt idx="17">
                  <c:v>0</c:v>
                </c:pt>
                <c:pt idx="18">
                  <c:v>0</c:v>
                </c:pt>
                <c:pt idx="19">
                  <c:v>0</c:v>
                </c:pt>
                <c:pt idx="20">
                  <c:v>0</c:v>
                </c:pt>
                <c:pt idx="21">
                  <c:v>0</c:v>
                </c:pt>
                <c:pt idx="22">
                  <c:v>0</c:v>
                </c:pt>
                <c:pt idx="23">
                  <c:v>0.23047582426332208</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再エネ比較シート!$CI$13:$CI$42</c:f>
              <c:numCache>
                <c:formatCode>0.0%</c:formatCode>
                <c:ptCount val="30"/>
                <c:pt idx="0">
                  <c:v>0.27610233168789494</c:v>
                </c:pt>
                <c:pt idx="1">
                  <c:v>0.4662578070337442</c:v>
                </c:pt>
                <c:pt idx="2">
                  <c:v>1.4178740952836244</c:v>
                </c:pt>
                <c:pt idx="3">
                  <c:v>2.5875242322496268</c:v>
                </c:pt>
                <c:pt idx="4">
                  <c:v>0.31709613272097031</c:v>
                </c:pt>
                <c:pt idx="5">
                  <c:v>1.3723564363186813</c:v>
                </c:pt>
                <c:pt idx="6">
                  <c:v>0.27849640682829996</c:v>
                </c:pt>
                <c:pt idx="7">
                  <c:v>0.78580025323783209</c:v>
                </c:pt>
                <c:pt idx="8">
                  <c:v>0.15666477202368109</c:v>
                </c:pt>
                <c:pt idx="9">
                  <c:v>0.28971690657120852</c:v>
                </c:pt>
                <c:pt idx="10">
                  <c:v>0.21437876657237973</c:v>
                </c:pt>
                <c:pt idx="11">
                  <c:v>0.21157644157640218</c:v>
                </c:pt>
                <c:pt idx="12">
                  <c:v>1.1553515074904821</c:v>
                </c:pt>
                <c:pt idx="13">
                  <c:v>2.8592070742223134E-2</c:v>
                </c:pt>
                <c:pt idx="14">
                  <c:v>0.42491806535125276</c:v>
                </c:pt>
                <c:pt idx="15">
                  <c:v>8.7784631204654837E-2</c:v>
                </c:pt>
                <c:pt idx="16">
                  <c:v>0.32538318556296214</c:v>
                </c:pt>
                <c:pt idx="17">
                  <c:v>0.25127168204792372</c:v>
                </c:pt>
                <c:pt idx="18">
                  <c:v>9.6197702073670364E-3</c:v>
                </c:pt>
                <c:pt idx="19">
                  <c:v>8.6769477618258845E-2</c:v>
                </c:pt>
                <c:pt idx="20">
                  <c:v>0.26269670264504519</c:v>
                </c:pt>
                <c:pt idx="21">
                  <c:v>0.3432649038319851</c:v>
                </c:pt>
                <c:pt idx="22">
                  <c:v>4.0971328505201452</c:v>
                </c:pt>
                <c:pt idx="23">
                  <c:v>0.79427109330971357</c:v>
                </c:pt>
                <c:pt idx="24">
                  <c:v>0.14023239618172276</c:v>
                </c:pt>
                <c:pt idx="25">
                  <c:v>1.705433220054329</c:v>
                </c:pt>
                <c:pt idx="26">
                  <c:v>3.0334460496250198E-2</c:v>
                </c:pt>
                <c:pt idx="27">
                  <c:v>1.6521192002598064</c:v>
                </c:pt>
                <c:pt idx="28">
                  <c:v>3.4110997357809252E-2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再エネ比較シート!$BE$13:$BE$42</c:f>
              <c:numCache>
                <c:formatCode>#,##0_);[Red]\(#,##0\)</c:formatCode>
                <c:ptCount val="30"/>
                <c:pt idx="0">
                  <c:v>443.99999999999994</c:v>
                </c:pt>
                <c:pt idx="1">
                  <c:v>3333.6450000000004</c:v>
                </c:pt>
                <c:pt idx="2">
                  <c:v>3189.2610000000041</c:v>
                </c:pt>
                <c:pt idx="3">
                  <c:v>2262.7000000000016</c:v>
                </c:pt>
                <c:pt idx="4">
                  <c:v>1467.900000000001</c:v>
                </c:pt>
                <c:pt idx="5">
                  <c:v>1903.7999999999995</c:v>
                </c:pt>
                <c:pt idx="6">
                  <c:v>704.01999999999953</c:v>
                </c:pt>
                <c:pt idx="7">
                  <c:v>3596.0000000000027</c:v>
                </c:pt>
                <c:pt idx="8">
                  <c:v>1461.3999999999994</c:v>
                </c:pt>
                <c:pt idx="9">
                  <c:v>2173.3000000000011</c:v>
                </c:pt>
                <c:pt idx="10">
                  <c:v>862.69999999999959</c:v>
                </c:pt>
                <c:pt idx="11">
                  <c:v>3617.4400000000032</c:v>
                </c:pt>
                <c:pt idx="12">
                  <c:v>1264.1999999999998</c:v>
                </c:pt>
                <c:pt idx="13">
                  <c:v>1265.0999999999997</c:v>
                </c:pt>
                <c:pt idx="14">
                  <c:v>1935.6000000000017</c:v>
                </c:pt>
                <c:pt idx="15">
                  <c:v>1813.4999999999995</c:v>
                </c:pt>
                <c:pt idx="16">
                  <c:v>1659.0000000000018</c:v>
                </c:pt>
                <c:pt idx="17">
                  <c:v>2419.7730000000001</c:v>
                </c:pt>
                <c:pt idx="18">
                  <c:v>355.4</c:v>
                </c:pt>
                <c:pt idx="19">
                  <c:v>414.79999999999995</c:v>
                </c:pt>
                <c:pt idx="20">
                  <c:v>947.59999999999945</c:v>
                </c:pt>
                <c:pt idx="21">
                  <c:v>2305.8000000000038</c:v>
                </c:pt>
                <c:pt idx="22">
                  <c:v>2453.8700000000008</c:v>
                </c:pt>
                <c:pt idx="23">
                  <c:v>1549.5499999999993</c:v>
                </c:pt>
                <c:pt idx="24">
                  <c:v>2763.4780000000001</c:v>
                </c:pt>
                <c:pt idx="25">
                  <c:v>1595.0000000000005</c:v>
                </c:pt>
                <c:pt idx="26">
                  <c:v>758.8</c:v>
                </c:pt>
                <c:pt idx="27">
                  <c:v>2308.4000000000015</c:v>
                </c:pt>
                <c:pt idx="28">
                  <c:v>627.22999999999979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再エネ比較シート!$BF$13:$BF$42</c:f>
              <c:numCache>
                <c:formatCode>#,##0_);[Red]\(#,##0\)</c:formatCode>
                <c:ptCount val="30"/>
                <c:pt idx="0">
                  <c:v>394.4</c:v>
                </c:pt>
                <c:pt idx="1">
                  <c:v>15881.800000000003</c:v>
                </c:pt>
                <c:pt idx="2">
                  <c:v>21361.9</c:v>
                </c:pt>
                <c:pt idx="3">
                  <c:v>160214.39999999997</c:v>
                </c:pt>
                <c:pt idx="4">
                  <c:v>17950.900000000012</c:v>
                </c:pt>
                <c:pt idx="5">
                  <c:v>75612.199999999983</c:v>
                </c:pt>
                <c:pt idx="6">
                  <c:v>10305.599999999999</c:v>
                </c:pt>
                <c:pt idx="7">
                  <c:v>45608.499999999978</c:v>
                </c:pt>
                <c:pt idx="8">
                  <c:v>8051.6</c:v>
                </c:pt>
                <c:pt idx="9">
                  <c:v>18846.200000000012</c:v>
                </c:pt>
                <c:pt idx="10">
                  <c:v>11867.5</c:v>
                </c:pt>
                <c:pt idx="11">
                  <c:v>5716.899999999996</c:v>
                </c:pt>
                <c:pt idx="12">
                  <c:v>70336.800000000003</c:v>
                </c:pt>
                <c:pt idx="13">
                  <c:v>1346.9</c:v>
                </c:pt>
                <c:pt idx="14">
                  <c:v>34083.500000000007</c:v>
                </c:pt>
                <c:pt idx="15">
                  <c:v>1605.1</c:v>
                </c:pt>
                <c:pt idx="16">
                  <c:v>19513.600000000006</c:v>
                </c:pt>
                <c:pt idx="17">
                  <c:v>11007.800000000003</c:v>
                </c:pt>
                <c:pt idx="18">
                  <c:v>208.6</c:v>
                </c:pt>
                <c:pt idx="19">
                  <c:v>3199.8</c:v>
                </c:pt>
                <c:pt idx="20">
                  <c:v>16861.099999999999</c:v>
                </c:pt>
                <c:pt idx="21">
                  <c:v>22367.80000000001</c:v>
                </c:pt>
                <c:pt idx="22">
                  <c:v>82237.900000000009</c:v>
                </c:pt>
                <c:pt idx="23">
                  <c:v>39288.900000000009</c:v>
                </c:pt>
                <c:pt idx="24">
                  <c:v>6646.0999999999985</c:v>
                </c:pt>
                <c:pt idx="25">
                  <c:v>107849.10000000002</c:v>
                </c:pt>
                <c:pt idx="26">
                  <c:v>712.1</c:v>
                </c:pt>
                <c:pt idx="27">
                  <c:v>63193.799999999988</c:v>
                </c:pt>
                <c:pt idx="28">
                  <c:v>963.00000000000011</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再エネ比較シート!$BG$13:$BG$42</c:f>
              <c:numCache>
                <c:formatCode>#,##0_);[Red]\(#,##0\)</c:formatCode>
                <c:ptCount val="30"/>
                <c:pt idx="0">
                  <c:v>0</c:v>
                </c:pt>
                <c:pt idx="1">
                  <c:v>0</c:v>
                </c:pt>
                <c:pt idx="2">
                  <c:v>30039</c:v>
                </c:pt>
                <c:pt idx="3">
                  <c:v>0</c:v>
                </c:pt>
                <c:pt idx="4">
                  <c:v>0</c:v>
                </c:pt>
                <c:pt idx="5">
                  <c:v>0</c:v>
                </c:pt>
                <c:pt idx="6">
                  <c:v>19.2</c:v>
                </c:pt>
                <c:pt idx="7">
                  <c:v>0</c:v>
                </c:pt>
                <c:pt idx="8">
                  <c:v>0</c:v>
                </c:pt>
                <c:pt idx="9">
                  <c:v>0</c:v>
                </c:pt>
                <c:pt idx="10">
                  <c:v>0</c:v>
                </c:pt>
                <c:pt idx="11">
                  <c:v>0</c:v>
                </c:pt>
                <c:pt idx="12">
                  <c:v>0</c:v>
                </c:pt>
                <c:pt idx="13">
                  <c:v>0</c:v>
                </c:pt>
                <c:pt idx="14">
                  <c:v>0</c:v>
                </c:pt>
                <c:pt idx="15">
                  <c:v>0</c:v>
                </c:pt>
                <c:pt idx="16">
                  <c:v>0</c:v>
                </c:pt>
                <c:pt idx="17">
                  <c:v>0</c:v>
                </c:pt>
                <c:pt idx="18">
                  <c:v>0</c:v>
                </c:pt>
                <c:pt idx="19">
                  <c:v>1200</c:v>
                </c:pt>
                <c:pt idx="20">
                  <c:v>39</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再エネ比較シート!$BH$13:$BH$42</c:f>
              <c:numCache>
                <c:formatCode>#,##0_);[Red]\(#,##0\)</c:formatCode>
                <c:ptCount val="30"/>
                <c:pt idx="0">
                  <c:v>4289</c:v>
                </c:pt>
                <c:pt idx="1">
                  <c:v>0</c:v>
                </c:pt>
                <c:pt idx="2">
                  <c:v>3091.4</c:v>
                </c:pt>
                <c:pt idx="3">
                  <c:v>0</c:v>
                </c:pt>
                <c:pt idx="4">
                  <c:v>0</c:v>
                </c:pt>
                <c:pt idx="5">
                  <c:v>0</c:v>
                </c:pt>
                <c:pt idx="6">
                  <c:v>0</c:v>
                </c:pt>
                <c:pt idx="7">
                  <c:v>0</c:v>
                </c:pt>
                <c:pt idx="8">
                  <c:v>0</c:v>
                </c:pt>
                <c:pt idx="9">
                  <c:v>0</c:v>
                </c:pt>
                <c:pt idx="10">
                  <c:v>0</c:v>
                </c:pt>
                <c:pt idx="11">
                  <c:v>0</c:v>
                </c:pt>
                <c:pt idx="12">
                  <c:v>0</c:v>
                </c:pt>
                <c:pt idx="13">
                  <c:v>199</c:v>
                </c:pt>
                <c:pt idx="14">
                  <c:v>0</c:v>
                </c:pt>
                <c:pt idx="15">
                  <c:v>0</c:v>
                </c:pt>
                <c:pt idx="16">
                  <c:v>0</c:v>
                </c:pt>
                <c:pt idx="17">
                  <c:v>0</c:v>
                </c:pt>
                <c:pt idx="18">
                  <c:v>0</c:v>
                </c:pt>
                <c:pt idx="19">
                  <c:v>0</c:v>
                </c:pt>
                <c:pt idx="20">
                  <c:v>0</c:v>
                </c:pt>
                <c:pt idx="21">
                  <c:v>0</c:v>
                </c:pt>
                <c:pt idx="22">
                  <c:v>27310</c:v>
                </c:pt>
                <c:pt idx="23">
                  <c:v>0</c:v>
                </c:pt>
                <c:pt idx="24">
                  <c:v>0</c:v>
                </c:pt>
                <c:pt idx="25">
                  <c:v>2400</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再エネ比較シート!$BI$13:$BI$42</c:f>
              <c:numCache>
                <c:formatCode>#,##0_);[Red]\(#,##0\)</c:formatCode>
                <c:ptCount val="30"/>
                <c:pt idx="0">
                  <c:v>0</c:v>
                </c:pt>
                <c:pt idx="1">
                  <c:v>0</c:v>
                </c:pt>
                <c:pt idx="2">
                  <c:v>0</c:v>
                </c:pt>
                <c:pt idx="3">
                  <c:v>0</c:v>
                </c:pt>
                <c:pt idx="4">
                  <c:v>0</c:v>
                </c:pt>
                <c:pt idx="5">
                  <c:v>0</c:v>
                </c:pt>
                <c:pt idx="6">
                  <c:v>2000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再エネ比較シート!$BJ$13:$BJ$42</c:f>
              <c:numCache>
                <c:formatCode>#,##0_);[Red]\(#,##0\)</c:formatCode>
                <c:ptCount val="30"/>
                <c:pt idx="0">
                  <c:v>0</c:v>
                </c:pt>
                <c:pt idx="1">
                  <c:v>0</c:v>
                </c:pt>
                <c:pt idx="2">
                  <c:v>0</c:v>
                </c:pt>
                <c:pt idx="3">
                  <c:v>0</c:v>
                </c:pt>
                <c:pt idx="4">
                  <c:v>0</c:v>
                </c:pt>
                <c:pt idx="5">
                  <c:v>0</c:v>
                </c:pt>
                <c:pt idx="6">
                  <c:v>0</c:v>
                </c:pt>
                <c:pt idx="7">
                  <c:v>8740</c:v>
                </c:pt>
                <c:pt idx="8">
                  <c:v>0</c:v>
                </c:pt>
                <c:pt idx="9">
                  <c:v>0</c:v>
                </c:pt>
                <c:pt idx="10">
                  <c:v>49</c:v>
                </c:pt>
                <c:pt idx="11">
                  <c:v>0</c:v>
                </c:pt>
                <c:pt idx="12">
                  <c:v>0</c:v>
                </c:pt>
                <c:pt idx="13">
                  <c:v>0</c:v>
                </c:pt>
                <c:pt idx="14">
                  <c:v>0</c:v>
                </c:pt>
                <c:pt idx="15">
                  <c:v>0</c:v>
                </c:pt>
                <c:pt idx="16">
                  <c:v>0</c:v>
                </c:pt>
                <c:pt idx="17">
                  <c:v>0</c:v>
                </c:pt>
                <c:pt idx="18">
                  <c:v>0</c:v>
                </c:pt>
                <c:pt idx="19">
                  <c:v>0</c:v>
                </c:pt>
                <c:pt idx="20">
                  <c:v>0</c:v>
                </c:pt>
                <c:pt idx="21">
                  <c:v>0</c:v>
                </c:pt>
                <c:pt idx="22">
                  <c:v>0</c:v>
                </c:pt>
                <c:pt idx="23">
                  <c:v>3140</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再エネ比較シート!$BK$13:$BK$42</c:f>
              <c:numCache>
                <c:formatCode>#,##0_);[Red]\(#,##0\)</c:formatCode>
                <c:ptCount val="30"/>
                <c:pt idx="0">
                  <c:v>5127.3999999999996</c:v>
                </c:pt>
                <c:pt idx="1">
                  <c:v>19215.445000000003</c:v>
                </c:pt>
                <c:pt idx="2">
                  <c:v>57681.561000000009</c:v>
                </c:pt>
                <c:pt idx="3">
                  <c:v>162477.09999999998</c:v>
                </c:pt>
                <c:pt idx="4">
                  <c:v>19418.800000000014</c:v>
                </c:pt>
                <c:pt idx="5">
                  <c:v>77515.999999999985</c:v>
                </c:pt>
                <c:pt idx="6">
                  <c:v>13028.82</c:v>
                </c:pt>
                <c:pt idx="7">
                  <c:v>57944.499999999978</c:v>
                </c:pt>
                <c:pt idx="8">
                  <c:v>9513</c:v>
                </c:pt>
                <c:pt idx="9">
                  <c:v>21019.500000000015</c:v>
                </c:pt>
                <c:pt idx="10">
                  <c:v>12779.199999999999</c:v>
                </c:pt>
                <c:pt idx="11">
                  <c:v>9334.34</c:v>
                </c:pt>
                <c:pt idx="12">
                  <c:v>71601</c:v>
                </c:pt>
                <c:pt idx="13">
                  <c:v>2811</c:v>
                </c:pt>
                <c:pt idx="14">
                  <c:v>36019.100000000006</c:v>
                </c:pt>
                <c:pt idx="15">
                  <c:v>3418.5999999999995</c:v>
                </c:pt>
                <c:pt idx="16">
                  <c:v>21172.600000000006</c:v>
                </c:pt>
                <c:pt idx="17">
                  <c:v>13427.573000000004</c:v>
                </c:pt>
                <c:pt idx="18">
                  <c:v>564</c:v>
                </c:pt>
                <c:pt idx="19">
                  <c:v>4814.6000000000004</c:v>
                </c:pt>
                <c:pt idx="20">
                  <c:v>17847.699999999997</c:v>
                </c:pt>
                <c:pt idx="21">
                  <c:v>24673.600000000013</c:v>
                </c:pt>
                <c:pt idx="22">
                  <c:v>112001.77</c:v>
                </c:pt>
                <c:pt idx="23">
                  <c:v>43978.450000000012</c:v>
                </c:pt>
                <c:pt idx="24">
                  <c:v>9409.5779999999977</c:v>
                </c:pt>
                <c:pt idx="25">
                  <c:v>111844.10000000002</c:v>
                </c:pt>
                <c:pt idx="26">
                  <c:v>1470.9</c:v>
                </c:pt>
                <c:pt idx="27">
                  <c:v>65502.19999999999</c:v>
                </c:pt>
                <c:pt idx="28">
                  <c:v>1590.23</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再エネ比較シート!$BO$13:$BO$42</c:f>
              <c:numCache>
                <c:formatCode>#,##0_);[Red]\(#,##0\)</c:formatCode>
                <c:ptCount val="30"/>
                <c:pt idx="0">
                  <c:v>532.85327999999993</c:v>
                </c:pt>
                <c:pt idx="1">
                  <c:v>4000.7740374000005</c:v>
                </c:pt>
                <c:pt idx="2">
                  <c:v>3827.4959113200048</c:v>
                </c:pt>
                <c:pt idx="3">
                  <c:v>2715.5115240000018</c:v>
                </c:pt>
                <c:pt idx="4">
                  <c:v>1761.6561480000012</c:v>
                </c:pt>
                <c:pt idx="5">
                  <c:v>2284.7884559999993</c:v>
                </c:pt>
                <c:pt idx="6">
                  <c:v>844.90848239999946</c:v>
                </c:pt>
                <c:pt idx="7">
                  <c:v>4315.6315200000035</c:v>
                </c:pt>
                <c:pt idx="8">
                  <c:v>1753.8553679999991</c:v>
                </c:pt>
                <c:pt idx="9">
                  <c:v>2608.2207960000014</c:v>
                </c:pt>
                <c:pt idx="10">
                  <c:v>1035.3435239999994</c:v>
                </c:pt>
                <c:pt idx="11">
                  <c:v>4341.3620928000037</c:v>
                </c:pt>
                <c:pt idx="12">
                  <c:v>1517.1917039999998</c:v>
                </c:pt>
                <c:pt idx="13">
                  <c:v>1518.2718119999995</c:v>
                </c:pt>
                <c:pt idx="14">
                  <c:v>2322.9522720000023</c:v>
                </c:pt>
                <c:pt idx="15">
                  <c:v>2176.4176199999997</c:v>
                </c:pt>
                <c:pt idx="16">
                  <c:v>1990.9990800000021</c:v>
                </c:pt>
                <c:pt idx="17">
                  <c:v>2904.0179727599998</c:v>
                </c:pt>
                <c:pt idx="18">
                  <c:v>426.522648</c:v>
                </c:pt>
                <c:pt idx="19">
                  <c:v>497.80977599999989</c:v>
                </c:pt>
                <c:pt idx="20">
                  <c:v>1137.2337119999993</c:v>
                </c:pt>
                <c:pt idx="21">
                  <c:v>2767.236696000004</c:v>
                </c:pt>
                <c:pt idx="22">
                  <c:v>2944.9384644000011</c:v>
                </c:pt>
                <c:pt idx="23">
                  <c:v>1859.645945999999</c:v>
                </c:pt>
                <c:pt idx="24">
                  <c:v>3316.5052173600002</c:v>
                </c:pt>
                <c:pt idx="25">
                  <c:v>1914.1914000000004</c:v>
                </c:pt>
                <c:pt idx="26">
                  <c:v>910.65105599999981</c:v>
                </c:pt>
                <c:pt idx="27">
                  <c:v>2770.3570080000018</c:v>
                </c:pt>
                <c:pt idx="28">
                  <c:v>752.75126759999955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再エネ比較シート!$BP$13:$BP$42</c:f>
              <c:numCache>
                <c:formatCode>#,##0_);[Red]\(#,##0\)</c:formatCode>
                <c:ptCount val="30"/>
                <c:pt idx="0">
                  <c:v>521.6965439999999</c:v>
                </c:pt>
                <c:pt idx="1">
                  <c:v>21007.809768000003</c:v>
                </c:pt>
                <c:pt idx="2">
                  <c:v>28256.666843999999</c:v>
                </c:pt>
                <c:pt idx="3">
                  <c:v>211925.19974399992</c:v>
                </c:pt>
                <c:pt idx="4">
                  <c:v>23744.732484000015</c:v>
                </c:pt>
                <c:pt idx="5">
                  <c:v>100016.79367199997</c:v>
                </c:pt>
                <c:pt idx="6">
                  <c:v>13631.835455999997</c:v>
                </c:pt>
                <c:pt idx="7">
                  <c:v>60329.099459999961</c:v>
                </c:pt>
                <c:pt idx="8">
                  <c:v>10650.334416</c:v>
                </c:pt>
                <c:pt idx="9">
                  <c:v>24928.999512000013</c:v>
                </c:pt>
                <c:pt idx="10">
                  <c:v>15697.854300000001</c:v>
                </c:pt>
                <c:pt idx="11">
                  <c:v>7562.0866439999945</c:v>
                </c:pt>
                <c:pt idx="12">
                  <c:v>93038.70556799999</c:v>
                </c:pt>
                <c:pt idx="13">
                  <c:v>1781.6254440000005</c:v>
                </c:pt>
                <c:pt idx="14">
                  <c:v>45084.290460000011</c:v>
                </c:pt>
                <c:pt idx="15">
                  <c:v>2123.1620760000001</c:v>
                </c:pt>
                <c:pt idx="16">
                  <c:v>25811.809536000008</c:v>
                </c:pt>
                <c:pt idx="17">
                  <c:v>14560.677528000002</c:v>
                </c:pt>
                <c:pt idx="18">
                  <c:v>275.92773599999998</c:v>
                </c:pt>
                <c:pt idx="19">
                  <c:v>4232.5674479999998</c:v>
                </c:pt>
                <c:pt idx="20">
                  <c:v>22303.188635999999</c:v>
                </c:pt>
                <c:pt idx="21">
                  <c:v>29587.231128000014</c:v>
                </c:pt>
                <c:pt idx="22">
                  <c:v>108781.004604</c:v>
                </c:pt>
                <c:pt idx="23">
                  <c:v>51969.785364000018</c:v>
                </c:pt>
                <c:pt idx="24">
                  <c:v>8791.1952359999977</c:v>
                </c:pt>
                <c:pt idx="25">
                  <c:v>142658.47551600003</c:v>
                </c:pt>
                <c:pt idx="26">
                  <c:v>941.93739600000004</c:v>
                </c:pt>
                <c:pt idx="27">
                  <c:v>83590.230887999962</c:v>
                </c:pt>
                <c:pt idx="28">
                  <c:v>1273.8178800000001</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再エネ比較シート!$BQ$13:$BQ$42</c:f>
              <c:numCache>
                <c:formatCode>#,##0_);[Red]\(#,##0\)</c:formatCode>
                <c:ptCount val="30"/>
                <c:pt idx="0">
                  <c:v>0</c:v>
                </c:pt>
                <c:pt idx="1">
                  <c:v>0</c:v>
                </c:pt>
                <c:pt idx="2">
                  <c:v>65259.126720000007</c:v>
                </c:pt>
                <c:pt idx="3">
                  <c:v>0</c:v>
                </c:pt>
                <c:pt idx="4">
                  <c:v>0</c:v>
                </c:pt>
                <c:pt idx="5">
                  <c:v>0</c:v>
                </c:pt>
                <c:pt idx="6">
                  <c:v>41.711615999999992</c:v>
                </c:pt>
                <c:pt idx="7">
                  <c:v>0</c:v>
                </c:pt>
                <c:pt idx="8">
                  <c:v>0</c:v>
                </c:pt>
                <c:pt idx="9">
                  <c:v>0</c:v>
                </c:pt>
                <c:pt idx="10">
                  <c:v>0</c:v>
                </c:pt>
                <c:pt idx="11">
                  <c:v>0</c:v>
                </c:pt>
                <c:pt idx="12">
                  <c:v>0</c:v>
                </c:pt>
                <c:pt idx="13">
                  <c:v>0</c:v>
                </c:pt>
                <c:pt idx="14">
                  <c:v>0</c:v>
                </c:pt>
                <c:pt idx="15">
                  <c:v>0</c:v>
                </c:pt>
                <c:pt idx="16">
                  <c:v>0</c:v>
                </c:pt>
                <c:pt idx="17">
                  <c:v>0</c:v>
                </c:pt>
                <c:pt idx="18">
                  <c:v>0</c:v>
                </c:pt>
                <c:pt idx="19">
                  <c:v>2606.9760000000001</c:v>
                </c:pt>
                <c:pt idx="20">
                  <c:v>84.72672</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再エネ比較シート!$BR$13:$BR$42</c:f>
              <c:numCache>
                <c:formatCode>#,##0_);[Red]\(#,##0\)</c:formatCode>
                <c:ptCount val="30"/>
                <c:pt idx="0">
                  <c:v>22542.984</c:v>
                </c:pt>
                <c:pt idx="1">
                  <c:v>0</c:v>
                </c:pt>
                <c:pt idx="2">
                  <c:v>16248.398399999998</c:v>
                </c:pt>
                <c:pt idx="3">
                  <c:v>0</c:v>
                </c:pt>
                <c:pt idx="4">
                  <c:v>0</c:v>
                </c:pt>
                <c:pt idx="5">
                  <c:v>0</c:v>
                </c:pt>
                <c:pt idx="6">
                  <c:v>0</c:v>
                </c:pt>
                <c:pt idx="7">
                  <c:v>0</c:v>
                </c:pt>
                <c:pt idx="8">
                  <c:v>0</c:v>
                </c:pt>
                <c:pt idx="9">
                  <c:v>0</c:v>
                </c:pt>
                <c:pt idx="10">
                  <c:v>0</c:v>
                </c:pt>
                <c:pt idx="11">
                  <c:v>0</c:v>
                </c:pt>
                <c:pt idx="12">
                  <c:v>0</c:v>
                </c:pt>
                <c:pt idx="13">
                  <c:v>1045.944</c:v>
                </c:pt>
                <c:pt idx="14">
                  <c:v>0</c:v>
                </c:pt>
                <c:pt idx="15">
                  <c:v>0</c:v>
                </c:pt>
                <c:pt idx="16">
                  <c:v>0</c:v>
                </c:pt>
                <c:pt idx="17">
                  <c:v>0</c:v>
                </c:pt>
                <c:pt idx="18">
                  <c:v>0</c:v>
                </c:pt>
                <c:pt idx="19">
                  <c:v>0</c:v>
                </c:pt>
                <c:pt idx="20">
                  <c:v>0</c:v>
                </c:pt>
                <c:pt idx="21">
                  <c:v>0</c:v>
                </c:pt>
                <c:pt idx="22">
                  <c:v>143541.35999999999</c:v>
                </c:pt>
                <c:pt idx="23">
                  <c:v>0</c:v>
                </c:pt>
                <c:pt idx="24">
                  <c:v>0</c:v>
                </c:pt>
                <c:pt idx="25">
                  <c:v>12614.4</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再エネ比較シート!$BS$13:$BS$42</c:f>
              <c:numCache>
                <c:formatCode>#,##0_);[Red]\(#,##0\)</c:formatCode>
                <c:ptCount val="30"/>
                <c:pt idx="0">
                  <c:v>0</c:v>
                </c:pt>
                <c:pt idx="1">
                  <c:v>0</c:v>
                </c:pt>
                <c:pt idx="2">
                  <c:v>0</c:v>
                </c:pt>
                <c:pt idx="3">
                  <c:v>0</c:v>
                </c:pt>
                <c:pt idx="4">
                  <c:v>0</c:v>
                </c:pt>
                <c:pt idx="5">
                  <c:v>0</c:v>
                </c:pt>
                <c:pt idx="6">
                  <c:v>14016</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再エネ比較シート!$BT$13:$BT$42</c:f>
              <c:numCache>
                <c:formatCode>#,##0_);[Red]\(#,##0\)</c:formatCode>
                <c:ptCount val="30"/>
                <c:pt idx="0">
                  <c:v>0</c:v>
                </c:pt>
                <c:pt idx="1">
                  <c:v>0</c:v>
                </c:pt>
                <c:pt idx="2">
                  <c:v>0</c:v>
                </c:pt>
                <c:pt idx="3">
                  <c:v>0</c:v>
                </c:pt>
                <c:pt idx="4">
                  <c:v>0</c:v>
                </c:pt>
                <c:pt idx="5">
                  <c:v>0</c:v>
                </c:pt>
                <c:pt idx="6">
                  <c:v>0</c:v>
                </c:pt>
                <c:pt idx="7">
                  <c:v>61249.919999999998</c:v>
                </c:pt>
                <c:pt idx="8">
                  <c:v>0</c:v>
                </c:pt>
                <c:pt idx="9">
                  <c:v>0</c:v>
                </c:pt>
                <c:pt idx="10">
                  <c:v>343.392</c:v>
                </c:pt>
                <c:pt idx="11">
                  <c:v>0</c:v>
                </c:pt>
                <c:pt idx="12">
                  <c:v>0</c:v>
                </c:pt>
                <c:pt idx="13">
                  <c:v>0</c:v>
                </c:pt>
                <c:pt idx="14">
                  <c:v>0</c:v>
                </c:pt>
                <c:pt idx="15">
                  <c:v>0</c:v>
                </c:pt>
                <c:pt idx="16">
                  <c:v>0</c:v>
                </c:pt>
                <c:pt idx="17">
                  <c:v>0</c:v>
                </c:pt>
                <c:pt idx="18">
                  <c:v>0</c:v>
                </c:pt>
                <c:pt idx="19">
                  <c:v>0</c:v>
                </c:pt>
                <c:pt idx="20">
                  <c:v>0</c:v>
                </c:pt>
                <c:pt idx="21">
                  <c:v>0</c:v>
                </c:pt>
                <c:pt idx="22">
                  <c:v>0</c:v>
                </c:pt>
                <c:pt idx="23">
                  <c:v>22005.119999999999</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再エネ比較シート!$BU$13:$BU$42</c:f>
              <c:numCache>
                <c:formatCode>#,##0_);[Red]\(#,##0\)</c:formatCode>
                <c:ptCount val="30"/>
                <c:pt idx="0">
                  <c:v>23597.533823999998</c:v>
                </c:pt>
                <c:pt idx="1">
                  <c:v>25008.583805400005</c:v>
                </c:pt>
                <c:pt idx="2">
                  <c:v>113591.68787532</c:v>
                </c:pt>
                <c:pt idx="3">
                  <c:v>214640.71126799993</c:v>
                </c:pt>
                <c:pt idx="4">
                  <c:v>25506.388632000017</c:v>
                </c:pt>
                <c:pt idx="5">
                  <c:v>102301.58212799997</c:v>
                </c:pt>
                <c:pt idx="6">
                  <c:v>28534.455554399996</c:v>
                </c:pt>
                <c:pt idx="7">
                  <c:v>125894.65097999996</c:v>
                </c:pt>
                <c:pt idx="8">
                  <c:v>12404.189783999998</c:v>
                </c:pt>
                <c:pt idx="9">
                  <c:v>27537.220308000014</c:v>
                </c:pt>
                <c:pt idx="10">
                  <c:v>17076.589823999999</c:v>
                </c:pt>
                <c:pt idx="11">
                  <c:v>11903.448736799997</c:v>
                </c:pt>
                <c:pt idx="12">
                  <c:v>94555.897271999987</c:v>
                </c:pt>
                <c:pt idx="13">
                  <c:v>4345.8412559999997</c:v>
                </c:pt>
                <c:pt idx="14">
                  <c:v>47407.242732000013</c:v>
                </c:pt>
                <c:pt idx="15">
                  <c:v>4299.5796959999998</c:v>
                </c:pt>
                <c:pt idx="16">
                  <c:v>27802.808616000009</c:v>
                </c:pt>
                <c:pt idx="17">
                  <c:v>17464.695500760001</c:v>
                </c:pt>
                <c:pt idx="18">
                  <c:v>702.45038399999999</c:v>
                </c:pt>
                <c:pt idx="19">
                  <c:v>7337.3532240000004</c:v>
                </c:pt>
                <c:pt idx="20">
                  <c:v>23525.149067999999</c:v>
                </c:pt>
                <c:pt idx="21">
                  <c:v>32354.467824000018</c:v>
                </c:pt>
                <c:pt idx="22">
                  <c:v>255267.30306839998</c:v>
                </c:pt>
                <c:pt idx="23">
                  <c:v>75834.55131000001</c:v>
                </c:pt>
                <c:pt idx="24">
                  <c:v>12107.700453359997</c:v>
                </c:pt>
                <c:pt idx="25">
                  <c:v>157187.06691600004</c:v>
                </c:pt>
                <c:pt idx="26">
                  <c:v>1852.588452</c:v>
                </c:pt>
                <c:pt idx="27">
                  <c:v>86360.587895999968</c:v>
                </c:pt>
                <c:pt idx="28">
                  <c:v>2026.5691475999997</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岡山県</c:v>
                </c:pt>
                <c:pt idx="2">
                  <c:v>和気町</c:v>
                </c:pt>
              </c:strCache>
            </c:strRef>
          </c:cat>
          <c:val>
            <c:numRef>
              <c:f>①CO2排出量の現状把握!$AX$43:$AX$45</c:f>
              <c:numCache>
                <c:formatCode>0%</c:formatCode>
                <c:ptCount val="3"/>
                <c:pt idx="0">
                  <c:v>0.42072759503743129</c:v>
                </c:pt>
                <c:pt idx="1">
                  <c:v>0.76215004413621379</c:v>
                </c:pt>
                <c:pt idx="2">
                  <c:v>0.65703966195280739</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岡山県</c:v>
                </c:pt>
                <c:pt idx="2">
                  <c:v>和気町</c:v>
                </c:pt>
              </c:strCache>
            </c:strRef>
          </c:cat>
          <c:val>
            <c:numRef>
              <c:f>①CO2排出量の現状把握!$AY$43:$AY$45</c:f>
              <c:numCache>
                <c:formatCode>0%</c:formatCode>
                <c:ptCount val="3"/>
                <c:pt idx="0">
                  <c:v>0.19118662390594171</c:v>
                </c:pt>
                <c:pt idx="1">
                  <c:v>6.9524305544908474E-2</c:v>
                </c:pt>
                <c:pt idx="2">
                  <c:v>7.425627272505457E-2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岡山県</c:v>
                </c:pt>
                <c:pt idx="2">
                  <c:v>和気町</c:v>
                </c:pt>
              </c:strCache>
            </c:strRef>
          </c:cat>
          <c:val>
            <c:numRef>
              <c:f>①CO2排出量の現状把握!$AZ$43:$AZ$45</c:f>
              <c:numCache>
                <c:formatCode>0%</c:formatCode>
                <c:ptCount val="3"/>
                <c:pt idx="0">
                  <c:v>0.18034974026133399</c:v>
                </c:pt>
                <c:pt idx="1">
                  <c:v>7.0773555284954437E-2</c:v>
                </c:pt>
                <c:pt idx="2">
                  <c:v>0.10710224144204918</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岡山県</c:v>
                </c:pt>
                <c:pt idx="2">
                  <c:v>和気町</c:v>
                </c:pt>
              </c:strCache>
            </c:strRef>
          </c:cat>
          <c:val>
            <c:numRef>
              <c:f>①CO2排出量の現状把握!$BA$43:$BA$45</c:f>
              <c:numCache>
                <c:formatCode>0%</c:formatCode>
                <c:ptCount val="3"/>
                <c:pt idx="0">
                  <c:v>0.19226168778726088</c:v>
                </c:pt>
                <c:pt idx="1">
                  <c:v>9.1764967163491043E-2</c:v>
                </c:pt>
                <c:pt idx="2">
                  <c:v>0.15532000296720583</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岡山県</c:v>
                </c:pt>
                <c:pt idx="2">
                  <c:v>和気町</c:v>
                </c:pt>
              </c:strCache>
            </c:strRef>
          </c:cat>
          <c:val>
            <c:numRef>
              <c:f>①CO2排出量の現状把握!$BB$43:$BB$45</c:f>
              <c:numCache>
                <c:formatCode>0%</c:formatCode>
                <c:ptCount val="3"/>
                <c:pt idx="0">
                  <c:v>1.5474353008032191E-2</c:v>
                </c:pt>
                <c:pt idx="1">
                  <c:v>5.7871278704322519E-3</c:v>
                </c:pt>
                <c:pt idx="2">
                  <c:v>6.2818209128828999E-3</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3637</c:v>
                </c:pt>
                <c:pt idx="1">
                  <c:v>3637</c:v>
                </c:pt>
                <c:pt idx="2">
                  <c:v>3637</c:v>
                </c:pt>
                <c:pt idx="3">
                  <c:v>3637</c:v>
                </c:pt>
                <c:pt idx="4">
                  <c:v>3637</c:v>
                </c:pt>
                <c:pt idx="5">
                  <c:v>3593</c:v>
                </c:pt>
                <c:pt idx="6">
                  <c:v>3593</c:v>
                </c:pt>
                <c:pt idx="7">
                  <c:v>3593</c:v>
                </c:pt>
                <c:pt idx="8">
                  <c:v>3593</c:v>
                </c:pt>
                <c:pt idx="9">
                  <c:v>3593</c:v>
                </c:pt>
                <c:pt idx="10">
                  <c:v>3593</c:v>
                </c:pt>
                <c:pt idx="11">
                  <c:v>3475</c:v>
                </c:pt>
                <c:pt idx="12">
                  <c:v>3475</c:v>
                </c:pt>
                <c:pt idx="13">
                  <c:v>3475</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2.0032931950440331</c:v>
                </c:pt>
                <c:pt idx="1">
                  <c:v>1.7574815429602511</c:v>
                </c:pt>
                <c:pt idx="2">
                  <c:v>2.0841889418249369</c:v>
                </c:pt>
                <c:pt idx="3">
                  <c:v>2.1939588865932458</c:v>
                </c:pt>
                <c:pt idx="4">
                  <c:v>1.253496789116775</c:v>
                </c:pt>
                <c:pt idx="5">
                  <c:v>0</c:v>
                </c:pt>
                <c:pt idx="6">
                  <c:v>0</c:v>
                </c:pt>
                <c:pt idx="7">
                  <c:v>0</c:v>
                </c:pt>
                <c:pt idx="8">
                  <c:v>0</c:v>
                </c:pt>
                <c:pt idx="9">
                  <c:v>1.4346043401999999</c:v>
                </c:pt>
                <c:pt idx="10">
                  <c:v>1.6080287168</c:v>
                </c:pt>
                <c:pt idx="11">
                  <c:v>1.6858308712000001</c:v>
                </c:pt>
                <c:pt idx="12">
                  <c:v>1.1484329529088</c:v>
                </c:pt>
                <c:pt idx="13">
                  <c:v>1.1824193447</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15739</c:v>
                </c:pt>
                <c:pt idx="1">
                  <c:v>15568</c:v>
                </c:pt>
                <c:pt idx="2">
                  <c:v>15436</c:v>
                </c:pt>
                <c:pt idx="3">
                  <c:v>15432</c:v>
                </c:pt>
                <c:pt idx="4">
                  <c:v>15298</c:v>
                </c:pt>
                <c:pt idx="5">
                  <c:v>15075</c:v>
                </c:pt>
                <c:pt idx="6">
                  <c:v>14806</c:v>
                </c:pt>
                <c:pt idx="7">
                  <c:v>14564</c:v>
                </c:pt>
                <c:pt idx="8">
                  <c:v>14452</c:v>
                </c:pt>
                <c:pt idx="9">
                  <c:v>14284</c:v>
                </c:pt>
                <c:pt idx="10">
                  <c:v>14089</c:v>
                </c:pt>
                <c:pt idx="11">
                  <c:v>13867</c:v>
                </c:pt>
                <c:pt idx="12">
                  <c:v>13689</c:v>
                </c:pt>
                <c:pt idx="13">
                  <c:v>13423</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和気町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1583</v>
      </c>
    </row>
    <row r="8" spans="1:6" ht="21.95" customHeight="1">
      <c r="B8" s="851" t="s">
        <v>10</v>
      </c>
      <c r="C8" s="6" t="s">
        <v>11</v>
      </c>
      <c r="D8" s="990" t="s">
        <v>12</v>
      </c>
      <c r="E8" s="981" t="s">
        <v>1584</v>
      </c>
    </row>
    <row r="9" spans="1:6" ht="21.95" customHeight="1">
      <c r="B9" s="851" t="s">
        <v>1588</v>
      </c>
      <c r="C9" s="6" t="s">
        <v>11</v>
      </c>
      <c r="D9" s="990" t="s">
        <v>1585</v>
      </c>
      <c r="E9" s="981" t="s">
        <v>1583</v>
      </c>
    </row>
    <row r="10" spans="1:6" ht="21.95" customHeight="1">
      <c r="B10" s="851" t="s">
        <v>13</v>
      </c>
      <c r="C10" s="6" t="s">
        <v>14</v>
      </c>
      <c r="D10" s="990" t="s">
        <v>1582</v>
      </c>
      <c r="E10" s="981" t="s">
        <v>1586</v>
      </c>
    </row>
    <row r="11" spans="1:6" ht="21.95" customHeight="1">
      <c r="B11" s="853" t="s">
        <v>15</v>
      </c>
      <c r="C11" s="854" t="s">
        <v>16</v>
      </c>
      <c r="D11" s="992" t="s">
        <v>1585</v>
      </c>
      <c r="E11" s="993" t="s">
        <v>1587</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1582</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1589</v>
      </c>
      <c r="C19" s="6" t="s">
        <v>8</v>
      </c>
      <c r="D19" s="990" t="s">
        <v>1578</v>
      </c>
      <c r="E19" s="981" t="s">
        <v>24</v>
      </c>
    </row>
    <row r="20" spans="2:5" ht="21.95" customHeight="1">
      <c r="B20" s="851" t="s">
        <v>25</v>
      </c>
      <c r="C20" s="6" t="s">
        <v>14</v>
      </c>
      <c r="D20" s="990" t="s">
        <v>1579</v>
      </c>
      <c r="E20" s="981" t="s">
        <v>1580</v>
      </c>
    </row>
    <row r="21" spans="2:5" ht="21.95" customHeight="1">
      <c r="B21" s="851" t="s">
        <v>1590</v>
      </c>
      <c r="C21" s="6" t="s">
        <v>8</v>
      </c>
      <c r="D21" s="990" t="s">
        <v>1578</v>
      </c>
      <c r="E21" s="981" t="s">
        <v>26</v>
      </c>
    </row>
    <row r="22" spans="2:5" ht="21.95" customHeight="1">
      <c r="B22" s="851" t="s">
        <v>27</v>
      </c>
      <c r="C22" s="6" t="s">
        <v>14</v>
      </c>
      <c r="D22" s="990" t="s">
        <v>1579</v>
      </c>
      <c r="E22" s="981" t="s">
        <v>1581</v>
      </c>
    </row>
    <row r="23" spans="2:5" ht="21.95" customHeight="1">
      <c r="B23" s="851" t="s">
        <v>1591</v>
      </c>
      <c r="C23" s="6" t="s">
        <v>28</v>
      </c>
      <c r="D23" s="990" t="s">
        <v>1578</v>
      </c>
      <c r="E23" s="981" t="s">
        <v>29</v>
      </c>
    </row>
    <row r="24" spans="2:5" ht="21.95" customHeight="1">
      <c r="B24" s="390" t="s">
        <v>30</v>
      </c>
      <c r="C24" s="391"/>
      <c r="D24" s="392"/>
      <c r="E24" s="393"/>
    </row>
    <row r="25" spans="2:5" ht="21.95" customHeight="1">
      <c r="B25" s="851" t="s">
        <v>31</v>
      </c>
      <c r="C25" s="6" t="s">
        <v>32</v>
      </c>
      <c r="D25" s="990" t="s">
        <v>1579</v>
      </c>
      <c r="E25" s="981" t="s">
        <v>33</v>
      </c>
    </row>
    <row r="26" spans="2:5" ht="21.95" customHeight="1">
      <c r="B26" s="390" t="s">
        <v>34</v>
      </c>
      <c r="C26" s="394"/>
      <c r="D26" s="392"/>
      <c r="E26" s="393"/>
    </row>
    <row r="27" spans="2:5" ht="21.95" customHeight="1">
      <c r="B27" s="853" t="s">
        <v>1592</v>
      </c>
      <c r="C27" s="854" t="s">
        <v>28</v>
      </c>
      <c r="D27" s="992" t="s">
        <v>1578</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1593</v>
      </c>
      <c r="C31" s="6" t="s">
        <v>38</v>
      </c>
      <c r="D31" s="990" t="s">
        <v>1576</v>
      </c>
      <c r="E31" s="852" t="s">
        <v>39</v>
      </c>
    </row>
    <row r="32" spans="2:5" ht="21.95" customHeight="1">
      <c r="B32" s="851" t="s">
        <v>1594</v>
      </c>
      <c r="C32" s="6" t="s">
        <v>38</v>
      </c>
      <c r="D32" s="990" t="s">
        <v>1576</v>
      </c>
      <c r="E32" s="852" t="s">
        <v>40</v>
      </c>
    </row>
    <row r="33" spans="2:5" ht="33" customHeight="1">
      <c r="B33" s="851" t="s">
        <v>41</v>
      </c>
      <c r="C33" s="7" t="s">
        <v>42</v>
      </c>
      <c r="D33" s="991" t="s">
        <v>1577</v>
      </c>
      <c r="E33" s="852" t="s">
        <v>43</v>
      </c>
    </row>
    <row r="34" spans="2:5" ht="21.95" customHeight="1">
      <c r="B34" s="851" t="s">
        <v>44</v>
      </c>
      <c r="C34" s="8" t="s">
        <v>45</v>
      </c>
      <c r="D34" s="991" t="s">
        <v>1577</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1595</v>
      </c>
      <c r="E39" s="981" t="s">
        <v>1596</v>
      </c>
    </row>
    <row r="40" spans="2:5" ht="21.6" customHeight="1">
      <c r="B40" s="859" t="s">
        <v>54</v>
      </c>
      <c r="C40" s="860" t="s">
        <v>45</v>
      </c>
      <c r="D40" s="860" t="s">
        <v>1595</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1597</v>
      </c>
      <c r="C44" s="848"/>
      <c r="D44" s="849"/>
      <c r="E44" s="850"/>
    </row>
    <row r="45" spans="2:5" ht="33.6" customHeight="1">
      <c r="B45" s="851" t="s">
        <v>58</v>
      </c>
      <c r="C45" s="6" t="s">
        <v>59</v>
      </c>
      <c r="D45" s="990" t="s">
        <v>1578</v>
      </c>
      <c r="E45" s="981" t="s">
        <v>60</v>
      </c>
    </row>
    <row r="46" spans="2:5" ht="33.6" customHeight="1">
      <c r="B46" s="851" t="s">
        <v>61</v>
      </c>
      <c r="C46" s="6" t="s">
        <v>16</v>
      </c>
      <c r="D46" s="990" t="s">
        <v>1578</v>
      </c>
      <c r="E46" s="981" t="s">
        <v>62</v>
      </c>
    </row>
    <row r="47" spans="2:5" ht="21.95" customHeight="1">
      <c r="B47" s="997" t="s">
        <v>1598</v>
      </c>
      <c r="C47" s="394"/>
      <c r="D47" s="392"/>
      <c r="E47" s="393"/>
    </row>
    <row r="48" spans="2:5" ht="33.6" customHeight="1">
      <c r="B48" s="851" t="s">
        <v>63</v>
      </c>
      <c r="C48" s="6" t="s">
        <v>64</v>
      </c>
      <c r="D48" s="990" t="s">
        <v>1578</v>
      </c>
      <c r="E48" s="981" t="s">
        <v>65</v>
      </c>
    </row>
    <row r="49" spans="2:5" ht="33.6" customHeight="1">
      <c r="B49" s="851" t="s">
        <v>66</v>
      </c>
      <c r="C49" s="6" t="s">
        <v>64</v>
      </c>
      <c r="D49" s="990" t="s">
        <v>1578</v>
      </c>
      <c r="E49" s="981" t="s">
        <v>67</v>
      </c>
    </row>
    <row r="50" spans="2:5" ht="21.6" customHeight="1">
      <c r="B50" s="997" t="s">
        <v>1599</v>
      </c>
      <c r="C50" s="391"/>
      <c r="D50" s="392"/>
      <c r="E50" s="393"/>
    </row>
    <row r="51" spans="2:5" ht="21" customHeight="1">
      <c r="B51" s="851" t="s">
        <v>68</v>
      </c>
      <c r="C51" s="6" t="s">
        <v>59</v>
      </c>
      <c r="D51" s="990" t="s">
        <v>1578</v>
      </c>
      <c r="E51" s="852" t="s">
        <v>69</v>
      </c>
    </row>
    <row r="52" spans="2:5" ht="21" customHeight="1">
      <c r="B52" s="851" t="s">
        <v>70</v>
      </c>
      <c r="C52" s="6" t="s">
        <v>59</v>
      </c>
      <c r="D52" s="990" t="s">
        <v>1578</v>
      </c>
      <c r="E52" s="852" t="s">
        <v>71</v>
      </c>
    </row>
    <row r="53" spans="2:5" ht="21" customHeight="1">
      <c r="B53" s="853" t="s">
        <v>72</v>
      </c>
      <c r="C53" s="854" t="s">
        <v>16</v>
      </c>
      <c r="D53" s="992" t="s">
        <v>1578</v>
      </c>
      <c r="E53" s="855" t="s">
        <v>73</v>
      </c>
    </row>
    <row r="54" spans="2:5" ht="21.95" customHeight="1" thickBot="1">
      <c r="C54" s="3"/>
      <c r="D54" s="13"/>
    </row>
    <row r="55" spans="2:5" ht="21.95" customHeight="1" thickBot="1">
      <c r="B55" s="250" t="s">
        <v>74</v>
      </c>
      <c r="C55" s="387"/>
      <c r="D55" s="388"/>
      <c r="E55" s="389"/>
    </row>
    <row r="56" spans="2:5" ht="21.95" customHeight="1">
      <c r="B56" s="996" t="s">
        <v>1600</v>
      </c>
      <c r="C56" s="848"/>
      <c r="D56" s="849"/>
      <c r="E56" s="850"/>
    </row>
    <row r="57" spans="2:5" ht="21.95" customHeight="1">
      <c r="B57" s="851" t="s">
        <v>75</v>
      </c>
      <c r="C57" s="6" t="s">
        <v>59</v>
      </c>
      <c r="D57" s="990" t="s">
        <v>1601</v>
      </c>
      <c r="E57" s="981" t="s">
        <v>76</v>
      </c>
    </row>
    <row r="58" spans="2:5" ht="21.95" customHeight="1">
      <c r="B58" s="851" t="s">
        <v>77</v>
      </c>
      <c r="C58" s="6" t="s">
        <v>78</v>
      </c>
      <c r="D58" s="990" t="s">
        <v>1601</v>
      </c>
      <c r="E58" s="981" t="s">
        <v>79</v>
      </c>
    </row>
    <row r="59" spans="2:5" ht="33.6" customHeight="1">
      <c r="B59" s="861" t="s">
        <v>80</v>
      </c>
      <c r="C59" s="7" t="s">
        <v>78</v>
      </c>
      <c r="D59" s="990" t="s">
        <v>1601</v>
      </c>
      <c r="E59" s="998" t="s">
        <v>1602</v>
      </c>
    </row>
    <row r="60" spans="2:5" ht="51" customHeight="1">
      <c r="B60" s="862" t="s">
        <v>81</v>
      </c>
      <c r="C60" s="446" t="s">
        <v>64</v>
      </c>
      <c r="D60" s="990" t="s">
        <v>1601</v>
      </c>
      <c r="E60" s="995" t="s">
        <v>1603</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1604</v>
      </c>
    </row>
    <row r="64" spans="2:5" ht="32.1" customHeight="1">
      <c r="B64" s="853" t="s">
        <v>86</v>
      </c>
      <c r="C64" s="854" t="s">
        <v>64</v>
      </c>
      <c r="D64" s="992" t="s">
        <v>1552</v>
      </c>
      <c r="E64" s="993" t="s">
        <v>1605</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1606</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1630</v>
      </c>
      <c r="AG4" s="1058" t="s">
        <v>1630</v>
      </c>
      <c r="AH4" s="1058" t="s">
        <v>1630</v>
      </c>
      <c r="AI4" s="1058" t="s">
        <v>1630</v>
      </c>
      <c r="AJ4" s="1058" t="s">
        <v>1630</v>
      </c>
      <c r="AK4" s="1058" t="s">
        <v>1630</v>
      </c>
      <c r="AL4" s="1058" t="s">
        <v>1630</v>
      </c>
      <c r="AM4" s="1058" t="s">
        <v>1630</v>
      </c>
      <c r="AN4" s="1058" t="s">
        <v>1630</v>
      </c>
      <c r="AO4" s="1058" t="s">
        <v>1630</v>
      </c>
      <c r="AP4" s="1058" t="s">
        <v>1630</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1626</v>
      </c>
      <c r="T6" s="16"/>
      <c r="U6" s="1058" t="s">
        <v>741</v>
      </c>
      <c r="V6" s="1058" t="s">
        <v>742</v>
      </c>
      <c r="W6" s="1058" t="s">
        <v>742</v>
      </c>
      <c r="X6" s="1058" t="s">
        <v>742</v>
      </c>
      <c r="Y6" s="1058" t="s">
        <v>743</v>
      </c>
      <c r="Z6" s="1058" t="s">
        <v>744</v>
      </c>
      <c r="AA6" s="1058" t="s">
        <v>744</v>
      </c>
      <c r="AB6" s="1058" t="s">
        <v>745</v>
      </c>
      <c r="AC6" s="1058" t="s">
        <v>746</v>
      </c>
      <c r="AD6" s="1058" t="s">
        <v>1627</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1625</v>
      </c>
      <c r="BP6" s="1058" t="s">
        <v>1625</v>
      </c>
      <c r="BQ6" s="1058" t="s">
        <v>1625</v>
      </c>
      <c r="BR6" s="1058" t="s">
        <v>1625</v>
      </c>
      <c r="BS6" s="1058" t="s">
        <v>1625</v>
      </c>
      <c r="BT6" s="1058" t="s">
        <v>1625</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1685</v>
      </c>
      <c r="B9" s="70">
        <v>307</v>
      </c>
      <c r="C9" s="70">
        <v>1</v>
      </c>
      <c r="D9" s="70">
        <v>19</v>
      </c>
      <c r="E9" s="70">
        <v>1990</v>
      </c>
      <c r="F9" s="70" t="s">
        <v>787</v>
      </c>
      <c r="G9" s="70" t="s">
        <v>1686</v>
      </c>
      <c r="H9" s="70" t="s">
        <v>1687</v>
      </c>
      <c r="I9" s="148"/>
      <c r="J9" s="71">
        <v>22.618380068220169</v>
      </c>
      <c r="K9" s="71">
        <v>4.1886586819745757</v>
      </c>
      <c r="L9" s="71">
        <v>5.9870955521896549</v>
      </c>
      <c r="M9" s="71">
        <v>9.6939840736304195</v>
      </c>
      <c r="N9" s="71">
        <v>21.46215862667092</v>
      </c>
      <c r="O9" s="71">
        <v>15.1393702020713</v>
      </c>
      <c r="P9" s="71">
        <v>29.60326029125935</v>
      </c>
      <c r="Q9" s="71">
        <v>1.47253662658433</v>
      </c>
      <c r="R9" s="71">
        <v>0</v>
      </c>
      <c r="S9" s="71">
        <v>1.2013575686949201</v>
      </c>
      <c r="T9" s="72"/>
      <c r="U9" s="71">
        <v>3675226</v>
      </c>
      <c r="V9" s="71">
        <v>1204</v>
      </c>
      <c r="W9" s="71">
        <v>86</v>
      </c>
      <c r="X9" s="71">
        <v>4066</v>
      </c>
      <c r="Y9" s="71">
        <v>5579</v>
      </c>
      <c r="Z9" s="71">
        <v>6227</v>
      </c>
      <c r="AA9" s="71">
        <v>7188</v>
      </c>
      <c r="AB9" s="71">
        <v>23909</v>
      </c>
      <c r="AC9" s="71">
        <v>0</v>
      </c>
      <c r="AD9" s="71">
        <v>1.2013575686949201</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1688</v>
      </c>
      <c r="B10" s="70">
        <v>308</v>
      </c>
      <c r="C10" s="70">
        <v>2</v>
      </c>
      <c r="D10" s="70">
        <v>19</v>
      </c>
      <c r="E10" s="70">
        <v>2005</v>
      </c>
      <c r="F10" s="70" t="s">
        <v>789</v>
      </c>
      <c r="G10" s="70" t="s">
        <v>1686</v>
      </c>
      <c r="H10" s="70" t="s">
        <v>1687</v>
      </c>
      <c r="I10" s="148"/>
      <c r="J10" s="71">
        <v>25.970970588973501</v>
      </c>
      <c r="K10" s="71">
        <v>2.7522133592825639</v>
      </c>
      <c r="L10" s="71">
        <v>7.9391333220262341</v>
      </c>
      <c r="M10" s="71">
        <v>22.384903417504749</v>
      </c>
      <c r="N10" s="71">
        <v>31.233967611140109</v>
      </c>
      <c r="O10" s="71">
        <v>22.942812613975281</v>
      </c>
      <c r="P10" s="71">
        <v>28.54772273511027</v>
      </c>
      <c r="Q10" s="71">
        <v>1.23549214055874</v>
      </c>
      <c r="R10" s="71">
        <v>0</v>
      </c>
      <c r="S10" s="71">
        <v>2.317304629333333</v>
      </c>
      <c r="T10" s="72"/>
      <c r="U10" s="71">
        <v>3354394</v>
      </c>
      <c r="V10" s="71">
        <v>1015</v>
      </c>
      <c r="W10" s="71">
        <v>89</v>
      </c>
      <c r="X10" s="71">
        <v>3728</v>
      </c>
      <c r="Y10" s="71">
        <v>5801</v>
      </c>
      <c r="Z10" s="71">
        <v>10920</v>
      </c>
      <c r="AA10" s="71">
        <v>5677</v>
      </c>
      <c r="AB10" s="71">
        <v>20971</v>
      </c>
      <c r="AC10" s="71">
        <v>0</v>
      </c>
      <c r="AD10" s="71">
        <v>2.317304629333333</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1689</v>
      </c>
      <c r="B11" s="70">
        <v>309</v>
      </c>
      <c r="C11" s="70">
        <v>3</v>
      </c>
      <c r="D11" s="70">
        <v>19</v>
      </c>
      <c r="E11" s="70">
        <v>2006</v>
      </c>
      <c r="F11" s="70" t="s">
        <v>790</v>
      </c>
      <c r="G11" s="70" t="s">
        <v>1686</v>
      </c>
      <c r="H11" s="70" t="s">
        <v>1687</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1690</v>
      </c>
      <c r="B12" s="70">
        <v>310</v>
      </c>
      <c r="C12" s="70">
        <v>4</v>
      </c>
      <c r="D12" s="70">
        <v>19</v>
      </c>
      <c r="E12" s="70">
        <v>2007</v>
      </c>
      <c r="F12" s="70" t="s">
        <v>791</v>
      </c>
      <c r="G12" s="70" t="s">
        <v>1686</v>
      </c>
      <c r="H12" s="70" t="s">
        <v>1687</v>
      </c>
      <c r="I12" s="148"/>
      <c r="J12" s="71">
        <v>25.088809988081639</v>
      </c>
      <c r="K12" s="71">
        <v>2.6924617472743559</v>
      </c>
      <c r="L12" s="71">
        <v>9.5809462291361509</v>
      </c>
      <c r="M12" s="71">
        <v>22.262075969053878</v>
      </c>
      <c r="N12" s="71">
        <v>30.90329327606576</v>
      </c>
      <c r="O12" s="71">
        <v>22.03757511989734</v>
      </c>
      <c r="P12" s="71">
        <v>27.983627728925061</v>
      </c>
      <c r="Q12" s="71">
        <v>1.2621115641659599</v>
      </c>
      <c r="R12" s="71">
        <v>0</v>
      </c>
      <c r="S12" s="71">
        <v>2.0191455965114669</v>
      </c>
      <c r="T12" s="72"/>
      <c r="U12" s="71">
        <v>3606625</v>
      </c>
      <c r="V12" s="71">
        <v>1048</v>
      </c>
      <c r="W12" s="71">
        <v>111</v>
      </c>
      <c r="X12" s="71">
        <v>4568</v>
      </c>
      <c r="Y12" s="71">
        <v>5756</v>
      </c>
      <c r="Z12" s="71">
        <v>10904</v>
      </c>
      <c r="AA12" s="71">
        <v>5480</v>
      </c>
      <c r="AB12" s="71">
        <v>20290</v>
      </c>
      <c r="AC12" s="71">
        <v>0</v>
      </c>
      <c r="AD12" s="71">
        <v>2.0191455965114669</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1691</v>
      </c>
      <c r="B13" s="70">
        <v>311</v>
      </c>
      <c r="C13" s="70">
        <v>5</v>
      </c>
      <c r="D13" s="70">
        <v>19</v>
      </c>
      <c r="E13" s="70">
        <v>2008</v>
      </c>
      <c r="F13" s="70" t="s">
        <v>792</v>
      </c>
      <c r="G13" s="70" t="s">
        <v>1686</v>
      </c>
      <c r="H13" s="70" t="s">
        <v>1687</v>
      </c>
      <c r="I13" s="148"/>
      <c r="J13" s="71">
        <v>22.145910381115101</v>
      </c>
      <c r="K13" s="71">
        <v>2.0136922114459601</v>
      </c>
      <c r="L13" s="71">
        <v>8.5356245213929114</v>
      </c>
      <c r="M13" s="71">
        <v>22.518895429256968</v>
      </c>
      <c r="N13" s="71">
        <v>29.96369623623324</v>
      </c>
      <c r="O13" s="71">
        <v>21.13216767707187</v>
      </c>
      <c r="P13" s="71">
        <v>27.553883062864941</v>
      </c>
      <c r="Q13" s="71">
        <v>1.2184335528486401</v>
      </c>
      <c r="R13" s="71">
        <v>0</v>
      </c>
      <c r="S13" s="71">
        <v>2.09571402344839</v>
      </c>
      <c r="T13" s="72"/>
      <c r="U13" s="71">
        <v>3642190</v>
      </c>
      <c r="V13" s="71">
        <v>1048</v>
      </c>
      <c r="W13" s="71">
        <v>111</v>
      </c>
      <c r="X13" s="71">
        <v>4568</v>
      </c>
      <c r="Y13" s="71">
        <v>5742</v>
      </c>
      <c r="Z13" s="71">
        <v>10823</v>
      </c>
      <c r="AA13" s="71">
        <v>5402</v>
      </c>
      <c r="AB13" s="71">
        <v>19910</v>
      </c>
      <c r="AC13" s="71">
        <v>0</v>
      </c>
      <c r="AD13" s="71">
        <v>2.09571402344839</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1692</v>
      </c>
      <c r="B14" s="70">
        <v>312</v>
      </c>
      <c r="C14" s="70">
        <v>6</v>
      </c>
      <c r="D14" s="70">
        <v>19</v>
      </c>
      <c r="E14" s="70">
        <v>2009</v>
      </c>
      <c r="F14" s="70" t="s">
        <v>176</v>
      </c>
      <c r="G14" s="70" t="s">
        <v>1686</v>
      </c>
      <c r="H14" s="70" t="s">
        <v>1687</v>
      </c>
      <c r="I14" s="148"/>
      <c r="J14" s="71">
        <v>21.409680943234871</v>
      </c>
      <c r="K14" s="71">
        <v>2.1534876532411191</v>
      </c>
      <c r="L14" s="71">
        <v>7.6947247220808572</v>
      </c>
      <c r="M14" s="71">
        <v>23.476796351643291</v>
      </c>
      <c r="N14" s="71">
        <v>26.871560735277018</v>
      </c>
      <c r="O14" s="71">
        <v>21.35208406492891</v>
      </c>
      <c r="P14" s="71">
        <v>26.357663739800451</v>
      </c>
      <c r="Q14" s="71">
        <v>1.13831421927086</v>
      </c>
      <c r="R14" s="71">
        <v>0</v>
      </c>
      <c r="S14" s="71">
        <v>1.6410686057599999</v>
      </c>
      <c r="T14" s="72"/>
      <c r="U14" s="71">
        <v>2786764</v>
      </c>
      <c r="V14" s="71">
        <v>1030</v>
      </c>
      <c r="W14" s="71">
        <v>143</v>
      </c>
      <c r="X14" s="71">
        <v>4797</v>
      </c>
      <c r="Y14" s="71">
        <v>5702</v>
      </c>
      <c r="Z14" s="71">
        <v>10794</v>
      </c>
      <c r="AA14" s="71">
        <v>5305</v>
      </c>
      <c r="AB14" s="71">
        <v>19526</v>
      </c>
      <c r="AC14" s="71">
        <v>0</v>
      </c>
      <c r="AD14" s="71">
        <v>1.6410686057599999</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7.66</v>
      </c>
      <c r="BK14" s="71">
        <v>0</v>
      </c>
      <c r="BL14" s="71">
        <v>3.617</v>
      </c>
      <c r="BM14" s="71">
        <v>0</v>
      </c>
      <c r="BN14" s="72"/>
      <c r="BO14" s="71">
        <v>0</v>
      </c>
      <c r="BP14" s="71">
        <v>0</v>
      </c>
      <c r="BQ14" s="71">
        <v>1</v>
      </c>
      <c r="BR14" s="71">
        <v>0</v>
      </c>
      <c r="BS14" s="71">
        <v>1</v>
      </c>
      <c r="BT14" s="71">
        <v>0</v>
      </c>
      <c r="BU14"/>
      <c r="BV14" s="70">
        <v>7.66</v>
      </c>
      <c r="BW14" s="70">
        <v>0</v>
      </c>
      <c r="BX14" s="70">
        <v>3.617</v>
      </c>
      <c r="BY14" s="70">
        <v>0</v>
      </c>
      <c r="BZ14" s="70">
        <v>0</v>
      </c>
      <c r="CA14" s="70">
        <v>0</v>
      </c>
      <c r="CB14" s="70">
        <v>0</v>
      </c>
      <c r="CC14" s="70">
        <v>0</v>
      </c>
      <c r="CD14" s="70">
        <v>0</v>
      </c>
    </row>
    <row r="15" spans="1:82">
      <c r="A15" s="70" t="s">
        <v>1693</v>
      </c>
      <c r="B15" s="70">
        <v>313</v>
      </c>
      <c r="C15" s="70">
        <v>7</v>
      </c>
      <c r="D15" s="70">
        <v>19</v>
      </c>
      <c r="E15" s="70">
        <v>2010</v>
      </c>
      <c r="F15" s="70" t="s">
        <v>177</v>
      </c>
      <c r="G15" s="70" t="s">
        <v>1686</v>
      </c>
      <c r="H15" s="70" t="s">
        <v>1687</v>
      </c>
      <c r="I15" s="148"/>
      <c r="J15" s="71">
        <v>20.621855741505769</v>
      </c>
      <c r="K15" s="71">
        <v>2.2060449636440782</v>
      </c>
      <c r="L15" s="71">
        <v>7.2962163417303394</v>
      </c>
      <c r="M15" s="71">
        <v>22.543933611762991</v>
      </c>
      <c r="N15" s="71">
        <v>27.605027226508501</v>
      </c>
      <c r="O15" s="71">
        <v>21.206068265864928</v>
      </c>
      <c r="P15" s="71">
        <v>26.28879729672645</v>
      </c>
      <c r="Q15" s="71">
        <v>1.1668305327697199</v>
      </c>
      <c r="R15" s="71">
        <v>0</v>
      </c>
      <c r="S15" s="71">
        <v>1.661476713946487</v>
      </c>
      <c r="T15" s="72"/>
      <c r="U15" s="71">
        <v>3075571</v>
      </c>
      <c r="V15" s="71">
        <v>1030</v>
      </c>
      <c r="W15" s="71">
        <v>143</v>
      </c>
      <c r="X15" s="71">
        <v>4797</v>
      </c>
      <c r="Y15" s="71">
        <v>5691</v>
      </c>
      <c r="Z15" s="71">
        <v>10770</v>
      </c>
      <c r="AA15" s="71">
        <v>5159</v>
      </c>
      <c r="AB15" s="71">
        <v>19179</v>
      </c>
      <c r="AC15" s="71">
        <v>0</v>
      </c>
      <c r="AD15" s="71">
        <v>1.661476713946487</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7.6879999999999997</v>
      </c>
      <c r="BK15" s="71">
        <v>0</v>
      </c>
      <c r="BL15" s="71">
        <v>3.4159999999999999</v>
      </c>
      <c r="BM15" s="71">
        <v>0</v>
      </c>
      <c r="BN15" s="72"/>
      <c r="BO15" s="71">
        <v>0</v>
      </c>
      <c r="BP15" s="71">
        <v>0</v>
      </c>
      <c r="BQ15" s="71">
        <v>1</v>
      </c>
      <c r="BR15" s="71">
        <v>0</v>
      </c>
      <c r="BS15" s="71">
        <v>1</v>
      </c>
      <c r="BT15" s="71">
        <v>0</v>
      </c>
      <c r="BU15"/>
      <c r="BV15" s="70">
        <v>7.6879999999999997</v>
      </c>
      <c r="BW15" s="70">
        <v>0</v>
      </c>
      <c r="BX15" s="70">
        <v>3.4159999999999999</v>
      </c>
      <c r="BY15" s="70">
        <v>0</v>
      </c>
      <c r="BZ15" s="70">
        <v>0</v>
      </c>
      <c r="CA15" s="70">
        <v>0</v>
      </c>
      <c r="CB15" s="70">
        <v>0</v>
      </c>
      <c r="CC15" s="70">
        <v>0</v>
      </c>
      <c r="CD15" s="70">
        <v>0</v>
      </c>
    </row>
    <row r="16" spans="1:82">
      <c r="A16" s="70" t="s">
        <v>1694</v>
      </c>
      <c r="B16" s="70">
        <v>314</v>
      </c>
      <c r="C16" s="70">
        <v>8</v>
      </c>
      <c r="D16" s="70">
        <v>19</v>
      </c>
      <c r="E16" s="70">
        <v>2011</v>
      </c>
      <c r="F16" s="70" t="s">
        <v>178</v>
      </c>
      <c r="G16" s="70" t="s">
        <v>1686</v>
      </c>
      <c r="H16" s="70" t="s">
        <v>1687</v>
      </c>
      <c r="I16" s="148"/>
      <c r="J16" s="71">
        <v>22.920702584283621</v>
      </c>
      <c r="K16" s="71">
        <v>2.833960515476198</v>
      </c>
      <c r="L16" s="71">
        <v>5.7655790366042936</v>
      </c>
      <c r="M16" s="71">
        <v>25.39925700135338</v>
      </c>
      <c r="N16" s="71">
        <v>32.046257498600703</v>
      </c>
      <c r="O16" s="71">
        <v>20.907405461523599</v>
      </c>
      <c r="P16" s="71">
        <v>25.415278943360217</v>
      </c>
      <c r="Q16" s="71">
        <v>1.3184160843650801</v>
      </c>
      <c r="R16" s="71">
        <v>0</v>
      </c>
      <c r="S16" s="71">
        <v>2.430145326812239</v>
      </c>
      <c r="T16" s="72"/>
      <c r="U16" s="71">
        <v>3154640</v>
      </c>
      <c r="V16" s="71">
        <v>1030</v>
      </c>
      <c r="W16" s="71">
        <v>143</v>
      </c>
      <c r="X16" s="71">
        <v>4797</v>
      </c>
      <c r="Y16" s="71">
        <v>5708</v>
      </c>
      <c r="Z16" s="71">
        <v>10849</v>
      </c>
      <c r="AA16" s="71">
        <v>5136</v>
      </c>
      <c r="AB16" s="71">
        <v>18787</v>
      </c>
      <c r="AC16" s="71">
        <v>0</v>
      </c>
      <c r="AD16" s="71">
        <v>2.430145326812239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6.0309999999999997</v>
      </c>
      <c r="BK16" s="71">
        <v>0</v>
      </c>
      <c r="BL16" s="71">
        <v>4.952</v>
      </c>
      <c r="BM16" s="71">
        <v>0</v>
      </c>
      <c r="BN16" s="72"/>
      <c r="BO16" s="71">
        <v>0</v>
      </c>
      <c r="BP16" s="71">
        <v>0</v>
      </c>
      <c r="BQ16" s="71">
        <v>1</v>
      </c>
      <c r="BR16" s="71">
        <v>0</v>
      </c>
      <c r="BS16" s="71">
        <v>1</v>
      </c>
      <c r="BT16" s="71">
        <v>0</v>
      </c>
      <c r="BU16"/>
      <c r="BV16" s="70">
        <v>6.0309999999999997</v>
      </c>
      <c r="BW16" s="70">
        <v>0</v>
      </c>
      <c r="BX16" s="70">
        <v>4.952</v>
      </c>
      <c r="BY16" s="70">
        <v>0</v>
      </c>
      <c r="BZ16" s="70">
        <v>0</v>
      </c>
      <c r="CA16" s="70">
        <v>0</v>
      </c>
      <c r="CB16" s="70">
        <v>0</v>
      </c>
      <c r="CC16" s="70">
        <v>0</v>
      </c>
      <c r="CD16" s="70">
        <v>0</v>
      </c>
    </row>
    <row r="17" spans="1:82">
      <c r="A17" s="70" t="s">
        <v>1695</v>
      </c>
      <c r="B17" s="70">
        <v>315</v>
      </c>
      <c r="C17" s="70">
        <v>9</v>
      </c>
      <c r="D17" s="70">
        <v>19</v>
      </c>
      <c r="E17" s="70">
        <v>2012</v>
      </c>
      <c r="F17" s="70" t="s">
        <v>179</v>
      </c>
      <c r="G17" s="70" t="s">
        <v>1686</v>
      </c>
      <c r="H17" s="70" t="s">
        <v>1687</v>
      </c>
      <c r="I17" s="148"/>
      <c r="J17" s="71">
        <v>25.27057555735033</v>
      </c>
      <c r="K17" s="71">
        <v>2.6600023032868281</v>
      </c>
      <c r="L17" s="71">
        <v>5.6788488782481794</v>
      </c>
      <c r="M17" s="71">
        <v>25.305881496786149</v>
      </c>
      <c r="N17" s="71">
        <v>31.926914554760181</v>
      </c>
      <c r="O17" s="71">
        <v>20.687434970632186</v>
      </c>
      <c r="P17" s="71">
        <v>25.281189009500917</v>
      </c>
      <c r="Q17" s="71">
        <v>1.41024494051326</v>
      </c>
      <c r="R17" s="71">
        <v>0</v>
      </c>
      <c r="S17" s="71">
        <v>2.0327445944170601</v>
      </c>
      <c r="T17" s="72"/>
      <c r="U17" s="71">
        <v>3066829</v>
      </c>
      <c r="V17" s="71">
        <v>1030</v>
      </c>
      <c r="W17" s="71">
        <v>143</v>
      </c>
      <c r="X17" s="71">
        <v>4797</v>
      </c>
      <c r="Y17" s="71">
        <v>5704</v>
      </c>
      <c r="Z17" s="71">
        <v>10820</v>
      </c>
      <c r="AA17" s="71">
        <v>5080</v>
      </c>
      <c r="AB17" s="71">
        <v>18496</v>
      </c>
      <c r="AC17" s="71">
        <v>0</v>
      </c>
      <c r="AD17" s="71">
        <v>2.0327445944170601</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7.7619999999999996</v>
      </c>
      <c r="BK17" s="71">
        <v>0</v>
      </c>
      <c r="BL17" s="71">
        <v>4.6920000000000002</v>
      </c>
      <c r="BM17" s="71">
        <v>0</v>
      </c>
      <c r="BN17" s="72"/>
      <c r="BO17" s="71">
        <v>0</v>
      </c>
      <c r="BP17" s="71">
        <v>0</v>
      </c>
      <c r="BQ17" s="71">
        <v>1</v>
      </c>
      <c r="BR17" s="71">
        <v>0</v>
      </c>
      <c r="BS17" s="71">
        <v>1</v>
      </c>
      <c r="BT17" s="71">
        <v>0</v>
      </c>
      <c r="BU17"/>
      <c r="BV17" s="70">
        <v>7.7619999999999996</v>
      </c>
      <c r="BW17" s="70">
        <v>0</v>
      </c>
      <c r="BX17" s="70">
        <v>4.6920000000000002</v>
      </c>
      <c r="BY17" s="70">
        <v>0</v>
      </c>
      <c r="BZ17" s="70">
        <v>0</v>
      </c>
      <c r="CA17" s="70">
        <v>0</v>
      </c>
      <c r="CB17" s="70">
        <v>0</v>
      </c>
      <c r="CC17" s="70">
        <v>0</v>
      </c>
      <c r="CD17" s="70">
        <v>0</v>
      </c>
    </row>
    <row r="18" spans="1:82">
      <c r="A18" s="70" t="s">
        <v>1696</v>
      </c>
      <c r="B18" s="70">
        <v>316</v>
      </c>
      <c r="C18" s="70">
        <v>10</v>
      </c>
      <c r="D18" s="70">
        <v>19</v>
      </c>
      <c r="E18" s="70">
        <v>2013</v>
      </c>
      <c r="F18" s="70" t="s">
        <v>180</v>
      </c>
      <c r="G18" s="70" t="s">
        <v>1686</v>
      </c>
      <c r="H18" s="70" t="s">
        <v>1687</v>
      </c>
      <c r="I18" s="148"/>
      <c r="J18" s="71">
        <v>25.25096055853923</v>
      </c>
      <c r="K18" s="71">
        <v>2.2944068967812892</v>
      </c>
      <c r="L18" s="71">
        <v>5.1877002635863869</v>
      </c>
      <c r="M18" s="71">
        <v>24.274731783670241</v>
      </c>
      <c r="N18" s="71">
        <v>33.455629706779654</v>
      </c>
      <c r="O18" s="71">
        <v>19.762990683859396</v>
      </c>
      <c r="P18" s="71">
        <v>25.136671244873046</v>
      </c>
      <c r="Q18" s="71">
        <v>1.4109532628755399</v>
      </c>
      <c r="R18" s="71">
        <v>0</v>
      </c>
      <c r="S18" s="71">
        <v>1.729641648885738</v>
      </c>
      <c r="T18" s="72"/>
      <c r="U18" s="71">
        <v>3004987</v>
      </c>
      <c r="V18" s="71">
        <v>1030</v>
      </c>
      <c r="W18" s="71">
        <v>143</v>
      </c>
      <c r="X18" s="71">
        <v>4797</v>
      </c>
      <c r="Y18" s="71">
        <v>5674</v>
      </c>
      <c r="Z18" s="71">
        <v>10798</v>
      </c>
      <c r="AA18" s="71">
        <v>5032</v>
      </c>
      <c r="AB18" s="71">
        <v>18240</v>
      </c>
      <c r="AC18" s="71">
        <v>0</v>
      </c>
      <c r="AD18" s="71">
        <v>1.729641648885738</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7.5510000000000002</v>
      </c>
      <c r="BK18" s="71">
        <v>0</v>
      </c>
      <c r="BL18" s="71">
        <v>7.5439999999999996</v>
      </c>
      <c r="BM18" s="71">
        <v>0</v>
      </c>
      <c r="BN18" s="72"/>
      <c r="BO18" s="71">
        <v>0</v>
      </c>
      <c r="BP18" s="71">
        <v>0</v>
      </c>
      <c r="BQ18" s="71">
        <v>1</v>
      </c>
      <c r="BR18" s="71">
        <v>0</v>
      </c>
      <c r="BS18" s="71">
        <v>1</v>
      </c>
      <c r="BT18" s="71">
        <v>0</v>
      </c>
      <c r="BU18"/>
      <c r="BV18" s="70">
        <v>10.121</v>
      </c>
      <c r="BW18" s="70">
        <v>0</v>
      </c>
      <c r="BX18" s="70">
        <v>4.9740000000000002</v>
      </c>
      <c r="BY18" s="70">
        <v>0</v>
      </c>
      <c r="BZ18" s="70">
        <v>0</v>
      </c>
      <c r="CA18" s="70">
        <v>0</v>
      </c>
      <c r="CB18" s="70">
        <v>0</v>
      </c>
      <c r="CC18" s="70">
        <v>0</v>
      </c>
      <c r="CD18" s="70">
        <v>0</v>
      </c>
    </row>
    <row r="19" spans="1:82">
      <c r="A19" s="70" t="s">
        <v>1697</v>
      </c>
      <c r="B19" s="70">
        <v>317</v>
      </c>
      <c r="C19" s="70">
        <v>11</v>
      </c>
      <c r="D19" s="70">
        <v>19</v>
      </c>
      <c r="E19" s="70">
        <v>2014</v>
      </c>
      <c r="F19" s="70" t="s">
        <v>181</v>
      </c>
      <c r="G19" s="70" t="s">
        <v>1686</v>
      </c>
      <c r="H19" s="70" t="s">
        <v>1687</v>
      </c>
      <c r="I19" s="148"/>
      <c r="J19" s="71">
        <v>20.78894685547904</v>
      </c>
      <c r="K19" s="71">
        <v>2.1990578439158859</v>
      </c>
      <c r="L19" s="71">
        <v>9.1903004515927371</v>
      </c>
      <c r="M19" s="71">
        <v>23.062380706126749</v>
      </c>
      <c r="N19" s="71">
        <v>28.820970303470499</v>
      </c>
      <c r="O19" s="71">
        <v>18.646138972431764</v>
      </c>
      <c r="P19" s="71">
        <v>24.865621498215479</v>
      </c>
      <c r="Q19" s="71">
        <v>1.3182496912351001</v>
      </c>
      <c r="R19" s="71">
        <v>0</v>
      </c>
      <c r="S19" s="71">
        <v>1.587388163634726</v>
      </c>
      <c r="T19" s="72"/>
      <c r="U19" s="71">
        <v>2962231</v>
      </c>
      <c r="V19" s="71">
        <v>902</v>
      </c>
      <c r="W19" s="71">
        <v>209</v>
      </c>
      <c r="X19" s="71">
        <v>4530</v>
      </c>
      <c r="Y19" s="71">
        <v>5600</v>
      </c>
      <c r="Z19" s="71">
        <v>10730</v>
      </c>
      <c r="AA19" s="71">
        <v>4952</v>
      </c>
      <c r="AB19" s="71">
        <v>17762</v>
      </c>
      <c r="AC19" s="71">
        <v>0</v>
      </c>
      <c r="AD19" s="71">
        <v>1.587388163634726</v>
      </c>
      <c r="AE19" s="72"/>
      <c r="AF19" s="71"/>
      <c r="AG19" s="71"/>
      <c r="AH19" s="71"/>
      <c r="AI19" s="71"/>
      <c r="AJ19" s="71"/>
      <c r="AK19" s="71"/>
      <c r="AL19" s="71"/>
      <c r="AM19" s="71"/>
      <c r="AN19" s="71"/>
      <c r="AO19" s="71"/>
      <c r="AP19" s="71"/>
      <c r="AQ19" s="72"/>
      <c r="AR19" s="71">
        <v>40</v>
      </c>
      <c r="AS19" s="71">
        <v>4</v>
      </c>
      <c r="AT19" s="71">
        <v>0</v>
      </c>
      <c r="AU19" s="71">
        <v>1</v>
      </c>
      <c r="AV19" s="71">
        <v>0</v>
      </c>
      <c r="AW19" s="71">
        <v>0</v>
      </c>
      <c r="AX19" s="71"/>
      <c r="AY19" s="72"/>
      <c r="AZ19" s="71">
        <v>168.8</v>
      </c>
      <c r="BA19" s="71">
        <v>95.6</v>
      </c>
      <c r="BB19" s="71">
        <v>0</v>
      </c>
      <c r="BC19" s="71">
        <v>3700</v>
      </c>
      <c r="BD19" s="71">
        <v>0</v>
      </c>
      <c r="BE19" s="71">
        <v>0</v>
      </c>
      <c r="BF19" s="71"/>
      <c r="BG19" s="72"/>
      <c r="BH19" s="71">
        <v>0</v>
      </c>
      <c r="BI19" s="71">
        <v>0</v>
      </c>
      <c r="BJ19" s="71">
        <v>7.218</v>
      </c>
      <c r="BK19" s="71">
        <v>0</v>
      </c>
      <c r="BL19" s="71">
        <v>7.2850000000000001</v>
      </c>
      <c r="BM19" s="71">
        <v>0</v>
      </c>
      <c r="BN19" s="72"/>
      <c r="BO19" s="71">
        <v>0</v>
      </c>
      <c r="BP19" s="71">
        <v>0</v>
      </c>
      <c r="BQ19" s="71">
        <v>1</v>
      </c>
      <c r="BR19" s="71">
        <v>0</v>
      </c>
      <c r="BS19" s="71">
        <v>1</v>
      </c>
      <c r="BT19" s="71">
        <v>0</v>
      </c>
      <c r="BU19"/>
      <c r="BV19" s="70">
        <v>9.7460000000000004</v>
      </c>
      <c r="BW19" s="70">
        <v>0</v>
      </c>
      <c r="BX19" s="70">
        <v>4.7569999999999997</v>
      </c>
      <c r="BY19" s="70">
        <v>0</v>
      </c>
      <c r="BZ19" s="70">
        <v>0</v>
      </c>
      <c r="CA19" s="70">
        <v>0</v>
      </c>
      <c r="CB19" s="70">
        <v>0</v>
      </c>
      <c r="CC19" s="70">
        <v>0</v>
      </c>
      <c r="CD19" s="70">
        <v>0</v>
      </c>
    </row>
    <row r="20" spans="1:82">
      <c r="A20" s="70" t="s">
        <v>1698</v>
      </c>
      <c r="B20" s="70">
        <v>318</v>
      </c>
      <c r="C20" s="70">
        <v>12</v>
      </c>
      <c r="D20" s="70">
        <v>19</v>
      </c>
      <c r="E20" s="70">
        <v>2015</v>
      </c>
      <c r="F20" s="70" t="s">
        <v>182</v>
      </c>
      <c r="G20" s="70" t="s">
        <v>1686</v>
      </c>
      <c r="H20" s="70" t="s">
        <v>1687</v>
      </c>
      <c r="I20" s="148"/>
      <c r="J20" s="71">
        <v>20.454045250938101</v>
      </c>
      <c r="K20" s="71">
        <v>2.2263698536458518</v>
      </c>
      <c r="L20" s="71">
        <v>9.3459522824259782</v>
      </c>
      <c r="M20" s="71">
        <v>23.601358733089938</v>
      </c>
      <c r="N20" s="71">
        <v>25.835184086172308</v>
      </c>
      <c r="O20" s="71">
        <v>18.301444909177121</v>
      </c>
      <c r="P20" s="71">
        <v>24.478217799889848</v>
      </c>
      <c r="Q20" s="71">
        <v>1.26650564689359</v>
      </c>
      <c r="R20" s="71">
        <v>0</v>
      </c>
      <c r="S20" s="71">
        <v>2.0000486900243999</v>
      </c>
      <c r="T20" s="72"/>
      <c r="U20" s="71">
        <v>2864504</v>
      </c>
      <c r="V20" s="71">
        <v>902</v>
      </c>
      <c r="W20" s="71">
        <v>209</v>
      </c>
      <c r="X20" s="71">
        <v>4530</v>
      </c>
      <c r="Y20" s="71">
        <v>5588</v>
      </c>
      <c r="Z20" s="71">
        <v>10633</v>
      </c>
      <c r="AA20" s="71">
        <v>4871</v>
      </c>
      <c r="AB20" s="71">
        <v>17432</v>
      </c>
      <c r="AC20" s="71">
        <v>0</v>
      </c>
      <c r="AD20" s="71">
        <v>2.0000486900243999</v>
      </c>
      <c r="AE20" s="72"/>
      <c r="AF20" s="71">
        <v>28511928.237232748</v>
      </c>
      <c r="AG20" s="71">
        <v>1606674.217375193</v>
      </c>
      <c r="AH20" s="71">
        <v>1847220.2016809259</v>
      </c>
      <c r="AI20" s="71">
        <v>30363487.684853051</v>
      </c>
      <c r="AJ20" s="71">
        <v>31350675.812778879</v>
      </c>
      <c r="AK20" s="71">
        <v>0</v>
      </c>
      <c r="AL20" s="71">
        <v>0</v>
      </c>
      <c r="AM20" s="71">
        <v>2388982.4755102652</v>
      </c>
      <c r="AN20" s="71">
        <v>0</v>
      </c>
      <c r="AO20" s="71">
        <v>0</v>
      </c>
      <c r="AP20" s="71">
        <v>96068968.629431069</v>
      </c>
      <c r="AQ20" s="72"/>
      <c r="AR20" s="71">
        <v>50</v>
      </c>
      <c r="AS20" s="71">
        <v>7</v>
      </c>
      <c r="AT20" s="71">
        <v>0</v>
      </c>
      <c r="AU20" s="71">
        <v>1</v>
      </c>
      <c r="AV20" s="71">
        <v>0</v>
      </c>
      <c r="AW20" s="71">
        <v>0</v>
      </c>
      <c r="AX20" s="71"/>
      <c r="AY20" s="72"/>
      <c r="AZ20" s="71">
        <v>223.2</v>
      </c>
      <c r="BA20" s="71">
        <v>159</v>
      </c>
      <c r="BB20" s="71">
        <v>0</v>
      </c>
      <c r="BC20" s="71">
        <v>3700</v>
      </c>
      <c r="BD20" s="71">
        <v>0</v>
      </c>
      <c r="BE20" s="71">
        <v>0</v>
      </c>
      <c r="BF20" s="71"/>
      <c r="BG20" s="72"/>
      <c r="BH20" s="71">
        <v>0</v>
      </c>
      <c r="BI20" s="71">
        <v>0</v>
      </c>
      <c r="BJ20" s="71">
        <v>6.4470000000000001</v>
      </c>
      <c r="BK20" s="71">
        <v>0</v>
      </c>
      <c r="BL20" s="71">
        <v>7.1580000000000004</v>
      </c>
      <c r="BM20" s="71">
        <v>0</v>
      </c>
      <c r="BN20" s="72"/>
      <c r="BO20" s="71">
        <v>0</v>
      </c>
      <c r="BP20" s="71">
        <v>0</v>
      </c>
      <c r="BQ20" s="71">
        <v>1</v>
      </c>
      <c r="BR20" s="71">
        <v>0</v>
      </c>
      <c r="BS20" s="71">
        <v>1</v>
      </c>
      <c r="BT20" s="71">
        <v>0</v>
      </c>
      <c r="BU20"/>
      <c r="BV20" s="70">
        <v>8.81</v>
      </c>
      <c r="BW20" s="70">
        <v>0</v>
      </c>
      <c r="BX20" s="70">
        <v>4.7949999999999999</v>
      </c>
      <c r="BY20" s="70">
        <v>0</v>
      </c>
      <c r="BZ20" s="70">
        <v>0</v>
      </c>
      <c r="CA20" s="70">
        <v>0</v>
      </c>
      <c r="CB20" s="70">
        <v>0</v>
      </c>
      <c r="CC20" s="70">
        <v>0</v>
      </c>
      <c r="CD20" s="70">
        <v>0</v>
      </c>
    </row>
    <row r="21" spans="1:82">
      <c r="A21" s="70" t="s">
        <v>1699</v>
      </c>
      <c r="B21" s="70">
        <v>319</v>
      </c>
      <c r="C21" s="70">
        <v>13</v>
      </c>
      <c r="D21" s="70">
        <v>19</v>
      </c>
      <c r="E21" s="70">
        <v>2016</v>
      </c>
      <c r="F21" s="70" t="s">
        <v>155</v>
      </c>
      <c r="G21" s="70" t="s">
        <v>1686</v>
      </c>
      <c r="H21" s="70" t="s">
        <v>1687</v>
      </c>
      <c r="I21" s="148"/>
      <c r="J21" s="71">
        <v>19.770161217388807</v>
      </c>
      <c r="K21" s="71">
        <v>2.2233840389064801</v>
      </c>
      <c r="L21" s="71">
        <v>10.911125337963789</v>
      </c>
      <c r="M21" s="71">
        <v>20.09381602366156</v>
      </c>
      <c r="N21" s="71">
        <v>25.516100951619638</v>
      </c>
      <c r="O21" s="71">
        <v>17.983985322726006</v>
      </c>
      <c r="P21" s="71">
        <v>24.546263210874748</v>
      </c>
      <c r="Q21" s="71">
        <v>1.201380161722865</v>
      </c>
      <c r="R21" s="71">
        <v>0</v>
      </c>
      <c r="S21" s="71">
        <v>1.9019778099862559</v>
      </c>
      <c r="T21" s="72"/>
      <c r="U21" s="71">
        <v>2941989</v>
      </c>
      <c r="V21" s="71">
        <v>902</v>
      </c>
      <c r="W21" s="71">
        <v>209</v>
      </c>
      <c r="X21" s="71">
        <v>4530</v>
      </c>
      <c r="Y21" s="71">
        <v>5548</v>
      </c>
      <c r="Z21" s="71">
        <v>10577</v>
      </c>
      <c r="AA21" s="71">
        <v>5052</v>
      </c>
      <c r="AB21" s="71">
        <v>17009</v>
      </c>
      <c r="AC21" s="71">
        <v>0</v>
      </c>
      <c r="AD21" s="71">
        <v>1.9019778099862561</v>
      </c>
      <c r="AE21" s="72"/>
      <c r="AF21" s="71">
        <v>27554378.390938729</v>
      </c>
      <c r="AG21" s="71">
        <v>1555908.337354369</v>
      </c>
      <c r="AH21" s="71">
        <v>1642150.0544757671</v>
      </c>
      <c r="AI21" s="71">
        <v>28158850.086906988</v>
      </c>
      <c r="AJ21" s="71">
        <v>27477672.21380784</v>
      </c>
      <c r="AK21" s="71">
        <v>0</v>
      </c>
      <c r="AL21" s="71">
        <v>0</v>
      </c>
      <c r="AM21" s="71">
        <v>2332823.0676133148</v>
      </c>
      <c r="AN21" s="71">
        <v>0</v>
      </c>
      <c r="AO21" s="71">
        <v>0</v>
      </c>
      <c r="AP21" s="71">
        <v>88721782.151097015</v>
      </c>
      <c r="AQ21" s="72"/>
      <c r="AR21" s="71">
        <v>52</v>
      </c>
      <c r="AS21" s="71">
        <v>9</v>
      </c>
      <c r="AT21" s="71">
        <v>0</v>
      </c>
      <c r="AU21" s="71">
        <v>1</v>
      </c>
      <c r="AV21" s="71">
        <v>0</v>
      </c>
      <c r="AW21" s="71">
        <v>0</v>
      </c>
      <c r="AX21" s="71"/>
      <c r="AY21" s="72"/>
      <c r="AZ21" s="71">
        <v>235.2</v>
      </c>
      <c r="BA21" s="71">
        <v>179.4</v>
      </c>
      <c r="BB21" s="71">
        <v>0</v>
      </c>
      <c r="BC21" s="71">
        <v>3700</v>
      </c>
      <c r="BD21" s="71">
        <v>0</v>
      </c>
      <c r="BE21" s="71">
        <v>0</v>
      </c>
      <c r="BF21" s="71"/>
      <c r="BG21" s="72"/>
      <c r="BH21" s="71">
        <v>0</v>
      </c>
      <c r="BI21" s="71">
        <v>0</v>
      </c>
      <c r="BJ21" s="71">
        <v>5.7839999999999998</v>
      </c>
      <c r="BK21" s="71">
        <v>0</v>
      </c>
      <c r="BL21" s="71">
        <v>7.37</v>
      </c>
      <c r="BM21" s="71">
        <v>0</v>
      </c>
      <c r="BN21" s="72"/>
      <c r="BO21" s="71">
        <v>0</v>
      </c>
      <c r="BP21" s="71">
        <v>0</v>
      </c>
      <c r="BQ21" s="71">
        <v>1</v>
      </c>
      <c r="BR21" s="71">
        <v>0</v>
      </c>
      <c r="BS21" s="71">
        <v>1</v>
      </c>
      <c r="BT21" s="71">
        <v>0</v>
      </c>
      <c r="BU21"/>
      <c r="BV21" s="70">
        <v>8.2620000000000005</v>
      </c>
      <c r="BW21" s="70">
        <v>0</v>
      </c>
      <c r="BX21" s="70">
        <v>4.8920000000000003</v>
      </c>
      <c r="BY21" s="70">
        <v>0</v>
      </c>
      <c r="BZ21" s="70">
        <v>0</v>
      </c>
      <c r="CA21" s="70">
        <v>0</v>
      </c>
      <c r="CB21" s="70">
        <v>0</v>
      </c>
      <c r="CC21" s="70">
        <v>0</v>
      </c>
      <c r="CD21" s="70">
        <v>0</v>
      </c>
    </row>
    <row r="22" spans="1:82">
      <c r="A22" s="70" t="s">
        <v>1700</v>
      </c>
      <c r="B22" s="70">
        <v>320</v>
      </c>
      <c r="C22" s="70">
        <v>14</v>
      </c>
      <c r="D22" s="70">
        <v>19</v>
      </c>
      <c r="E22" s="70">
        <v>2017</v>
      </c>
      <c r="F22" s="70" t="s">
        <v>156</v>
      </c>
      <c r="G22" s="70" t="s">
        <v>1686</v>
      </c>
      <c r="H22" s="70" t="s">
        <v>1687</v>
      </c>
      <c r="I22" s="148"/>
      <c r="J22" s="71">
        <v>17.437955272436017</v>
      </c>
      <c r="K22" s="71">
        <v>2.1368352298380744</v>
      </c>
      <c r="L22" s="71">
        <v>9.6908655966940476</v>
      </c>
      <c r="M22" s="71">
        <v>17.352746863608573</v>
      </c>
      <c r="N22" s="71">
        <v>26.82481712112412</v>
      </c>
      <c r="O22" s="71">
        <v>17.421249467790673</v>
      </c>
      <c r="P22" s="71">
        <v>24.144546271642326</v>
      </c>
      <c r="Q22" s="71">
        <v>1.13307420578728</v>
      </c>
      <c r="R22" s="71">
        <v>0</v>
      </c>
      <c r="S22" s="71">
        <v>2.2854951709181992</v>
      </c>
      <c r="T22" s="72"/>
      <c r="U22" s="71">
        <v>2992472</v>
      </c>
      <c r="V22" s="71">
        <v>902</v>
      </c>
      <c r="W22" s="71">
        <v>209</v>
      </c>
      <c r="X22" s="71">
        <v>4530</v>
      </c>
      <c r="Y22" s="71">
        <v>5510</v>
      </c>
      <c r="Z22" s="71">
        <v>10416</v>
      </c>
      <c r="AA22" s="71">
        <v>5001</v>
      </c>
      <c r="AB22" s="71">
        <v>16589</v>
      </c>
      <c r="AC22" s="71">
        <v>0</v>
      </c>
      <c r="AD22" s="71">
        <v>2.2854951709181992</v>
      </c>
      <c r="AE22" s="72"/>
      <c r="AF22" s="71">
        <v>25129217.373305179</v>
      </c>
      <c r="AG22" s="71">
        <v>1524688.489322522</v>
      </c>
      <c r="AH22" s="71">
        <v>1956970.5554911699</v>
      </c>
      <c r="AI22" s="71">
        <v>25464520.645415731</v>
      </c>
      <c r="AJ22" s="71">
        <v>31115475.870358489</v>
      </c>
      <c r="AK22" s="71">
        <v>0</v>
      </c>
      <c r="AL22" s="71">
        <v>0</v>
      </c>
      <c r="AM22" s="71">
        <v>2278779.2084081941</v>
      </c>
      <c r="AN22" s="71">
        <v>0</v>
      </c>
      <c r="AO22" s="71">
        <v>0</v>
      </c>
      <c r="AP22" s="71">
        <v>87469652.142301276</v>
      </c>
      <c r="AQ22" s="72"/>
      <c r="AR22" s="71">
        <v>54</v>
      </c>
      <c r="AS22" s="71">
        <v>10</v>
      </c>
      <c r="AT22" s="71">
        <v>0</v>
      </c>
      <c r="AU22" s="71">
        <v>1</v>
      </c>
      <c r="AV22" s="71">
        <v>0</v>
      </c>
      <c r="AW22" s="71">
        <v>0</v>
      </c>
      <c r="AX22" s="71"/>
      <c r="AY22" s="72"/>
      <c r="AZ22" s="71">
        <v>250.1</v>
      </c>
      <c r="BA22" s="71">
        <v>194.4</v>
      </c>
      <c r="BB22" s="71">
        <v>0</v>
      </c>
      <c r="BC22" s="71">
        <v>3700</v>
      </c>
      <c r="BD22" s="71">
        <v>0</v>
      </c>
      <c r="BE22" s="71">
        <v>0</v>
      </c>
      <c r="BF22" s="71"/>
      <c r="BG22" s="72"/>
      <c r="BH22" s="71">
        <v>0</v>
      </c>
      <c r="BI22" s="71">
        <v>0</v>
      </c>
      <c r="BJ22" s="71">
        <v>5.6550000000000002</v>
      </c>
      <c r="BK22" s="71">
        <v>0</v>
      </c>
      <c r="BL22" s="71">
        <v>8.3179999999999996</v>
      </c>
      <c r="BM22" s="71">
        <v>0</v>
      </c>
      <c r="BN22" s="72"/>
      <c r="BO22" s="71">
        <v>0</v>
      </c>
      <c r="BP22" s="71">
        <v>0</v>
      </c>
      <c r="BQ22" s="71">
        <v>1</v>
      </c>
      <c r="BR22" s="71">
        <v>0</v>
      </c>
      <c r="BS22" s="71">
        <v>1</v>
      </c>
      <c r="BT22" s="71">
        <v>0</v>
      </c>
      <c r="BU22"/>
      <c r="BV22" s="70">
        <v>5.6550000000000002</v>
      </c>
      <c r="BW22" s="70">
        <v>0</v>
      </c>
      <c r="BX22" s="70">
        <v>8.3179999999999996</v>
      </c>
      <c r="BY22" s="70">
        <v>0</v>
      </c>
      <c r="BZ22" s="70">
        <v>0</v>
      </c>
      <c r="CA22" s="70">
        <v>0</v>
      </c>
      <c r="CB22" s="70">
        <v>0</v>
      </c>
      <c r="CC22" s="70">
        <v>0</v>
      </c>
      <c r="CD22" s="70">
        <v>0</v>
      </c>
    </row>
    <row r="23" spans="1:82">
      <c r="A23" s="70" t="s">
        <v>1701</v>
      </c>
      <c r="B23" s="70">
        <v>321</v>
      </c>
      <c r="C23" s="70">
        <v>15</v>
      </c>
      <c r="D23" s="70">
        <v>19</v>
      </c>
      <c r="E23" s="70">
        <v>2018</v>
      </c>
      <c r="F23" s="70" t="s">
        <v>183</v>
      </c>
      <c r="G23" s="70" t="s">
        <v>1686</v>
      </c>
      <c r="H23" s="70" t="s">
        <v>1687</v>
      </c>
      <c r="I23" s="148"/>
      <c r="J23" s="71">
        <v>18.515793312905529</v>
      </c>
      <c r="K23" s="71">
        <v>2.0288374867024994</v>
      </c>
      <c r="L23" s="71">
        <v>8.94263362880959</v>
      </c>
      <c r="M23" s="71">
        <v>17.53247782307422</v>
      </c>
      <c r="N23" s="71">
        <v>23.976358528271582</v>
      </c>
      <c r="O23" s="71">
        <v>16.874031664303288</v>
      </c>
      <c r="P23" s="71">
        <v>23.631752272580883</v>
      </c>
      <c r="Q23" s="71">
        <v>1.0268962624259801</v>
      </c>
      <c r="R23" s="71">
        <v>0</v>
      </c>
      <c r="S23" s="71">
        <v>2.3697850537246667</v>
      </c>
      <c r="T23" s="72"/>
      <c r="U23" s="71">
        <v>3018720</v>
      </c>
      <c r="V23" s="71">
        <v>902</v>
      </c>
      <c r="W23" s="71">
        <v>209</v>
      </c>
      <c r="X23" s="71">
        <v>4530</v>
      </c>
      <c r="Y23" s="71">
        <v>5467</v>
      </c>
      <c r="Z23" s="71">
        <v>10282</v>
      </c>
      <c r="AA23" s="71">
        <v>4944</v>
      </c>
      <c r="AB23" s="71">
        <v>16202</v>
      </c>
      <c r="AC23" s="71">
        <v>0</v>
      </c>
      <c r="AD23" s="71">
        <v>2.3697850537246672</v>
      </c>
      <c r="AE23" s="72"/>
      <c r="AF23" s="71">
        <v>26505821.644467078</v>
      </c>
      <c r="AG23" s="71">
        <v>1355083.8622242271</v>
      </c>
      <c r="AH23" s="71">
        <v>1856949.458263726</v>
      </c>
      <c r="AI23" s="71">
        <v>25192183.259578429</v>
      </c>
      <c r="AJ23" s="71">
        <v>28629133.77961605</v>
      </c>
      <c r="AK23" s="71">
        <v>0</v>
      </c>
      <c r="AL23" s="71">
        <v>0</v>
      </c>
      <c r="AM23" s="71">
        <v>2230223.2957501351</v>
      </c>
      <c r="AN23" s="71">
        <v>0</v>
      </c>
      <c r="AO23" s="71">
        <v>0</v>
      </c>
      <c r="AP23" s="71">
        <v>85769395.299899653</v>
      </c>
      <c r="AQ23" s="72"/>
      <c r="AR23" s="71">
        <v>60</v>
      </c>
      <c r="AS23" s="71">
        <v>10</v>
      </c>
      <c r="AT23" s="71">
        <v>0</v>
      </c>
      <c r="AU23" s="71">
        <v>2</v>
      </c>
      <c r="AV23" s="71">
        <v>0</v>
      </c>
      <c r="AW23" s="71">
        <v>0</v>
      </c>
      <c r="AX23" s="71"/>
      <c r="AY23" s="72"/>
      <c r="AZ23" s="71">
        <v>286.2</v>
      </c>
      <c r="BA23" s="71">
        <v>194</v>
      </c>
      <c r="BB23" s="71">
        <v>0</v>
      </c>
      <c r="BC23" s="71">
        <v>3880</v>
      </c>
      <c r="BD23" s="71">
        <v>0</v>
      </c>
      <c r="BE23" s="71">
        <v>0</v>
      </c>
      <c r="BF23" s="71"/>
      <c r="BG23" s="72"/>
      <c r="BH23" s="71">
        <v>0</v>
      </c>
      <c r="BI23" s="71">
        <v>0</v>
      </c>
      <c r="BJ23" s="71">
        <v>5.3330000000000002</v>
      </c>
      <c r="BK23" s="71">
        <v>0</v>
      </c>
      <c r="BL23" s="71">
        <v>8.266</v>
      </c>
      <c r="BM23" s="71">
        <v>0</v>
      </c>
      <c r="BN23" s="72"/>
      <c r="BO23" s="71">
        <v>0</v>
      </c>
      <c r="BP23" s="71">
        <v>0</v>
      </c>
      <c r="BQ23" s="71">
        <v>1</v>
      </c>
      <c r="BR23" s="71">
        <v>0</v>
      </c>
      <c r="BS23" s="71">
        <v>1</v>
      </c>
      <c r="BT23" s="71">
        <v>0</v>
      </c>
      <c r="BU23"/>
      <c r="BV23" s="70">
        <v>8.9580000000000002</v>
      </c>
      <c r="BW23" s="70">
        <v>0</v>
      </c>
      <c r="BX23" s="70">
        <v>4.641</v>
      </c>
      <c r="BY23" s="70">
        <v>0</v>
      </c>
      <c r="BZ23" s="70">
        <v>0</v>
      </c>
      <c r="CA23" s="70">
        <v>0</v>
      </c>
      <c r="CB23" s="70">
        <v>0</v>
      </c>
      <c r="CC23" s="70">
        <v>0</v>
      </c>
      <c r="CD23" s="70">
        <v>0</v>
      </c>
    </row>
    <row r="24" spans="1:82">
      <c r="A24" s="70" t="s">
        <v>1702</v>
      </c>
      <c r="B24" s="70">
        <v>322</v>
      </c>
      <c r="C24" s="70">
        <v>16</v>
      </c>
      <c r="D24" s="70">
        <v>19</v>
      </c>
      <c r="E24" s="70">
        <v>2019</v>
      </c>
      <c r="F24" s="70" t="s">
        <v>158</v>
      </c>
      <c r="G24" s="70" t="s">
        <v>1686</v>
      </c>
      <c r="H24" s="70" t="s">
        <v>1687</v>
      </c>
      <c r="I24" s="148"/>
      <c r="J24" s="71">
        <v>12.629914425439102</v>
      </c>
      <c r="K24" s="71">
        <v>1.8763053412109723</v>
      </c>
      <c r="L24" s="71">
        <v>9.0333304604931168</v>
      </c>
      <c r="M24" s="71">
        <v>17.192607372998616</v>
      </c>
      <c r="N24" s="71">
        <v>22.957995182837113</v>
      </c>
      <c r="O24" s="71">
        <v>16.156417391393799</v>
      </c>
      <c r="P24" s="71">
        <v>22.35555988421121</v>
      </c>
      <c r="Q24" s="71">
        <v>0.97415752572117997</v>
      </c>
      <c r="R24" s="71">
        <v>0</v>
      </c>
      <c r="S24" s="71">
        <v>1.8761813572345223</v>
      </c>
      <c r="T24" s="72"/>
      <c r="U24" s="71">
        <v>2356921</v>
      </c>
      <c r="V24" s="71">
        <v>902</v>
      </c>
      <c r="W24" s="71">
        <v>209</v>
      </c>
      <c r="X24" s="71">
        <v>4530</v>
      </c>
      <c r="Y24" s="71">
        <v>5447</v>
      </c>
      <c r="Z24" s="71">
        <v>10115</v>
      </c>
      <c r="AA24" s="71">
        <v>4642</v>
      </c>
      <c r="AB24" s="71">
        <v>15786</v>
      </c>
      <c r="AC24" s="71">
        <v>0</v>
      </c>
      <c r="AD24" s="71">
        <v>1.8761813572345221</v>
      </c>
      <c r="AE24" s="72"/>
      <c r="AF24" s="71">
        <v>18224558.50370533</v>
      </c>
      <c r="AG24" s="71">
        <v>1310940.7818377931</v>
      </c>
      <c r="AH24" s="71">
        <v>1973038.8185353919</v>
      </c>
      <c r="AI24" s="71">
        <v>25469503.631551459</v>
      </c>
      <c r="AJ24" s="71">
        <v>28319328.44183154</v>
      </c>
      <c r="AK24" s="71">
        <v>0</v>
      </c>
      <c r="AL24" s="71">
        <v>0</v>
      </c>
      <c r="AM24" s="71">
        <v>2149934.363055625</v>
      </c>
      <c r="AN24" s="71">
        <v>0</v>
      </c>
      <c r="AO24" s="71">
        <v>0</v>
      </c>
      <c r="AP24" s="71">
        <v>77447304.540517151</v>
      </c>
      <c r="AQ24" s="72"/>
      <c r="AR24" s="71">
        <v>69</v>
      </c>
      <c r="AS24" s="71">
        <v>10</v>
      </c>
      <c r="AT24" s="71">
        <v>0</v>
      </c>
      <c r="AU24" s="71">
        <v>2</v>
      </c>
      <c r="AV24" s="71">
        <v>0</v>
      </c>
      <c r="AW24" s="71">
        <v>0</v>
      </c>
      <c r="AX24" s="71"/>
      <c r="AY24" s="72"/>
      <c r="AZ24" s="71">
        <v>335.30000000000013</v>
      </c>
      <c r="BA24" s="71">
        <v>194.4</v>
      </c>
      <c r="BB24" s="71">
        <v>0</v>
      </c>
      <c r="BC24" s="71">
        <v>3880</v>
      </c>
      <c r="BD24" s="71">
        <v>0</v>
      </c>
      <c r="BE24" s="71">
        <v>0</v>
      </c>
      <c r="BF24" s="71"/>
      <c r="BG24" s="72"/>
      <c r="BH24" s="71">
        <v>0</v>
      </c>
      <c r="BI24" s="71">
        <v>0</v>
      </c>
      <c r="BJ24" s="71">
        <v>5.7930000000000001</v>
      </c>
      <c r="BK24" s="71">
        <v>0</v>
      </c>
      <c r="BL24" s="71">
        <v>0</v>
      </c>
      <c r="BM24" s="71">
        <v>0</v>
      </c>
      <c r="BN24" s="72"/>
      <c r="BO24" s="71">
        <v>0</v>
      </c>
      <c r="BP24" s="71">
        <v>0</v>
      </c>
      <c r="BQ24" s="71">
        <v>1</v>
      </c>
      <c r="BR24" s="71">
        <v>0</v>
      </c>
      <c r="BS24" s="71">
        <v>0</v>
      </c>
      <c r="BT24" s="71">
        <v>0</v>
      </c>
      <c r="BU24"/>
      <c r="BV24" s="70">
        <v>5.7930000000000001</v>
      </c>
      <c r="BW24" s="70">
        <v>0</v>
      </c>
      <c r="BX24" s="70">
        <v>0</v>
      </c>
      <c r="BY24" s="70">
        <v>0</v>
      </c>
      <c r="BZ24" s="70">
        <v>0</v>
      </c>
      <c r="CA24" s="70">
        <v>0</v>
      </c>
      <c r="CB24" s="70">
        <v>0</v>
      </c>
      <c r="CC24" s="70">
        <v>0</v>
      </c>
      <c r="CD24" s="70">
        <v>0</v>
      </c>
    </row>
    <row r="25" spans="1:82">
      <c r="A25" s="70" t="s">
        <v>1703</v>
      </c>
      <c r="B25" s="70">
        <v>323</v>
      </c>
      <c r="C25" s="70">
        <v>17</v>
      </c>
      <c r="D25" s="70">
        <v>19</v>
      </c>
      <c r="E25" s="70">
        <v>2020</v>
      </c>
      <c r="F25" s="70" t="s">
        <v>159</v>
      </c>
      <c r="G25" s="70" t="s">
        <v>1686</v>
      </c>
      <c r="H25" s="70" t="s">
        <v>1687</v>
      </c>
      <c r="I25" s="148"/>
      <c r="J25" s="71">
        <v>14.74546436692013</v>
      </c>
      <c r="K25" s="71">
        <v>1.7717392429837073</v>
      </c>
      <c r="L25" s="71">
        <v>9.9185011498668167</v>
      </c>
      <c r="M25" s="71">
        <v>14.766759805492107</v>
      </c>
      <c r="N25" s="71">
        <v>21.102333065030532</v>
      </c>
      <c r="O25" s="71">
        <v>13.973379059399665</v>
      </c>
      <c r="P25" s="71">
        <v>20.85147589711281</v>
      </c>
      <c r="Q25" s="71">
        <v>0.90504710417342005</v>
      </c>
      <c r="R25" s="71">
        <v>0</v>
      </c>
      <c r="S25" s="71">
        <v>1.6133090803200001</v>
      </c>
      <c r="T25" s="72"/>
      <c r="U25" s="71">
        <v>2843293</v>
      </c>
      <c r="V25" s="71">
        <v>753</v>
      </c>
      <c r="W25" s="71">
        <v>290</v>
      </c>
      <c r="X25" s="71">
        <v>3958</v>
      </c>
      <c r="Y25" s="71">
        <v>5382</v>
      </c>
      <c r="Z25" s="71">
        <v>9985</v>
      </c>
      <c r="AA25" s="71">
        <v>4602</v>
      </c>
      <c r="AB25" s="71">
        <v>15350</v>
      </c>
      <c r="AC25" s="71">
        <v>0</v>
      </c>
      <c r="AD25" s="71">
        <v>1.6133090803200001</v>
      </c>
      <c r="AE25" s="72"/>
      <c r="AF25" s="71">
        <v>23045271.610449091</v>
      </c>
      <c r="AG25" s="71">
        <v>1200520.8402290747</v>
      </c>
      <c r="AH25" s="71">
        <v>2453409.2164838491</v>
      </c>
      <c r="AI25" s="71">
        <v>23266079.627246309</v>
      </c>
      <c r="AJ25" s="71">
        <v>28813982.508886669</v>
      </c>
      <c r="AK25" s="71"/>
      <c r="AL25" s="71"/>
      <c r="AM25" s="71">
        <v>2003345.5420570036</v>
      </c>
      <c r="AN25" s="71"/>
      <c r="AO25" s="71"/>
      <c r="AP25" s="71">
        <v>80782609.345351994</v>
      </c>
      <c r="AQ25" s="72"/>
      <c r="AR25" s="71">
        <v>75</v>
      </c>
      <c r="AS25" s="71">
        <v>10</v>
      </c>
      <c r="AT25" s="71">
        <v>0</v>
      </c>
      <c r="AU25" s="71">
        <v>2</v>
      </c>
      <c r="AV25" s="71">
        <v>0</v>
      </c>
      <c r="AW25" s="71">
        <v>0</v>
      </c>
      <c r="AX25" s="71"/>
      <c r="AY25" s="72"/>
      <c r="AZ25" s="71">
        <v>359.00000000000011</v>
      </c>
      <c r="BA25" s="71">
        <v>194.4</v>
      </c>
      <c r="BB25" s="71">
        <v>0</v>
      </c>
      <c r="BC25" s="71">
        <v>3880</v>
      </c>
      <c r="BD25" s="71">
        <v>0</v>
      </c>
      <c r="BE25" s="71">
        <v>0</v>
      </c>
      <c r="BF25" s="71"/>
      <c r="BG25" s="72"/>
      <c r="BH25" s="71">
        <v>0</v>
      </c>
      <c r="BI25" s="71">
        <v>0</v>
      </c>
      <c r="BJ25" s="71">
        <v>5.6920000000000002</v>
      </c>
      <c r="BK25" s="71">
        <v>0</v>
      </c>
      <c r="BL25" s="71">
        <v>4.3369999999999997</v>
      </c>
      <c r="BM25" s="71">
        <v>0</v>
      </c>
      <c r="BN25" s="72"/>
      <c r="BO25" s="71">
        <v>0</v>
      </c>
      <c r="BP25" s="71">
        <v>0</v>
      </c>
      <c r="BQ25" s="71">
        <v>1</v>
      </c>
      <c r="BR25" s="71">
        <v>0</v>
      </c>
      <c r="BS25" s="71">
        <v>1</v>
      </c>
      <c r="BT25" s="71">
        <v>0</v>
      </c>
      <c r="BU25"/>
      <c r="BV25" s="70">
        <v>5.6920000000000002</v>
      </c>
      <c r="BW25" s="70">
        <v>0</v>
      </c>
      <c r="BX25" s="70">
        <v>4.3369999999999997</v>
      </c>
      <c r="BY25" s="70">
        <v>0</v>
      </c>
      <c r="BZ25" s="70">
        <v>0</v>
      </c>
      <c r="CA25" s="70">
        <v>0</v>
      </c>
      <c r="CB25" s="70">
        <v>0</v>
      </c>
      <c r="CC25" s="70">
        <v>0</v>
      </c>
      <c r="CD25" s="70">
        <v>0</v>
      </c>
    </row>
    <row r="26" spans="1:82">
      <c r="A26" s="70" t="s">
        <v>1704</v>
      </c>
      <c r="B26" s="70">
        <v>323</v>
      </c>
      <c r="C26" s="70">
        <v>18</v>
      </c>
      <c r="D26" s="70">
        <v>19</v>
      </c>
      <c r="E26" s="70">
        <v>2021</v>
      </c>
      <c r="F26" s="70" t="s">
        <v>160</v>
      </c>
      <c r="G26" s="1064" t="s">
        <v>1686</v>
      </c>
      <c r="H26" s="70" t="s">
        <v>1687</v>
      </c>
      <c r="I26" s="148"/>
      <c r="J26" s="71">
        <v>15.501287285308198</v>
      </c>
      <c r="K26" s="71">
        <v>1.845017572672675</v>
      </c>
      <c r="L26" s="71">
        <v>8.617792680735656</v>
      </c>
      <c r="M26" s="71">
        <v>15.531617446773659</v>
      </c>
      <c r="N26" s="71">
        <v>22.125293969772223</v>
      </c>
      <c r="O26" s="71">
        <v>13.316811267692453</v>
      </c>
      <c r="P26" s="71">
        <v>21.193187761325063</v>
      </c>
      <c r="Q26" s="71">
        <v>0.87072693261796397</v>
      </c>
      <c r="R26" s="71">
        <v>0</v>
      </c>
      <c r="S26" s="71">
        <v>1.6197894072548511</v>
      </c>
      <c r="T26" s="72"/>
      <c r="U26" s="71">
        <v>3239969</v>
      </c>
      <c r="V26" s="71">
        <v>753</v>
      </c>
      <c r="W26" s="71">
        <v>290</v>
      </c>
      <c r="X26" s="71">
        <v>3958</v>
      </c>
      <c r="Y26" s="71">
        <v>5320</v>
      </c>
      <c r="Z26" s="71">
        <v>9798</v>
      </c>
      <c r="AA26" s="71">
        <v>4561</v>
      </c>
      <c r="AB26" s="71">
        <v>14913</v>
      </c>
      <c r="AC26" s="71">
        <v>0</v>
      </c>
      <c r="AD26" s="71">
        <v>1.6197894072548511</v>
      </c>
      <c r="AE26" s="72"/>
      <c r="AF26" s="71">
        <v>23349145.903521005</v>
      </c>
      <c r="AG26" s="71">
        <v>1217930.8576837736</v>
      </c>
      <c r="AH26" s="71">
        <v>1927431.0679088798</v>
      </c>
      <c r="AI26" s="71">
        <v>24045291.130668595</v>
      </c>
      <c r="AJ26" s="71">
        <v>29300832.54771531</v>
      </c>
      <c r="AK26" s="71">
        <v>0</v>
      </c>
      <c r="AL26" s="71">
        <v>0</v>
      </c>
      <c r="AM26" s="71">
        <v>1957538.358877765</v>
      </c>
      <c r="AN26" s="71">
        <v>0</v>
      </c>
      <c r="AO26" s="71">
        <v>0</v>
      </c>
      <c r="AP26" s="71">
        <v>81798169.866375327</v>
      </c>
      <c r="AQ26" s="72"/>
      <c r="AR26" s="71">
        <v>83</v>
      </c>
      <c r="AS26" s="71">
        <v>10</v>
      </c>
      <c r="AT26" s="71">
        <v>0</v>
      </c>
      <c r="AU26" s="71">
        <v>2</v>
      </c>
      <c r="AV26" s="71">
        <v>0</v>
      </c>
      <c r="AW26" s="71">
        <v>0</v>
      </c>
      <c r="AX26" s="71"/>
      <c r="AY26" s="72"/>
      <c r="AZ26" s="71">
        <v>394.1</v>
      </c>
      <c r="BA26" s="71">
        <v>194.4</v>
      </c>
      <c r="BB26" s="71">
        <v>0</v>
      </c>
      <c r="BC26" s="71">
        <v>3880</v>
      </c>
      <c r="BD26" s="71">
        <v>0</v>
      </c>
      <c r="BE26" s="71">
        <v>0</v>
      </c>
      <c r="BF26" s="71"/>
      <c r="BG26" s="72"/>
      <c r="BH26" s="71">
        <v>0</v>
      </c>
      <c r="BI26" s="71">
        <v>0</v>
      </c>
      <c r="BJ26" s="71">
        <v>5.9249999999999998</v>
      </c>
      <c r="BK26" s="71">
        <v>0</v>
      </c>
      <c r="BL26" s="71">
        <v>7.5789999999999997</v>
      </c>
      <c r="BM26" s="71">
        <v>0</v>
      </c>
      <c r="BN26" s="72"/>
      <c r="BO26" s="71">
        <v>0</v>
      </c>
      <c r="BP26" s="71">
        <v>0</v>
      </c>
      <c r="BQ26" s="71">
        <v>1</v>
      </c>
      <c r="BR26" s="71">
        <v>0</v>
      </c>
      <c r="BS26" s="71">
        <v>1</v>
      </c>
      <c r="BT26" s="71">
        <v>0</v>
      </c>
      <c r="BU26"/>
      <c r="BV26" s="70">
        <v>9.3919999999999995</v>
      </c>
      <c r="BW26" s="70">
        <v>0</v>
      </c>
      <c r="BX26" s="70">
        <v>4.1120000000000001</v>
      </c>
      <c r="BY26" s="70">
        <v>0</v>
      </c>
      <c r="BZ26" s="70">
        <v>0</v>
      </c>
      <c r="CA26" s="70">
        <v>0</v>
      </c>
      <c r="CB26" s="70">
        <v>0</v>
      </c>
      <c r="CC26" s="70">
        <v>0</v>
      </c>
      <c r="CD26" s="70">
        <v>0</v>
      </c>
    </row>
    <row r="27" spans="1:82">
      <c r="A27" s="70" t="s">
        <v>1705</v>
      </c>
      <c r="B27" s="70">
        <v>323</v>
      </c>
      <c r="C27" s="70">
        <v>19</v>
      </c>
      <c r="D27" s="70">
        <v>19</v>
      </c>
      <c r="E27" s="70">
        <v>2022</v>
      </c>
      <c r="F27" s="70" t="s">
        <v>161</v>
      </c>
      <c r="G27" s="1064" t="s">
        <v>1686</v>
      </c>
      <c r="H27" s="70" t="s">
        <v>1687</v>
      </c>
      <c r="I27" s="148"/>
      <c r="J27" s="71">
        <v>15.372495807571783</v>
      </c>
      <c r="K27" s="71">
        <v>1.6813500847301406</v>
      </c>
      <c r="L27" s="71">
        <v>7.6117312241991009</v>
      </c>
      <c r="M27" s="71">
        <v>14.848348212997722</v>
      </c>
      <c r="N27" s="71">
        <v>22.519465137742198</v>
      </c>
      <c r="O27" s="71">
        <v>13.858748965150125</v>
      </c>
      <c r="P27" s="71">
        <v>20.865807384319158</v>
      </c>
      <c r="Q27" s="71">
        <v>0.84966843690474725</v>
      </c>
      <c r="R27" s="71">
        <v>0</v>
      </c>
      <c r="S27" s="71">
        <v>1.036211556409216</v>
      </c>
      <c r="T27" s="72"/>
      <c r="U27" s="71">
        <v>2971063</v>
      </c>
      <c r="V27" s="71">
        <v>753</v>
      </c>
      <c r="W27" s="71">
        <v>290</v>
      </c>
      <c r="X27" s="71">
        <v>3958</v>
      </c>
      <c r="Y27" s="71">
        <v>5241</v>
      </c>
      <c r="Z27" s="71">
        <v>9688</v>
      </c>
      <c r="AA27" s="71">
        <v>4559</v>
      </c>
      <c r="AB27" s="71">
        <v>14433</v>
      </c>
      <c r="AC27" s="71">
        <v>0</v>
      </c>
      <c r="AD27" s="71">
        <v>1.036211556409216</v>
      </c>
      <c r="AE27" s="72"/>
      <c r="AF27" s="71">
        <v>24411546.301679365</v>
      </c>
      <c r="AG27" s="71">
        <v>1197896.3012390754</v>
      </c>
      <c r="AH27" s="71">
        <v>2042992.4216125114</v>
      </c>
      <c r="AI27" s="71">
        <v>22817418.863638531</v>
      </c>
      <c r="AJ27" s="71">
        <v>33133074.626126729</v>
      </c>
      <c r="AK27" s="71">
        <v>0</v>
      </c>
      <c r="AL27" s="71">
        <v>0</v>
      </c>
      <c r="AM27" s="71">
        <v>1863694.2401778989</v>
      </c>
      <c r="AN27" s="71">
        <v>0</v>
      </c>
      <c r="AO27" s="71">
        <v>0</v>
      </c>
      <c r="AP27" s="71">
        <v>85466622.754474103</v>
      </c>
      <c r="AQ27" s="72"/>
      <c r="AR27" s="71">
        <v>89</v>
      </c>
      <c r="AS27" s="71">
        <v>11</v>
      </c>
      <c r="AT27" s="71">
        <v>0</v>
      </c>
      <c r="AU27" s="71">
        <v>2</v>
      </c>
      <c r="AV27" s="71">
        <v>0</v>
      </c>
      <c r="AW27" s="71">
        <v>0</v>
      </c>
      <c r="AX27" s="71"/>
      <c r="AY27" s="72"/>
      <c r="AZ27" s="71">
        <v>417.6</v>
      </c>
      <c r="BA27" s="71">
        <v>394.4</v>
      </c>
      <c r="BB27" s="71">
        <v>0</v>
      </c>
      <c r="BC27" s="71">
        <v>3880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1706</v>
      </c>
      <c r="B28" s="70">
        <v>323</v>
      </c>
      <c r="C28" s="70">
        <v>20</v>
      </c>
      <c r="D28" s="70">
        <v>19</v>
      </c>
      <c r="E28" s="70">
        <v>2023</v>
      </c>
      <c r="F28" s="70" t="s">
        <v>1539</v>
      </c>
      <c r="G28" s="70" t="s">
        <v>1686</v>
      </c>
      <c r="H28" s="70" t="s">
        <v>1687</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93</v>
      </c>
      <c r="AS28" s="71">
        <v>11</v>
      </c>
      <c r="AT28" s="71">
        <v>0</v>
      </c>
      <c r="AU28" s="71">
        <v>3</v>
      </c>
      <c r="AV28" s="71">
        <v>0</v>
      </c>
      <c r="AW28" s="71">
        <v>0</v>
      </c>
      <c r="AX28" s="71"/>
      <c r="AY28" s="72"/>
      <c r="AZ28" s="71">
        <v>443.99999999999994</v>
      </c>
      <c r="BA28" s="71">
        <v>394.4</v>
      </c>
      <c r="BB28" s="71">
        <v>0</v>
      </c>
      <c r="BC28" s="71">
        <v>4289</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1707</v>
      </c>
      <c r="B29" s="70">
        <v>323</v>
      </c>
      <c r="C29" s="70">
        <v>21</v>
      </c>
      <c r="D29" s="70">
        <v>19</v>
      </c>
      <c r="E29" s="70">
        <v>2024</v>
      </c>
      <c r="F29" s="70" t="s">
        <v>1554</v>
      </c>
      <c r="G29" s="70" t="s">
        <v>1686</v>
      </c>
      <c r="H29" s="70" t="s">
        <v>1687</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1708</v>
      </c>
      <c r="B30" s="70">
        <v>86</v>
      </c>
      <c r="C30" s="70">
        <v>1</v>
      </c>
      <c r="D30" s="70">
        <v>6</v>
      </c>
      <c r="E30" s="70">
        <v>1990</v>
      </c>
      <c r="F30" s="70" t="s">
        <v>787</v>
      </c>
      <c r="G30" s="70" t="s">
        <v>1709</v>
      </c>
      <c r="H30" s="70" t="s">
        <v>1710</v>
      </c>
      <c r="I30" s="148"/>
      <c r="J30" s="71">
        <v>3.9783877027124772</v>
      </c>
      <c r="K30" s="71">
        <v>2.8727239154774642</v>
      </c>
      <c r="L30" s="71">
        <v>0.43577730820675659</v>
      </c>
      <c r="M30" s="71">
        <v>7.1372134897647994</v>
      </c>
      <c r="N30" s="71">
        <v>8.8261235056335483</v>
      </c>
      <c r="O30" s="71">
        <v>7.7848503913653913</v>
      </c>
      <c r="P30" s="71">
        <v>11.445111345215601</v>
      </c>
      <c r="Q30" s="71">
        <v>0.74325868959888497</v>
      </c>
      <c r="R30" s="71">
        <v>1.0917900397826761</v>
      </c>
      <c r="S30" s="71">
        <v>0.86861388090154634</v>
      </c>
      <c r="T30" s="72"/>
      <c r="U30" s="71">
        <v>544136</v>
      </c>
      <c r="V30" s="71">
        <v>653</v>
      </c>
      <c r="W30" s="71">
        <v>4</v>
      </c>
      <c r="X30" s="71">
        <v>2866</v>
      </c>
      <c r="Y30" s="71">
        <v>3664</v>
      </c>
      <c r="Z30" s="71">
        <v>3202</v>
      </c>
      <c r="AA30" s="71">
        <v>2779</v>
      </c>
      <c r="AB30" s="71">
        <v>12068</v>
      </c>
      <c r="AC30" s="71">
        <v>189100</v>
      </c>
      <c r="AD30" s="71">
        <v>0.86861388090154634</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1711</v>
      </c>
      <c r="B31" s="70">
        <v>87</v>
      </c>
      <c r="C31" s="70">
        <v>2</v>
      </c>
      <c r="D31" s="70">
        <v>6</v>
      </c>
      <c r="E31" s="70">
        <v>2005</v>
      </c>
      <c r="F31" s="70" t="s">
        <v>789</v>
      </c>
      <c r="G31" s="70" t="s">
        <v>1709</v>
      </c>
      <c r="H31" s="70" t="s">
        <v>1710</v>
      </c>
      <c r="I31" s="148"/>
      <c r="J31" s="71">
        <v>11.49468990077777</v>
      </c>
      <c r="K31" s="71">
        <v>1.4080555824805621</v>
      </c>
      <c r="L31" s="71">
        <v>0.47931876147954022</v>
      </c>
      <c r="M31" s="71">
        <v>15.25984577854512</v>
      </c>
      <c r="N31" s="71">
        <v>13.746461929353661</v>
      </c>
      <c r="O31" s="71">
        <v>14.442206401874181</v>
      </c>
      <c r="P31" s="71">
        <v>12.119079054362469</v>
      </c>
      <c r="Q31" s="71">
        <v>0.81696483301359302</v>
      </c>
      <c r="R31" s="71">
        <v>0.49765509974279859</v>
      </c>
      <c r="S31" s="71">
        <v>1.542849209758002</v>
      </c>
      <c r="T31" s="72"/>
      <c r="U31" s="71">
        <v>1713551</v>
      </c>
      <c r="V31" s="71">
        <v>615</v>
      </c>
      <c r="W31" s="71">
        <v>4</v>
      </c>
      <c r="X31" s="71">
        <v>3336</v>
      </c>
      <c r="Y31" s="71">
        <v>5050</v>
      </c>
      <c r="Z31" s="71">
        <v>6874</v>
      </c>
      <c r="AA31" s="71">
        <v>2410</v>
      </c>
      <c r="AB31" s="71">
        <v>13867</v>
      </c>
      <c r="AC31" s="71">
        <v>88000</v>
      </c>
      <c r="AD31" s="71">
        <v>1.542849209758002</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1712</v>
      </c>
      <c r="B32" s="70">
        <v>88</v>
      </c>
      <c r="C32" s="70">
        <v>3</v>
      </c>
      <c r="D32" s="70">
        <v>6</v>
      </c>
      <c r="E32" s="70">
        <v>2006</v>
      </c>
      <c r="F32" s="70" t="s">
        <v>790</v>
      </c>
      <c r="G32" s="70" t="s">
        <v>1709</v>
      </c>
      <c r="H32" s="70" t="s">
        <v>1710</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1713</v>
      </c>
      <c r="B33" s="70">
        <v>89</v>
      </c>
      <c r="C33" s="70">
        <v>4</v>
      </c>
      <c r="D33" s="70">
        <v>6</v>
      </c>
      <c r="E33" s="70">
        <v>2007</v>
      </c>
      <c r="F33" s="70" t="s">
        <v>791</v>
      </c>
      <c r="G33" s="70" t="s">
        <v>1709</v>
      </c>
      <c r="H33" s="70" t="s">
        <v>1710</v>
      </c>
      <c r="I33" s="148"/>
      <c r="J33" s="71">
        <v>11.252676868499</v>
      </c>
      <c r="K33" s="71">
        <v>1.4413650429124261</v>
      </c>
      <c r="L33" s="71">
        <v>0.55871058755803238</v>
      </c>
      <c r="M33" s="71">
        <v>14.6420529958705</v>
      </c>
      <c r="N33" s="71">
        <v>14.38068295315006</v>
      </c>
      <c r="O33" s="71">
        <v>14.35352700857583</v>
      </c>
      <c r="P33" s="71">
        <v>11.704101232608799</v>
      </c>
      <c r="Q33" s="71">
        <v>0.85362035461062202</v>
      </c>
      <c r="R33" s="71">
        <v>1.8322514417140681</v>
      </c>
      <c r="S33" s="71">
        <v>0.97109143493006589</v>
      </c>
      <c r="T33" s="72"/>
      <c r="U33" s="71">
        <v>2258162</v>
      </c>
      <c r="V33" s="71">
        <v>589</v>
      </c>
      <c r="W33" s="71">
        <v>5</v>
      </c>
      <c r="X33" s="71">
        <v>3882</v>
      </c>
      <c r="Y33" s="71">
        <v>5174</v>
      </c>
      <c r="Z33" s="71">
        <v>7102</v>
      </c>
      <c r="AA33" s="71">
        <v>2292</v>
      </c>
      <c r="AB33" s="71">
        <v>13723</v>
      </c>
      <c r="AC33" s="71">
        <v>333292</v>
      </c>
      <c r="AD33" s="71">
        <v>0.97109143493006589</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1714</v>
      </c>
      <c r="B34" s="70">
        <v>90</v>
      </c>
      <c r="C34" s="70">
        <v>5</v>
      </c>
      <c r="D34" s="70">
        <v>6</v>
      </c>
      <c r="E34" s="70">
        <v>2008</v>
      </c>
      <c r="F34" s="70" t="s">
        <v>792</v>
      </c>
      <c r="G34" s="70" t="s">
        <v>1709</v>
      </c>
      <c r="H34" s="70" t="s">
        <v>1710</v>
      </c>
      <c r="I34" s="148"/>
      <c r="J34" s="71">
        <v>10.55755159080827</v>
      </c>
      <c r="K34" s="71">
        <v>1.0595464518111211</v>
      </c>
      <c r="L34" s="71">
        <v>0.46296728776771512</v>
      </c>
      <c r="M34" s="71">
        <v>15.57425031139352</v>
      </c>
      <c r="N34" s="71">
        <v>14.36795979817836</v>
      </c>
      <c r="O34" s="71">
        <v>14.03279027026846</v>
      </c>
      <c r="P34" s="71">
        <v>11.55304426830601</v>
      </c>
      <c r="Q34" s="71">
        <v>0.84415230678021902</v>
      </c>
      <c r="R34" s="71">
        <v>2.3124447700206501</v>
      </c>
      <c r="S34" s="71">
        <v>1.002889142550889</v>
      </c>
      <c r="T34" s="72"/>
      <c r="U34" s="71">
        <v>2257040</v>
      </c>
      <c r="V34" s="71">
        <v>589</v>
      </c>
      <c r="W34" s="71">
        <v>5</v>
      </c>
      <c r="X34" s="71">
        <v>3882</v>
      </c>
      <c r="Y34" s="71">
        <v>5276</v>
      </c>
      <c r="Z34" s="71">
        <v>7187</v>
      </c>
      <c r="AA34" s="71">
        <v>2265</v>
      </c>
      <c r="AB34" s="71">
        <v>13794</v>
      </c>
      <c r="AC34" s="71">
        <v>436789</v>
      </c>
      <c r="AD34" s="71">
        <v>1.002889142550889</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1715</v>
      </c>
      <c r="B35" s="70">
        <v>91</v>
      </c>
      <c r="C35" s="70">
        <v>6</v>
      </c>
      <c r="D35" s="70">
        <v>6</v>
      </c>
      <c r="E35" s="70">
        <v>2009</v>
      </c>
      <c r="F35" s="70" t="s">
        <v>176</v>
      </c>
      <c r="G35" s="70" t="s">
        <v>1709</v>
      </c>
      <c r="H35" s="70" t="s">
        <v>1710</v>
      </c>
      <c r="I35" s="148"/>
      <c r="J35" s="71">
        <v>12.17694262960161</v>
      </c>
      <c r="K35" s="71">
        <v>0.99291187195711217</v>
      </c>
      <c r="L35" s="71">
        <v>3.2529045169535609</v>
      </c>
      <c r="M35" s="71">
        <v>15.205994777849609</v>
      </c>
      <c r="N35" s="71">
        <v>13.2050802167984</v>
      </c>
      <c r="O35" s="71">
        <v>14.537378709761221</v>
      </c>
      <c r="P35" s="71">
        <v>11.015068899366179</v>
      </c>
      <c r="Q35" s="71">
        <v>0.80403716645415102</v>
      </c>
      <c r="R35" s="71">
        <v>1.6154722641540651</v>
      </c>
      <c r="S35" s="71">
        <v>1.0249750219040701</v>
      </c>
      <c r="T35" s="72"/>
      <c r="U35" s="71">
        <v>2250328</v>
      </c>
      <c r="V35" s="71">
        <v>525</v>
      </c>
      <c r="W35" s="71">
        <v>38</v>
      </c>
      <c r="X35" s="71">
        <v>3965</v>
      </c>
      <c r="Y35" s="71">
        <v>5330</v>
      </c>
      <c r="Z35" s="71">
        <v>7349</v>
      </c>
      <c r="AA35" s="71">
        <v>2217</v>
      </c>
      <c r="AB35" s="71">
        <v>13792</v>
      </c>
      <c r="AC35" s="71">
        <v>297689</v>
      </c>
      <c r="AD35" s="71">
        <v>1.0249750219040701</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0</v>
      </c>
      <c r="BM35" s="71">
        <v>0</v>
      </c>
      <c r="BN35" s="72"/>
      <c r="BO35" s="71">
        <v>0</v>
      </c>
      <c r="BP35" s="71">
        <v>0</v>
      </c>
      <c r="BQ35" s="71">
        <v>0</v>
      </c>
      <c r="BR35" s="71">
        <v>0</v>
      </c>
      <c r="BS35" s="71">
        <v>0</v>
      </c>
      <c r="BT35" s="71">
        <v>0</v>
      </c>
      <c r="BU35"/>
      <c r="BV35" s="70">
        <v>0</v>
      </c>
      <c r="BW35" s="70">
        <v>0</v>
      </c>
      <c r="BX35" s="70">
        <v>0</v>
      </c>
      <c r="BY35" s="70">
        <v>0</v>
      </c>
      <c r="BZ35" s="70">
        <v>0</v>
      </c>
      <c r="CA35" s="70">
        <v>0</v>
      </c>
      <c r="CB35" s="70">
        <v>0</v>
      </c>
      <c r="CC35" s="70">
        <v>0</v>
      </c>
      <c r="CD35" s="70">
        <v>0</v>
      </c>
    </row>
    <row r="36" spans="1:82">
      <c r="A36" s="70" t="s">
        <v>1716</v>
      </c>
      <c r="B36" s="70">
        <v>92</v>
      </c>
      <c r="C36" s="70">
        <v>7</v>
      </c>
      <c r="D36" s="70">
        <v>6</v>
      </c>
      <c r="E36" s="70">
        <v>2010</v>
      </c>
      <c r="F36" s="70" t="s">
        <v>177</v>
      </c>
      <c r="G36" s="70" t="s">
        <v>1709</v>
      </c>
      <c r="H36" s="70" t="s">
        <v>1710</v>
      </c>
      <c r="I36" s="148"/>
      <c r="J36" s="71">
        <v>11.119037903061431</v>
      </c>
      <c r="K36" s="71">
        <v>1.076817262255799</v>
      </c>
      <c r="L36" s="71">
        <v>2.9316315144028171</v>
      </c>
      <c r="M36" s="71">
        <v>16.308216870963001</v>
      </c>
      <c r="N36" s="71">
        <v>15.06519573758718</v>
      </c>
      <c r="O36" s="71">
        <v>14.63553439370232</v>
      </c>
      <c r="P36" s="71">
        <v>10.8742573039764</v>
      </c>
      <c r="Q36" s="71">
        <v>0.83647494629808306</v>
      </c>
      <c r="R36" s="71">
        <v>1.467646479774938</v>
      </c>
      <c r="S36" s="71">
        <v>1.65041953056</v>
      </c>
      <c r="T36" s="72"/>
      <c r="U36" s="71">
        <v>2454608</v>
      </c>
      <c r="V36" s="71">
        <v>525</v>
      </c>
      <c r="W36" s="71">
        <v>38</v>
      </c>
      <c r="X36" s="71">
        <v>3965</v>
      </c>
      <c r="Y36" s="71">
        <v>5364</v>
      </c>
      <c r="Z36" s="71">
        <v>7433</v>
      </c>
      <c r="AA36" s="71">
        <v>2134</v>
      </c>
      <c r="AB36" s="71">
        <v>13749</v>
      </c>
      <c r="AC36" s="71">
        <v>256293</v>
      </c>
      <c r="AD36" s="71">
        <v>1.65041953056</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27.422000000000001</v>
      </c>
      <c r="BK36" s="71">
        <v>0</v>
      </c>
      <c r="BL36" s="71">
        <v>0</v>
      </c>
      <c r="BM36" s="71">
        <v>0</v>
      </c>
      <c r="BN36" s="72"/>
      <c r="BO36" s="71">
        <v>0</v>
      </c>
      <c r="BP36" s="71">
        <v>0</v>
      </c>
      <c r="BQ36" s="71">
        <v>1</v>
      </c>
      <c r="BR36" s="71">
        <v>0</v>
      </c>
      <c r="BS36" s="71">
        <v>0</v>
      </c>
      <c r="BT36" s="71">
        <v>0</v>
      </c>
      <c r="BU36"/>
      <c r="BV36" s="70">
        <v>27.422000000000001</v>
      </c>
      <c r="BW36" s="70">
        <v>0</v>
      </c>
      <c r="BX36" s="70">
        <v>0</v>
      </c>
      <c r="BY36" s="70">
        <v>0</v>
      </c>
      <c r="BZ36" s="70">
        <v>0</v>
      </c>
      <c r="CA36" s="70">
        <v>0</v>
      </c>
      <c r="CB36" s="70">
        <v>0</v>
      </c>
      <c r="CC36" s="70">
        <v>0</v>
      </c>
      <c r="CD36" s="70">
        <v>0</v>
      </c>
    </row>
    <row r="37" spans="1:82">
      <c r="A37" s="70" t="s">
        <v>1717</v>
      </c>
      <c r="B37" s="70">
        <v>93</v>
      </c>
      <c r="C37" s="70">
        <v>8</v>
      </c>
      <c r="D37" s="70">
        <v>6</v>
      </c>
      <c r="E37" s="70">
        <v>2011</v>
      </c>
      <c r="F37" s="70" t="s">
        <v>178</v>
      </c>
      <c r="G37" s="70" t="s">
        <v>1709</v>
      </c>
      <c r="H37" s="70" t="s">
        <v>1710</v>
      </c>
      <c r="I37" s="148"/>
      <c r="J37" s="71">
        <v>18.191985638645939</v>
      </c>
      <c r="K37" s="71">
        <v>1.438958630064427</v>
      </c>
      <c r="L37" s="71">
        <v>2.6975836536731661</v>
      </c>
      <c r="M37" s="71">
        <v>18.900103254469961</v>
      </c>
      <c r="N37" s="71">
        <v>17.688340149838719</v>
      </c>
      <c r="O37" s="71">
        <v>14.561374842591235</v>
      </c>
      <c r="P37" s="71">
        <v>10.594648017471616</v>
      </c>
      <c r="Q37" s="71">
        <v>0.96746069830505399</v>
      </c>
      <c r="R37" s="71">
        <v>1.250145176775677</v>
      </c>
      <c r="S37" s="71">
        <v>2.2073470361599998</v>
      </c>
      <c r="T37" s="72"/>
      <c r="U37" s="71">
        <v>2785898</v>
      </c>
      <c r="V37" s="71">
        <v>525</v>
      </c>
      <c r="W37" s="71">
        <v>38</v>
      </c>
      <c r="X37" s="71">
        <v>3965</v>
      </c>
      <c r="Y37" s="71">
        <v>5450</v>
      </c>
      <c r="Z37" s="71">
        <v>7556</v>
      </c>
      <c r="AA37" s="71">
        <v>2141</v>
      </c>
      <c r="AB37" s="71">
        <v>13786</v>
      </c>
      <c r="AC37" s="71">
        <v>217950</v>
      </c>
      <c r="AD37" s="71">
        <v>2.2073470361599998</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0</v>
      </c>
      <c r="BM37" s="71">
        <v>0</v>
      </c>
      <c r="BN37" s="72"/>
      <c r="BO37" s="71">
        <v>0</v>
      </c>
      <c r="BP37" s="71">
        <v>0</v>
      </c>
      <c r="BQ37" s="71">
        <v>0</v>
      </c>
      <c r="BR37" s="71">
        <v>0</v>
      </c>
      <c r="BS37" s="71">
        <v>0</v>
      </c>
      <c r="BT37" s="71">
        <v>0</v>
      </c>
      <c r="BU37"/>
      <c r="BV37" s="70">
        <v>0</v>
      </c>
      <c r="BW37" s="70">
        <v>0</v>
      </c>
      <c r="BX37" s="70">
        <v>0</v>
      </c>
      <c r="BY37" s="70">
        <v>0</v>
      </c>
      <c r="BZ37" s="70">
        <v>0</v>
      </c>
      <c r="CA37" s="70">
        <v>0</v>
      </c>
      <c r="CB37" s="70">
        <v>0</v>
      </c>
      <c r="CC37" s="70">
        <v>0</v>
      </c>
      <c r="CD37" s="70">
        <v>0</v>
      </c>
    </row>
    <row r="38" spans="1:82">
      <c r="A38" s="70" t="s">
        <v>1718</v>
      </c>
      <c r="B38" s="70">
        <v>94</v>
      </c>
      <c r="C38" s="70">
        <v>9</v>
      </c>
      <c r="D38" s="70">
        <v>6</v>
      </c>
      <c r="E38" s="70">
        <v>2012</v>
      </c>
      <c r="F38" s="70" t="s">
        <v>179</v>
      </c>
      <c r="G38" s="70" t="s">
        <v>1709</v>
      </c>
      <c r="H38" s="70" t="s">
        <v>1710</v>
      </c>
      <c r="I38" s="148"/>
      <c r="J38" s="71">
        <v>22.774567437937741</v>
      </c>
      <c r="K38" s="71">
        <v>1.39076246723456</v>
      </c>
      <c r="L38" s="71">
        <v>2.6154509138815909</v>
      </c>
      <c r="M38" s="71">
        <v>20.475309050534239</v>
      </c>
      <c r="N38" s="71">
        <v>20.654692539778061</v>
      </c>
      <c r="O38" s="71">
        <v>14.748879238766792</v>
      </c>
      <c r="P38" s="71">
        <v>10.505627952570165</v>
      </c>
      <c r="Q38" s="71">
        <v>1.04967788149038</v>
      </c>
      <c r="R38" s="71">
        <v>1.662884212986617</v>
      </c>
      <c r="S38" s="71">
        <v>2.5422676846000001</v>
      </c>
      <c r="T38" s="72"/>
      <c r="U38" s="71">
        <v>3123302</v>
      </c>
      <c r="V38" s="71">
        <v>525</v>
      </c>
      <c r="W38" s="71">
        <v>38</v>
      </c>
      <c r="X38" s="71">
        <v>3965</v>
      </c>
      <c r="Y38" s="71">
        <v>5500</v>
      </c>
      <c r="Z38" s="71">
        <v>7714</v>
      </c>
      <c r="AA38" s="71">
        <v>2111</v>
      </c>
      <c r="AB38" s="71">
        <v>13767</v>
      </c>
      <c r="AC38" s="71">
        <v>282398</v>
      </c>
      <c r="AD38" s="71">
        <v>2.5422676846000001</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32.716999999999999</v>
      </c>
      <c r="BK38" s="71">
        <v>0</v>
      </c>
      <c r="BL38" s="71">
        <v>0</v>
      </c>
      <c r="BM38" s="71">
        <v>0</v>
      </c>
      <c r="BN38" s="72"/>
      <c r="BO38" s="71">
        <v>0</v>
      </c>
      <c r="BP38" s="71">
        <v>0</v>
      </c>
      <c r="BQ38" s="71">
        <v>1</v>
      </c>
      <c r="BR38" s="71">
        <v>0</v>
      </c>
      <c r="BS38" s="71">
        <v>0</v>
      </c>
      <c r="BT38" s="71">
        <v>0</v>
      </c>
      <c r="BU38"/>
      <c r="BV38" s="70">
        <v>32.716999999999999</v>
      </c>
      <c r="BW38" s="70">
        <v>0</v>
      </c>
      <c r="BX38" s="70">
        <v>0</v>
      </c>
      <c r="BY38" s="70">
        <v>0</v>
      </c>
      <c r="BZ38" s="70">
        <v>0</v>
      </c>
      <c r="CA38" s="70">
        <v>0</v>
      </c>
      <c r="CB38" s="70">
        <v>0</v>
      </c>
      <c r="CC38" s="70">
        <v>0</v>
      </c>
      <c r="CD38" s="70">
        <v>0</v>
      </c>
    </row>
    <row r="39" spans="1:82">
      <c r="A39" s="70" t="s">
        <v>1719</v>
      </c>
      <c r="B39" s="70">
        <v>95</v>
      </c>
      <c r="C39" s="70">
        <v>10</v>
      </c>
      <c r="D39" s="70">
        <v>6</v>
      </c>
      <c r="E39" s="70">
        <v>2013</v>
      </c>
      <c r="F39" s="70" t="s">
        <v>180</v>
      </c>
      <c r="G39" s="70" t="s">
        <v>1709</v>
      </c>
      <c r="H39" s="70" t="s">
        <v>1710</v>
      </c>
      <c r="I39" s="148"/>
      <c r="J39" s="71">
        <v>31.450772199771482</v>
      </c>
      <c r="K39" s="71">
        <v>1.313581713578321</v>
      </c>
      <c r="L39" s="71">
        <v>2.65401594083658</v>
      </c>
      <c r="M39" s="71">
        <v>20.73839337271535</v>
      </c>
      <c r="N39" s="71">
        <v>20.045589508482259</v>
      </c>
      <c r="O39" s="71">
        <v>14.404031920908823</v>
      </c>
      <c r="P39" s="71">
        <v>10.395352317285534</v>
      </c>
      <c r="Q39" s="71">
        <v>1.0604582390768</v>
      </c>
      <c r="R39" s="71">
        <v>2.2029921770184719</v>
      </c>
      <c r="S39" s="71">
        <v>1.8324415999999999</v>
      </c>
      <c r="T39" s="72"/>
      <c r="U39" s="71">
        <v>3207558</v>
      </c>
      <c r="V39" s="71">
        <v>525</v>
      </c>
      <c r="W39" s="71">
        <v>38</v>
      </c>
      <c r="X39" s="71">
        <v>3965</v>
      </c>
      <c r="Y39" s="71">
        <v>5510</v>
      </c>
      <c r="Z39" s="71">
        <v>7870</v>
      </c>
      <c r="AA39" s="71">
        <v>2081</v>
      </c>
      <c r="AB39" s="71">
        <v>13709</v>
      </c>
      <c r="AC39" s="71">
        <v>365194</v>
      </c>
      <c r="AD39" s="71">
        <v>1.8324415999999999</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38.372</v>
      </c>
      <c r="BK39" s="71">
        <v>0</v>
      </c>
      <c r="BL39" s="71">
        <v>0</v>
      </c>
      <c r="BM39" s="71">
        <v>0</v>
      </c>
      <c r="BN39" s="72"/>
      <c r="BO39" s="71">
        <v>0</v>
      </c>
      <c r="BP39" s="71">
        <v>0</v>
      </c>
      <c r="BQ39" s="71">
        <v>1</v>
      </c>
      <c r="BR39" s="71">
        <v>0</v>
      </c>
      <c r="BS39" s="71">
        <v>0</v>
      </c>
      <c r="BT39" s="71">
        <v>0</v>
      </c>
      <c r="BU39"/>
      <c r="BV39" s="70">
        <v>38.372</v>
      </c>
      <c r="BW39" s="70">
        <v>0</v>
      </c>
      <c r="BX39" s="70">
        <v>0</v>
      </c>
      <c r="BY39" s="70">
        <v>0</v>
      </c>
      <c r="BZ39" s="70">
        <v>0</v>
      </c>
      <c r="CA39" s="70">
        <v>0</v>
      </c>
      <c r="CB39" s="70">
        <v>0</v>
      </c>
      <c r="CC39" s="70">
        <v>0</v>
      </c>
      <c r="CD39" s="70">
        <v>0</v>
      </c>
    </row>
    <row r="40" spans="1:82">
      <c r="A40" s="70" t="s">
        <v>1720</v>
      </c>
      <c r="B40" s="70">
        <v>96</v>
      </c>
      <c r="C40" s="70">
        <v>11</v>
      </c>
      <c r="D40" s="70">
        <v>6</v>
      </c>
      <c r="E40" s="70">
        <v>2014</v>
      </c>
      <c r="F40" s="70" t="s">
        <v>181</v>
      </c>
      <c r="G40" s="70" t="s">
        <v>1709</v>
      </c>
      <c r="H40" s="70" t="s">
        <v>1710</v>
      </c>
      <c r="I40" s="148"/>
      <c r="J40" s="71">
        <v>28.44165282258707</v>
      </c>
      <c r="K40" s="71">
        <v>1.4479867636689141</v>
      </c>
      <c r="L40" s="71">
        <v>3.0147287499903008</v>
      </c>
      <c r="M40" s="71">
        <v>20.05321262732339</v>
      </c>
      <c r="N40" s="71">
        <v>19.031169535511829</v>
      </c>
      <c r="O40" s="71">
        <v>13.842976985497803</v>
      </c>
      <c r="P40" s="71">
        <v>10.082828749680267</v>
      </c>
      <c r="Q40" s="71">
        <v>1.0270205622852899</v>
      </c>
      <c r="R40" s="71">
        <v>3.0680114057956231</v>
      </c>
      <c r="S40" s="71">
        <v>1.5639417091200001</v>
      </c>
      <c r="T40" s="72"/>
      <c r="U40" s="71">
        <v>3271964</v>
      </c>
      <c r="V40" s="71">
        <v>519</v>
      </c>
      <c r="W40" s="71">
        <v>39</v>
      </c>
      <c r="X40" s="71">
        <v>3859</v>
      </c>
      <c r="Y40" s="71">
        <v>5627</v>
      </c>
      <c r="Z40" s="71">
        <v>7966</v>
      </c>
      <c r="AA40" s="71">
        <v>2008</v>
      </c>
      <c r="AB40" s="71">
        <v>13838</v>
      </c>
      <c r="AC40" s="71">
        <v>510189</v>
      </c>
      <c r="AD40" s="71">
        <v>1.5639417091200001</v>
      </c>
      <c r="AE40" s="72"/>
      <c r="AF40" s="71"/>
      <c r="AG40" s="71"/>
      <c r="AH40" s="71"/>
      <c r="AI40" s="71"/>
      <c r="AJ40" s="71"/>
      <c r="AK40" s="71"/>
      <c r="AL40" s="71"/>
      <c r="AM40" s="71"/>
      <c r="AN40" s="71"/>
      <c r="AO40" s="71"/>
      <c r="AP40" s="71"/>
      <c r="AQ40" s="72"/>
      <c r="AR40" s="71">
        <v>427</v>
      </c>
      <c r="AS40" s="71">
        <v>92</v>
      </c>
      <c r="AT40" s="71">
        <v>0</v>
      </c>
      <c r="AU40" s="71">
        <v>0</v>
      </c>
      <c r="AV40" s="71">
        <v>0</v>
      </c>
      <c r="AW40" s="71">
        <v>0</v>
      </c>
      <c r="AX40" s="71"/>
      <c r="AY40" s="72"/>
      <c r="AZ40" s="71">
        <v>1922.875</v>
      </c>
      <c r="BA40" s="71">
        <v>7449.4</v>
      </c>
      <c r="BB40" s="71">
        <v>0</v>
      </c>
      <c r="BC40" s="71">
        <v>0</v>
      </c>
      <c r="BD40" s="71">
        <v>0</v>
      </c>
      <c r="BE40" s="71">
        <v>0</v>
      </c>
      <c r="BF40" s="71"/>
      <c r="BG40" s="72"/>
      <c r="BH40" s="71">
        <v>0</v>
      </c>
      <c r="BI40" s="71">
        <v>0</v>
      </c>
      <c r="BJ40" s="71">
        <v>41.526000000000003</v>
      </c>
      <c r="BK40" s="71">
        <v>0</v>
      </c>
      <c r="BL40" s="71">
        <v>0</v>
      </c>
      <c r="BM40" s="71">
        <v>0</v>
      </c>
      <c r="BN40" s="72"/>
      <c r="BO40" s="71">
        <v>0</v>
      </c>
      <c r="BP40" s="71">
        <v>0</v>
      </c>
      <c r="BQ40" s="71">
        <v>1</v>
      </c>
      <c r="BR40" s="71">
        <v>0</v>
      </c>
      <c r="BS40" s="71">
        <v>0</v>
      </c>
      <c r="BT40" s="71">
        <v>0</v>
      </c>
      <c r="BU40"/>
      <c r="BV40" s="70">
        <v>41.526000000000003</v>
      </c>
      <c r="BW40" s="70">
        <v>0</v>
      </c>
      <c r="BX40" s="70">
        <v>0</v>
      </c>
      <c r="BY40" s="70">
        <v>0</v>
      </c>
      <c r="BZ40" s="70">
        <v>0</v>
      </c>
      <c r="CA40" s="70">
        <v>0</v>
      </c>
      <c r="CB40" s="70">
        <v>0</v>
      </c>
      <c r="CC40" s="70">
        <v>0</v>
      </c>
      <c r="CD40" s="70">
        <v>0</v>
      </c>
    </row>
    <row r="41" spans="1:82">
      <c r="A41" s="70" t="s">
        <v>1721</v>
      </c>
      <c r="B41" s="70">
        <v>97</v>
      </c>
      <c r="C41" s="70">
        <v>12</v>
      </c>
      <c r="D41" s="70">
        <v>6</v>
      </c>
      <c r="E41" s="70">
        <v>2015</v>
      </c>
      <c r="F41" s="70" t="s">
        <v>182</v>
      </c>
      <c r="G41" s="70" t="s">
        <v>1709</v>
      </c>
      <c r="H41" s="70" t="s">
        <v>1710</v>
      </c>
      <c r="I41" s="148"/>
      <c r="J41" s="71">
        <v>0</v>
      </c>
      <c r="K41" s="71">
        <v>1.2123773596261611</v>
      </c>
      <c r="L41" s="71">
        <v>3.4270035365156541</v>
      </c>
      <c r="M41" s="71">
        <v>16.968701039405371</v>
      </c>
      <c r="N41" s="71">
        <v>16.74839836547504</v>
      </c>
      <c r="O41" s="71">
        <v>13.924451172316649</v>
      </c>
      <c r="P41" s="71">
        <v>10.090794773594501</v>
      </c>
      <c r="Q41" s="71">
        <v>1.00422447518146</v>
      </c>
      <c r="R41" s="71">
        <v>4.1933280018907357</v>
      </c>
      <c r="S41" s="71">
        <v>1.86325073415</v>
      </c>
      <c r="T41" s="72"/>
      <c r="U41" s="71">
        <v>0</v>
      </c>
      <c r="V41" s="71">
        <v>519</v>
      </c>
      <c r="W41" s="71">
        <v>39</v>
      </c>
      <c r="X41" s="71">
        <v>3859</v>
      </c>
      <c r="Y41" s="71">
        <v>5678</v>
      </c>
      <c r="Z41" s="71">
        <v>8090</v>
      </c>
      <c r="AA41" s="71">
        <v>2008</v>
      </c>
      <c r="AB41" s="71">
        <v>13822</v>
      </c>
      <c r="AC41" s="71">
        <v>716781</v>
      </c>
      <c r="AD41" s="71">
        <v>1.86325073415</v>
      </c>
      <c r="AE41" s="72"/>
      <c r="AF41" s="71">
        <v>0</v>
      </c>
      <c r="AG41" s="71">
        <v>928836.1048076388</v>
      </c>
      <c r="AH41" s="71">
        <v>425969.73416608118</v>
      </c>
      <c r="AI41" s="71">
        <v>23706224.75256918</v>
      </c>
      <c r="AJ41" s="71">
        <v>26832952.347371131</v>
      </c>
      <c r="AK41" s="71">
        <v>0</v>
      </c>
      <c r="AL41" s="71">
        <v>0</v>
      </c>
      <c r="AM41" s="71">
        <v>1894247.1188907111</v>
      </c>
      <c r="AN41" s="71">
        <v>0</v>
      </c>
      <c r="AO41" s="71">
        <v>0</v>
      </c>
      <c r="AP41" s="71">
        <v>53788230.057804741</v>
      </c>
      <c r="AQ41" s="72"/>
      <c r="AR41" s="71">
        <v>463</v>
      </c>
      <c r="AS41" s="71">
        <v>119</v>
      </c>
      <c r="AT41" s="71">
        <v>0</v>
      </c>
      <c r="AU41" s="71">
        <v>0</v>
      </c>
      <c r="AV41" s="71">
        <v>0</v>
      </c>
      <c r="AW41" s="71">
        <v>0</v>
      </c>
      <c r="AX41" s="71"/>
      <c r="AY41" s="72"/>
      <c r="AZ41" s="71">
        <v>2167.7750000000001</v>
      </c>
      <c r="BA41" s="71">
        <v>9353.2000000000007</v>
      </c>
      <c r="BB41" s="71">
        <v>0</v>
      </c>
      <c r="BC41" s="71">
        <v>0</v>
      </c>
      <c r="BD41" s="71">
        <v>0</v>
      </c>
      <c r="BE41" s="71">
        <v>0</v>
      </c>
      <c r="BF41" s="71"/>
      <c r="BG41" s="72"/>
      <c r="BH41" s="71">
        <v>0</v>
      </c>
      <c r="BI41" s="71">
        <v>0</v>
      </c>
      <c r="BJ41" s="71">
        <v>45.383000000000003</v>
      </c>
      <c r="BK41" s="71">
        <v>0</v>
      </c>
      <c r="BL41" s="71">
        <v>0</v>
      </c>
      <c r="BM41" s="71">
        <v>0</v>
      </c>
      <c r="BN41" s="72"/>
      <c r="BO41" s="71">
        <v>0</v>
      </c>
      <c r="BP41" s="71">
        <v>0</v>
      </c>
      <c r="BQ41" s="71">
        <v>1</v>
      </c>
      <c r="BR41" s="71">
        <v>0</v>
      </c>
      <c r="BS41" s="71">
        <v>0</v>
      </c>
      <c r="BT41" s="71">
        <v>0</v>
      </c>
      <c r="BU41"/>
      <c r="BV41" s="70">
        <v>45.383000000000003</v>
      </c>
      <c r="BW41" s="70">
        <v>0</v>
      </c>
      <c r="BX41" s="70">
        <v>0</v>
      </c>
      <c r="BY41" s="70">
        <v>0</v>
      </c>
      <c r="BZ41" s="70">
        <v>0</v>
      </c>
      <c r="CA41" s="70">
        <v>0</v>
      </c>
      <c r="CB41" s="70">
        <v>0</v>
      </c>
      <c r="CC41" s="70">
        <v>0</v>
      </c>
      <c r="CD41" s="70">
        <v>0</v>
      </c>
    </row>
    <row r="42" spans="1:82">
      <c r="A42" s="70" t="s">
        <v>1722</v>
      </c>
      <c r="B42" s="70">
        <v>98</v>
      </c>
      <c r="C42" s="70">
        <v>13</v>
      </c>
      <c r="D42" s="70">
        <v>6</v>
      </c>
      <c r="E42" s="70">
        <v>2016</v>
      </c>
      <c r="F42" s="70" t="s">
        <v>155</v>
      </c>
      <c r="G42" s="70" t="s">
        <v>1709</v>
      </c>
      <c r="H42" s="70" t="s">
        <v>1710</v>
      </c>
      <c r="I42" s="148"/>
      <c r="J42" s="71">
        <v>0</v>
      </c>
      <c r="K42" s="71">
        <v>1.2202911473087419</v>
      </c>
      <c r="L42" s="71">
        <v>3.2672728267842595</v>
      </c>
      <c r="M42" s="71">
        <v>14.141091280469523</v>
      </c>
      <c r="N42" s="71">
        <v>15.526631875014321</v>
      </c>
      <c r="O42" s="71">
        <v>13.862478239215763</v>
      </c>
      <c r="P42" s="71">
        <v>9.858346804209198</v>
      </c>
      <c r="Q42" s="71">
        <v>0.97691157721141431</v>
      </c>
      <c r="R42" s="71">
        <v>3.6984669610947365</v>
      </c>
      <c r="S42" s="71">
        <v>2.2104096819999999</v>
      </c>
      <c r="T42" s="72"/>
      <c r="U42" s="71">
        <v>0</v>
      </c>
      <c r="V42" s="71">
        <v>519</v>
      </c>
      <c r="W42" s="71">
        <v>39</v>
      </c>
      <c r="X42" s="71">
        <v>3859</v>
      </c>
      <c r="Y42" s="71">
        <v>5734</v>
      </c>
      <c r="Z42" s="71">
        <v>8153</v>
      </c>
      <c r="AA42" s="71">
        <v>2029</v>
      </c>
      <c r="AB42" s="71">
        <v>13831</v>
      </c>
      <c r="AC42" s="71">
        <v>631661.75116924348</v>
      </c>
      <c r="AD42" s="71">
        <v>2.2104096819999999</v>
      </c>
      <c r="AE42" s="72"/>
      <c r="AF42" s="71">
        <v>0</v>
      </c>
      <c r="AG42" s="71">
        <v>909563.68016306055</v>
      </c>
      <c r="AH42" s="71">
        <v>377875.51809880539</v>
      </c>
      <c r="AI42" s="71">
        <v>22347240.804780949</v>
      </c>
      <c r="AJ42" s="71">
        <v>24665885.320010919</v>
      </c>
      <c r="AK42" s="71">
        <v>0</v>
      </c>
      <c r="AL42" s="71">
        <v>0</v>
      </c>
      <c r="AM42" s="71">
        <v>1896953.133526942</v>
      </c>
      <c r="AN42" s="71">
        <v>0</v>
      </c>
      <c r="AO42" s="71">
        <v>0</v>
      </c>
      <c r="AP42" s="71">
        <v>50197518.456580676</v>
      </c>
      <c r="AQ42" s="72"/>
      <c r="AR42" s="71">
        <v>489</v>
      </c>
      <c r="AS42" s="71">
        <v>123</v>
      </c>
      <c r="AT42" s="71">
        <v>0</v>
      </c>
      <c r="AU42" s="71">
        <v>0</v>
      </c>
      <c r="AV42" s="71">
        <v>0</v>
      </c>
      <c r="AW42" s="71">
        <v>0</v>
      </c>
      <c r="AX42" s="71"/>
      <c r="AY42" s="72"/>
      <c r="AZ42" s="71">
        <v>2316.5749999999998</v>
      </c>
      <c r="BA42" s="71">
        <v>9510</v>
      </c>
      <c r="BB42" s="71">
        <v>0</v>
      </c>
      <c r="BC42" s="71">
        <v>0</v>
      </c>
      <c r="BD42" s="71">
        <v>0</v>
      </c>
      <c r="BE42" s="71">
        <v>0</v>
      </c>
      <c r="BF42" s="71"/>
      <c r="BG42" s="72"/>
      <c r="BH42" s="71">
        <v>0</v>
      </c>
      <c r="BI42" s="71">
        <v>0</v>
      </c>
      <c r="BJ42" s="71">
        <v>42.497</v>
      </c>
      <c r="BK42" s="71">
        <v>0</v>
      </c>
      <c r="BL42" s="71">
        <v>0</v>
      </c>
      <c r="BM42" s="71">
        <v>0</v>
      </c>
      <c r="BN42" s="72"/>
      <c r="BO42" s="71">
        <v>0</v>
      </c>
      <c r="BP42" s="71">
        <v>0</v>
      </c>
      <c r="BQ42" s="71">
        <v>1</v>
      </c>
      <c r="BR42" s="71">
        <v>0</v>
      </c>
      <c r="BS42" s="71">
        <v>0</v>
      </c>
      <c r="BT42" s="71">
        <v>0</v>
      </c>
      <c r="BU42"/>
      <c r="BV42" s="70">
        <v>42.497</v>
      </c>
      <c r="BW42" s="70">
        <v>0</v>
      </c>
      <c r="BX42" s="70">
        <v>0</v>
      </c>
      <c r="BY42" s="70">
        <v>0</v>
      </c>
      <c r="BZ42" s="70">
        <v>0</v>
      </c>
      <c r="CA42" s="70">
        <v>0</v>
      </c>
      <c r="CB42" s="70">
        <v>0</v>
      </c>
      <c r="CC42" s="70">
        <v>0</v>
      </c>
      <c r="CD42" s="70">
        <v>0</v>
      </c>
    </row>
    <row r="43" spans="1:82">
      <c r="A43" s="70" t="s">
        <v>1723</v>
      </c>
      <c r="B43" s="70">
        <v>99</v>
      </c>
      <c r="C43" s="70">
        <v>14</v>
      </c>
      <c r="D43" s="70">
        <v>6</v>
      </c>
      <c r="E43" s="70">
        <v>2017</v>
      </c>
      <c r="F43" s="70" t="s">
        <v>156</v>
      </c>
      <c r="G43" s="70" t="s">
        <v>1709</v>
      </c>
      <c r="H43" s="70" t="s">
        <v>1710</v>
      </c>
      <c r="I43" s="148"/>
      <c r="J43" s="71">
        <v>0</v>
      </c>
      <c r="K43" s="71">
        <v>1.1691638759775098</v>
      </c>
      <c r="L43" s="71">
        <v>2.8362126780825641</v>
      </c>
      <c r="M43" s="71">
        <v>13.578531956027913</v>
      </c>
      <c r="N43" s="71">
        <v>15.867475697872944</v>
      </c>
      <c r="O43" s="71">
        <v>13.743318632568739</v>
      </c>
      <c r="P43" s="71">
        <v>9.6993388241810514</v>
      </c>
      <c r="Q43" s="71">
        <v>0.94688092801429302</v>
      </c>
      <c r="R43" s="71">
        <v>3.2511326640472054</v>
      </c>
      <c r="S43" s="71">
        <v>2.3507795519600001</v>
      </c>
      <c r="T43" s="72"/>
      <c r="U43" s="71">
        <v>0</v>
      </c>
      <c r="V43" s="71">
        <v>519</v>
      </c>
      <c r="W43" s="71">
        <v>39</v>
      </c>
      <c r="X43" s="71">
        <v>3859</v>
      </c>
      <c r="Y43" s="71">
        <v>5814</v>
      </c>
      <c r="Z43" s="71">
        <v>8217</v>
      </c>
      <c r="AA43" s="71">
        <v>2009</v>
      </c>
      <c r="AB43" s="71">
        <v>13863</v>
      </c>
      <c r="AC43" s="71">
        <v>566278.99999999988</v>
      </c>
      <c r="AD43" s="71">
        <v>2.3507795519600001</v>
      </c>
      <c r="AE43" s="72"/>
      <c r="AF43" s="71">
        <v>0</v>
      </c>
      <c r="AG43" s="71">
        <v>894972.70995455456</v>
      </c>
      <c r="AH43" s="71">
        <v>443939.91649510869</v>
      </c>
      <c r="AI43" s="71">
        <v>22482506.832891691</v>
      </c>
      <c r="AJ43" s="71">
        <v>28434821.35525931</v>
      </c>
      <c r="AK43" s="71">
        <v>0</v>
      </c>
      <c r="AL43" s="71">
        <v>0</v>
      </c>
      <c r="AM43" s="71">
        <v>1904317.0875979729</v>
      </c>
      <c r="AN43" s="71">
        <v>0</v>
      </c>
      <c r="AO43" s="71">
        <v>0</v>
      </c>
      <c r="AP43" s="71">
        <v>54160557.902198635</v>
      </c>
      <c r="AQ43" s="72"/>
      <c r="AR43" s="71">
        <v>510</v>
      </c>
      <c r="AS43" s="71">
        <v>125</v>
      </c>
      <c r="AT43" s="71">
        <v>0</v>
      </c>
      <c r="AU43" s="71">
        <v>0</v>
      </c>
      <c r="AV43" s="71">
        <v>0</v>
      </c>
      <c r="AW43" s="71">
        <v>0</v>
      </c>
      <c r="AX43" s="71"/>
      <c r="AY43" s="72"/>
      <c r="AZ43" s="71">
        <v>2444.855</v>
      </c>
      <c r="BA43" s="71">
        <v>9572.6999999999989</v>
      </c>
      <c r="BB43" s="71">
        <v>0</v>
      </c>
      <c r="BC43" s="71">
        <v>0</v>
      </c>
      <c r="BD43" s="71">
        <v>0</v>
      </c>
      <c r="BE43" s="71">
        <v>0</v>
      </c>
      <c r="BF43" s="71"/>
      <c r="BG43" s="72"/>
      <c r="BH43" s="71">
        <v>0</v>
      </c>
      <c r="BI43" s="71">
        <v>0</v>
      </c>
      <c r="BJ43" s="71">
        <v>40.465000000000003</v>
      </c>
      <c r="BK43" s="71">
        <v>0</v>
      </c>
      <c r="BL43" s="71">
        <v>0</v>
      </c>
      <c r="BM43" s="71">
        <v>0</v>
      </c>
      <c r="BN43" s="72"/>
      <c r="BO43" s="71">
        <v>0</v>
      </c>
      <c r="BP43" s="71">
        <v>0</v>
      </c>
      <c r="BQ43" s="71">
        <v>1</v>
      </c>
      <c r="BR43" s="71">
        <v>0</v>
      </c>
      <c r="BS43" s="71">
        <v>0</v>
      </c>
      <c r="BT43" s="71">
        <v>0</v>
      </c>
      <c r="BU43"/>
      <c r="BV43" s="70">
        <v>40.465000000000003</v>
      </c>
      <c r="BW43" s="70">
        <v>0</v>
      </c>
      <c r="BX43" s="70">
        <v>0</v>
      </c>
      <c r="BY43" s="70">
        <v>0</v>
      </c>
      <c r="BZ43" s="70">
        <v>0</v>
      </c>
      <c r="CA43" s="70">
        <v>0</v>
      </c>
      <c r="CB43" s="70">
        <v>0</v>
      </c>
      <c r="CC43" s="70">
        <v>0</v>
      </c>
      <c r="CD43" s="70">
        <v>0</v>
      </c>
    </row>
    <row r="44" spans="1:82">
      <c r="A44" s="70" t="s">
        <v>1724</v>
      </c>
      <c r="B44" s="70">
        <v>100</v>
      </c>
      <c r="C44" s="70">
        <v>15</v>
      </c>
      <c r="D44" s="70">
        <v>6</v>
      </c>
      <c r="E44" s="70">
        <v>2018</v>
      </c>
      <c r="F44" s="70" t="s">
        <v>183</v>
      </c>
      <c r="G44" s="70" t="s">
        <v>1709</v>
      </c>
      <c r="H44" s="70" t="s">
        <v>1710</v>
      </c>
      <c r="I44" s="148"/>
      <c r="J44" s="71">
        <v>0</v>
      </c>
      <c r="K44" s="71">
        <v>1.025281161067122</v>
      </c>
      <c r="L44" s="71">
        <v>2.5575462416358952</v>
      </c>
      <c r="M44" s="71">
        <v>12.272127324168574</v>
      </c>
      <c r="N44" s="71">
        <v>12.013695046504813</v>
      </c>
      <c r="O44" s="71">
        <v>13.718151204231782</v>
      </c>
      <c r="P44" s="71">
        <v>9.5071915999521384</v>
      </c>
      <c r="Q44" s="71">
        <v>0.88492319565434097</v>
      </c>
      <c r="R44" s="71">
        <v>0.19616838385629856</v>
      </c>
      <c r="S44" s="71">
        <v>2.3132983561599998</v>
      </c>
      <c r="T44" s="72"/>
      <c r="U44" s="71">
        <v>0</v>
      </c>
      <c r="V44" s="71">
        <v>519</v>
      </c>
      <c r="W44" s="71">
        <v>39</v>
      </c>
      <c r="X44" s="71">
        <v>3859</v>
      </c>
      <c r="Y44" s="71">
        <v>5874</v>
      </c>
      <c r="Z44" s="71">
        <v>8359</v>
      </c>
      <c r="AA44" s="71">
        <v>1989</v>
      </c>
      <c r="AB44" s="71">
        <v>13962</v>
      </c>
      <c r="AC44" s="71">
        <v>34034.499999999993</v>
      </c>
      <c r="AD44" s="71">
        <v>2.3132983561599998</v>
      </c>
      <c r="AE44" s="72"/>
      <c r="AF44" s="71">
        <v>0</v>
      </c>
      <c r="AG44" s="71">
        <v>799041.55912983348</v>
      </c>
      <c r="AH44" s="71">
        <v>384401.5856328581</v>
      </c>
      <c r="AI44" s="71">
        <v>23391865.447419669</v>
      </c>
      <c r="AJ44" s="71">
        <v>27473995.592518959</v>
      </c>
      <c r="AK44" s="71">
        <v>0</v>
      </c>
      <c r="AL44" s="71">
        <v>0</v>
      </c>
      <c r="AM44" s="71">
        <v>1921884.8077560409</v>
      </c>
      <c r="AN44" s="71">
        <v>0</v>
      </c>
      <c r="AO44" s="71">
        <v>0</v>
      </c>
      <c r="AP44" s="71">
        <v>53971188.992457367</v>
      </c>
      <c r="AQ44" s="72"/>
      <c r="AR44" s="71">
        <v>530</v>
      </c>
      <c r="AS44" s="71">
        <v>128</v>
      </c>
      <c r="AT44" s="71">
        <v>0</v>
      </c>
      <c r="AU44" s="71">
        <v>0</v>
      </c>
      <c r="AV44" s="71">
        <v>0</v>
      </c>
      <c r="AW44" s="71">
        <v>0</v>
      </c>
      <c r="AX44" s="71"/>
      <c r="AY44" s="72"/>
      <c r="AZ44" s="71">
        <v>2558.6550000000007</v>
      </c>
      <c r="BA44" s="71">
        <v>9683</v>
      </c>
      <c r="BB44" s="71">
        <v>0</v>
      </c>
      <c r="BC44" s="71">
        <v>0</v>
      </c>
      <c r="BD44" s="71">
        <v>0</v>
      </c>
      <c r="BE44" s="71">
        <v>0</v>
      </c>
      <c r="BF44" s="71"/>
      <c r="BG44" s="72"/>
      <c r="BH44" s="71">
        <v>0</v>
      </c>
      <c r="BI44" s="71">
        <v>0</v>
      </c>
      <c r="BJ44" s="71">
        <v>37.920999999999999</v>
      </c>
      <c r="BK44" s="71">
        <v>0</v>
      </c>
      <c r="BL44" s="71">
        <v>0</v>
      </c>
      <c r="BM44" s="71">
        <v>0</v>
      </c>
      <c r="BN44" s="72"/>
      <c r="BO44" s="71">
        <v>0</v>
      </c>
      <c r="BP44" s="71">
        <v>0</v>
      </c>
      <c r="BQ44" s="71">
        <v>1</v>
      </c>
      <c r="BR44" s="71">
        <v>0</v>
      </c>
      <c r="BS44" s="71">
        <v>0</v>
      </c>
      <c r="BT44" s="71">
        <v>0</v>
      </c>
      <c r="BU44"/>
      <c r="BV44" s="70">
        <v>37.920999999999999</v>
      </c>
      <c r="BW44" s="70">
        <v>0</v>
      </c>
      <c r="BX44" s="70">
        <v>0</v>
      </c>
      <c r="BY44" s="70">
        <v>0</v>
      </c>
      <c r="BZ44" s="70">
        <v>0</v>
      </c>
      <c r="CA44" s="70">
        <v>0</v>
      </c>
      <c r="CB44" s="70">
        <v>0</v>
      </c>
      <c r="CC44" s="70">
        <v>0</v>
      </c>
      <c r="CD44" s="70">
        <v>0</v>
      </c>
    </row>
    <row r="45" spans="1:82">
      <c r="A45" s="70" t="s">
        <v>1725</v>
      </c>
      <c r="B45" s="70">
        <v>101</v>
      </c>
      <c r="C45" s="70">
        <v>16</v>
      </c>
      <c r="D45" s="70">
        <v>6</v>
      </c>
      <c r="E45" s="70">
        <v>2019</v>
      </c>
      <c r="F45" s="70" t="s">
        <v>158</v>
      </c>
      <c r="G45" s="1064" t="s">
        <v>1709</v>
      </c>
      <c r="H45" s="70" t="s">
        <v>1710</v>
      </c>
      <c r="I45" s="148"/>
      <c r="J45" s="71">
        <v>20.981354383840245</v>
      </c>
      <c r="K45" s="71">
        <v>0.96132355181645956</v>
      </c>
      <c r="L45" s="71">
        <v>2.6034588275749129</v>
      </c>
      <c r="M45" s="71">
        <v>12.517968595120271</v>
      </c>
      <c r="N45" s="71">
        <v>12.997913145108463</v>
      </c>
      <c r="O45" s="71">
        <v>13.469804039705773</v>
      </c>
      <c r="P45" s="71">
        <v>9.6126017942450641</v>
      </c>
      <c r="Q45" s="71">
        <v>0.86474530646971304</v>
      </c>
      <c r="R45" s="71">
        <v>2.0866855538211233</v>
      </c>
      <c r="S45" s="71">
        <v>1.7671525941300001</v>
      </c>
      <c r="T45" s="72"/>
      <c r="U45" s="71">
        <v>4692901</v>
      </c>
      <c r="V45" s="71">
        <v>519</v>
      </c>
      <c r="W45" s="71">
        <v>39</v>
      </c>
      <c r="X45" s="71">
        <v>3859</v>
      </c>
      <c r="Y45" s="71">
        <v>5944</v>
      </c>
      <c r="Z45" s="71">
        <v>8433</v>
      </c>
      <c r="AA45" s="71">
        <v>1996</v>
      </c>
      <c r="AB45" s="71">
        <v>14013</v>
      </c>
      <c r="AC45" s="71">
        <v>367962</v>
      </c>
      <c r="AD45" s="71">
        <v>1.7671525941299999</v>
      </c>
      <c r="AE45" s="72"/>
      <c r="AF45" s="71">
        <v>46467008.643759139</v>
      </c>
      <c r="AG45" s="71">
        <v>773097.20594500122</v>
      </c>
      <c r="AH45" s="71">
        <v>458643.49189698708</v>
      </c>
      <c r="AI45" s="71">
        <v>22119081.648156289</v>
      </c>
      <c r="AJ45" s="71">
        <v>27825536.593521152</v>
      </c>
      <c r="AK45" s="71">
        <v>0</v>
      </c>
      <c r="AL45" s="71">
        <v>0</v>
      </c>
      <c r="AM45" s="71">
        <v>1908465.1101924791</v>
      </c>
      <c r="AN45" s="71">
        <v>0</v>
      </c>
      <c r="AO45" s="71">
        <v>0</v>
      </c>
      <c r="AP45" s="71">
        <v>99551832.693471044</v>
      </c>
      <c r="AQ45" s="72"/>
      <c r="AR45" s="71">
        <v>546</v>
      </c>
      <c r="AS45" s="71">
        <v>133</v>
      </c>
      <c r="AT45" s="71">
        <v>0</v>
      </c>
      <c r="AU45" s="71">
        <v>0</v>
      </c>
      <c r="AV45" s="71">
        <v>0</v>
      </c>
      <c r="AW45" s="71">
        <v>0</v>
      </c>
      <c r="AX45" s="71"/>
      <c r="AY45" s="72"/>
      <c r="AZ45" s="71">
        <v>2647.7149999999988</v>
      </c>
      <c r="BA45" s="71">
        <v>15743.2</v>
      </c>
      <c r="BB45" s="71">
        <v>0</v>
      </c>
      <c r="BC45" s="71">
        <v>0</v>
      </c>
      <c r="BD45" s="71">
        <v>0</v>
      </c>
      <c r="BE45" s="71">
        <v>0</v>
      </c>
      <c r="BF45" s="71"/>
      <c r="BG45" s="72"/>
      <c r="BH45" s="71">
        <v>0</v>
      </c>
      <c r="BI45" s="71">
        <v>0</v>
      </c>
      <c r="BJ45" s="71">
        <v>19.091999999999999</v>
      </c>
      <c r="BK45" s="71">
        <v>0</v>
      </c>
      <c r="BL45" s="71">
        <v>0</v>
      </c>
      <c r="BM45" s="71">
        <v>0</v>
      </c>
      <c r="BN45" s="72"/>
      <c r="BO45" s="71">
        <v>0</v>
      </c>
      <c r="BP45" s="71">
        <v>0</v>
      </c>
      <c r="BQ45" s="71">
        <v>1</v>
      </c>
      <c r="BR45" s="71">
        <v>0</v>
      </c>
      <c r="BS45" s="71">
        <v>0</v>
      </c>
      <c r="BT45" s="71">
        <v>0</v>
      </c>
      <c r="BU45"/>
      <c r="BV45" s="70">
        <v>19.091999999999999</v>
      </c>
      <c r="BW45" s="70">
        <v>0</v>
      </c>
      <c r="BX45" s="70">
        <v>0</v>
      </c>
      <c r="BY45" s="70">
        <v>0</v>
      </c>
      <c r="BZ45" s="70">
        <v>0</v>
      </c>
      <c r="CA45" s="70">
        <v>0</v>
      </c>
      <c r="CB45" s="70">
        <v>0</v>
      </c>
      <c r="CC45" s="70">
        <v>0</v>
      </c>
      <c r="CD45" s="70">
        <v>0</v>
      </c>
    </row>
    <row r="46" spans="1:82">
      <c r="A46" s="70" t="s">
        <v>1726</v>
      </c>
      <c r="B46" s="70">
        <v>102</v>
      </c>
      <c r="C46" s="70">
        <v>17</v>
      </c>
      <c r="D46" s="70">
        <v>6</v>
      </c>
      <c r="E46" s="70">
        <v>2020</v>
      </c>
      <c r="F46" s="70" t="s">
        <v>159</v>
      </c>
      <c r="G46" s="1064" t="s">
        <v>1709</v>
      </c>
      <c r="H46" s="70" t="s">
        <v>1710</v>
      </c>
      <c r="I46" s="148"/>
      <c r="J46" s="71">
        <v>19.44780536298213</v>
      </c>
      <c r="K46" s="71">
        <v>1.0693474575747617</v>
      </c>
      <c r="L46" s="71">
        <v>3.4014079330122891</v>
      </c>
      <c r="M46" s="71">
        <v>12.852854651408189</v>
      </c>
      <c r="N46" s="71">
        <v>13.222358101617637</v>
      </c>
      <c r="O46" s="71">
        <v>12.047753662731267</v>
      </c>
      <c r="P46" s="71">
        <v>9.2114407863603525</v>
      </c>
      <c r="Q46" s="71">
        <v>0.83134619992476999</v>
      </c>
      <c r="R46" s="71">
        <v>2.0028288342340441</v>
      </c>
      <c r="S46" s="71">
        <v>1.9433265544</v>
      </c>
      <c r="T46" s="72"/>
      <c r="U46" s="71">
        <v>3973405</v>
      </c>
      <c r="V46" s="71">
        <v>515</v>
      </c>
      <c r="W46" s="71">
        <v>46</v>
      </c>
      <c r="X46" s="71">
        <v>3864</v>
      </c>
      <c r="Y46" s="71">
        <v>6071</v>
      </c>
      <c r="Z46" s="71">
        <v>8609</v>
      </c>
      <c r="AA46" s="71">
        <v>2033</v>
      </c>
      <c r="AB46" s="71">
        <v>14100</v>
      </c>
      <c r="AC46" s="71">
        <v>355040.99999999994</v>
      </c>
      <c r="AD46" s="71">
        <v>1.9433265544</v>
      </c>
      <c r="AE46" s="72"/>
      <c r="AF46" s="71">
        <v>41144557.95192457</v>
      </c>
      <c r="AG46" s="71">
        <v>798020.58625019598</v>
      </c>
      <c r="AH46" s="71">
        <v>686228.8145624022</v>
      </c>
      <c r="AI46" s="71">
        <v>21767450.148841012</v>
      </c>
      <c r="AJ46" s="71">
        <v>28035845.550150771</v>
      </c>
      <c r="AK46" s="71"/>
      <c r="AL46" s="71"/>
      <c r="AM46" s="71">
        <v>1840206.6542673451</v>
      </c>
      <c r="AN46" s="71"/>
      <c r="AO46" s="71"/>
      <c r="AP46" s="71">
        <v>94272309.70599629</v>
      </c>
      <c r="AQ46" s="72"/>
      <c r="AR46" s="71">
        <v>562</v>
      </c>
      <c r="AS46" s="71">
        <v>134</v>
      </c>
      <c r="AT46" s="71">
        <v>0</v>
      </c>
      <c r="AU46" s="71">
        <v>0</v>
      </c>
      <c r="AV46" s="71">
        <v>0</v>
      </c>
      <c r="AW46" s="71">
        <v>0</v>
      </c>
      <c r="AX46" s="71"/>
      <c r="AY46" s="72"/>
      <c r="AZ46" s="71">
        <v>2743.665</v>
      </c>
      <c r="BA46" s="71">
        <v>15759.7</v>
      </c>
      <c r="BB46" s="71">
        <v>0</v>
      </c>
      <c r="BC46" s="71">
        <v>0</v>
      </c>
      <c r="BD46" s="71">
        <v>0</v>
      </c>
      <c r="BE46" s="71">
        <v>0</v>
      </c>
      <c r="BF46" s="71"/>
      <c r="BG46" s="72"/>
      <c r="BH46" s="71">
        <v>0</v>
      </c>
      <c r="BI46" s="71">
        <v>0</v>
      </c>
      <c r="BJ46" s="71">
        <v>31.72</v>
      </c>
      <c r="BK46" s="71">
        <v>0</v>
      </c>
      <c r="BL46" s="71">
        <v>0</v>
      </c>
      <c r="BM46" s="71">
        <v>0</v>
      </c>
      <c r="BN46" s="72"/>
      <c r="BO46" s="71">
        <v>0</v>
      </c>
      <c r="BP46" s="71">
        <v>0</v>
      </c>
      <c r="BQ46" s="71">
        <v>1</v>
      </c>
      <c r="BR46" s="71">
        <v>0</v>
      </c>
      <c r="BS46" s="71">
        <v>0</v>
      </c>
      <c r="BT46" s="71">
        <v>0</v>
      </c>
      <c r="BU46"/>
      <c r="BV46" s="70">
        <v>31.72</v>
      </c>
      <c r="BW46" s="70">
        <v>0</v>
      </c>
      <c r="BX46" s="70">
        <v>0</v>
      </c>
      <c r="BY46" s="70">
        <v>0</v>
      </c>
      <c r="BZ46" s="70">
        <v>0</v>
      </c>
      <c r="CA46" s="70">
        <v>0</v>
      </c>
      <c r="CB46" s="70">
        <v>0</v>
      </c>
      <c r="CC46" s="70">
        <v>0</v>
      </c>
      <c r="CD46" s="70">
        <v>0</v>
      </c>
    </row>
    <row r="47" spans="1:82">
      <c r="A47" s="70" t="s">
        <v>1727</v>
      </c>
      <c r="B47" s="70">
        <v>102</v>
      </c>
      <c r="C47" s="70">
        <v>18</v>
      </c>
      <c r="D47" s="70">
        <v>6</v>
      </c>
      <c r="E47" s="70">
        <v>2021</v>
      </c>
      <c r="F47" s="70" t="s">
        <v>160</v>
      </c>
      <c r="G47" s="70" t="s">
        <v>1709</v>
      </c>
      <c r="H47" s="70" t="s">
        <v>1710</v>
      </c>
      <c r="I47" s="148"/>
      <c r="J47" s="71">
        <v>0</v>
      </c>
      <c r="K47" s="71">
        <v>1.0800865735379916</v>
      </c>
      <c r="L47" s="71">
        <v>3.1265914748619865</v>
      </c>
      <c r="M47" s="71">
        <v>11.659415632866068</v>
      </c>
      <c r="N47" s="71">
        <v>11.708250687301893</v>
      </c>
      <c r="O47" s="71">
        <v>11.853022154066737</v>
      </c>
      <c r="P47" s="71">
        <v>9.5813096171568244</v>
      </c>
      <c r="Q47" s="71">
        <v>0.81969660075260498</v>
      </c>
      <c r="R47" s="71">
        <v>2.1296577930571825</v>
      </c>
      <c r="S47" s="71">
        <v>2.4300076692000001</v>
      </c>
      <c r="T47" s="72"/>
      <c r="U47" s="71">
        <v>0</v>
      </c>
      <c r="V47" s="71">
        <v>515</v>
      </c>
      <c r="W47" s="71">
        <v>46</v>
      </c>
      <c r="X47" s="71">
        <v>3864</v>
      </c>
      <c r="Y47" s="71">
        <v>6093</v>
      </c>
      <c r="Z47" s="71">
        <v>8721</v>
      </c>
      <c r="AA47" s="71">
        <v>2062</v>
      </c>
      <c r="AB47" s="71">
        <v>14039</v>
      </c>
      <c r="AC47" s="71">
        <v>366242.49999999994</v>
      </c>
      <c r="AD47" s="71">
        <v>2.4300076692000001</v>
      </c>
      <c r="AE47" s="72"/>
      <c r="AF47" s="71">
        <v>0</v>
      </c>
      <c r="AG47" s="71">
        <v>830236.81527192215</v>
      </c>
      <c r="AH47" s="71">
        <v>659654.39401572687</v>
      </c>
      <c r="AI47" s="71">
        <v>23051430.038853031</v>
      </c>
      <c r="AJ47" s="71">
        <v>27447986.10703868</v>
      </c>
      <c r="AK47" s="71">
        <v>0</v>
      </c>
      <c r="AL47" s="71">
        <v>0</v>
      </c>
      <c r="AM47" s="71">
        <v>1842813.7209337451</v>
      </c>
      <c r="AN47" s="71">
        <v>0</v>
      </c>
      <c r="AO47" s="71">
        <v>0</v>
      </c>
      <c r="AP47" s="71">
        <v>53832121.076113097</v>
      </c>
      <c r="AQ47" s="72"/>
      <c r="AR47" s="71">
        <v>590</v>
      </c>
      <c r="AS47" s="71">
        <v>137</v>
      </c>
      <c r="AT47" s="71">
        <v>0</v>
      </c>
      <c r="AU47" s="71">
        <v>0</v>
      </c>
      <c r="AV47" s="71">
        <v>0</v>
      </c>
      <c r="AW47" s="71">
        <v>0</v>
      </c>
      <c r="AX47" s="71"/>
      <c r="AY47" s="72"/>
      <c r="AZ47" s="71">
        <v>2934.6950000000002</v>
      </c>
      <c r="BA47" s="71">
        <v>15881.8</v>
      </c>
      <c r="BB47" s="71">
        <v>0</v>
      </c>
      <c r="BC47" s="71">
        <v>0</v>
      </c>
      <c r="BD47" s="71">
        <v>0</v>
      </c>
      <c r="BE47" s="71">
        <v>0</v>
      </c>
      <c r="BF47" s="71"/>
      <c r="BG47" s="72"/>
      <c r="BH47" s="71">
        <v>0</v>
      </c>
      <c r="BI47" s="71">
        <v>0</v>
      </c>
      <c r="BJ47" s="71">
        <v>31.254000000000001</v>
      </c>
      <c r="BK47" s="71">
        <v>0</v>
      </c>
      <c r="BL47" s="71">
        <v>0</v>
      </c>
      <c r="BM47" s="71">
        <v>0</v>
      </c>
      <c r="BN47" s="72"/>
      <c r="BO47" s="71">
        <v>0</v>
      </c>
      <c r="BP47" s="71">
        <v>0</v>
      </c>
      <c r="BQ47" s="71">
        <v>1</v>
      </c>
      <c r="BR47" s="71">
        <v>0</v>
      </c>
      <c r="BS47" s="71">
        <v>0</v>
      </c>
      <c r="BT47" s="71">
        <v>0</v>
      </c>
      <c r="BU47"/>
      <c r="BV47" s="70">
        <v>31.254000000000001</v>
      </c>
      <c r="BW47" s="70">
        <v>0</v>
      </c>
      <c r="BX47" s="70">
        <v>0</v>
      </c>
      <c r="BY47" s="70">
        <v>0</v>
      </c>
      <c r="BZ47" s="70">
        <v>0</v>
      </c>
      <c r="CA47" s="70">
        <v>0</v>
      </c>
      <c r="CB47" s="70">
        <v>0</v>
      </c>
      <c r="CC47" s="70">
        <v>0</v>
      </c>
      <c r="CD47" s="70">
        <v>0</v>
      </c>
    </row>
    <row r="48" spans="1:82">
      <c r="A48" s="70" t="s">
        <v>1728</v>
      </c>
      <c r="B48" s="70">
        <v>102</v>
      </c>
      <c r="C48" s="70">
        <v>19</v>
      </c>
      <c r="D48" s="70">
        <v>6</v>
      </c>
      <c r="E48" s="70">
        <v>2022</v>
      </c>
      <c r="F48" s="70" t="s">
        <v>161</v>
      </c>
      <c r="G48" s="70" t="s">
        <v>1709</v>
      </c>
      <c r="H48" s="70" t="s">
        <v>1710</v>
      </c>
      <c r="I48" s="148"/>
      <c r="J48" s="71">
        <v>0</v>
      </c>
      <c r="K48" s="71">
        <v>1.1379495138882227</v>
      </c>
      <c r="L48" s="71">
        <v>3.0558029133199707</v>
      </c>
      <c r="M48" s="71">
        <v>13.138401916293423</v>
      </c>
      <c r="N48" s="71">
        <v>15.48152608562588</v>
      </c>
      <c r="O48" s="71">
        <v>12.504059114820112</v>
      </c>
      <c r="P48" s="71">
        <v>9.3916729003340453</v>
      </c>
      <c r="Q48" s="71">
        <v>0.83024138887740939</v>
      </c>
      <c r="R48" s="71">
        <v>2.4251295963533788</v>
      </c>
      <c r="S48" s="71">
        <v>2.1121186788799999</v>
      </c>
      <c r="T48" s="72"/>
      <c r="U48" s="71">
        <v>0</v>
      </c>
      <c r="V48" s="71">
        <v>515</v>
      </c>
      <c r="W48" s="71">
        <v>46</v>
      </c>
      <c r="X48" s="71">
        <v>3864</v>
      </c>
      <c r="Y48" s="71">
        <v>6208</v>
      </c>
      <c r="Z48" s="71">
        <v>8741</v>
      </c>
      <c r="AA48" s="71">
        <v>2052</v>
      </c>
      <c r="AB48" s="71">
        <v>14103</v>
      </c>
      <c r="AC48" s="71">
        <v>422293.49999999994</v>
      </c>
      <c r="AD48" s="71">
        <v>2.1121186788799999</v>
      </c>
      <c r="AE48" s="72"/>
      <c r="AF48" s="71">
        <v>0</v>
      </c>
      <c r="AG48" s="71">
        <v>850292.98924765561</v>
      </c>
      <c r="AH48" s="71">
        <v>651972.30042757117</v>
      </c>
      <c r="AI48" s="71">
        <v>21391352.234468605</v>
      </c>
      <c r="AJ48" s="71">
        <v>28922115.387013301</v>
      </c>
      <c r="AK48" s="71">
        <v>0</v>
      </c>
      <c r="AL48" s="71">
        <v>0</v>
      </c>
      <c r="AM48" s="71">
        <v>1821082.2330235508</v>
      </c>
      <c r="AN48" s="71">
        <v>0</v>
      </c>
      <c r="AO48" s="71">
        <v>0</v>
      </c>
      <c r="AP48" s="71">
        <v>53636815.144180685</v>
      </c>
      <c r="AQ48" s="72"/>
      <c r="AR48" s="71">
        <v>626</v>
      </c>
      <c r="AS48" s="71">
        <v>137</v>
      </c>
      <c r="AT48" s="71">
        <v>0</v>
      </c>
      <c r="AU48" s="71">
        <v>0</v>
      </c>
      <c r="AV48" s="71">
        <v>0</v>
      </c>
      <c r="AW48" s="71">
        <v>0</v>
      </c>
      <c r="AX48" s="71"/>
      <c r="AY48" s="72"/>
      <c r="AZ48" s="71">
        <v>3162.5950000000003</v>
      </c>
      <c r="BA48" s="71">
        <v>15881.800000000003</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1729</v>
      </c>
      <c r="B49" s="70">
        <v>102</v>
      </c>
      <c r="C49" s="70">
        <v>20</v>
      </c>
      <c r="D49" s="70">
        <v>6</v>
      </c>
      <c r="E49" s="70">
        <v>2023</v>
      </c>
      <c r="F49" s="70" t="s">
        <v>1539</v>
      </c>
      <c r="G49" s="70" t="s">
        <v>1709</v>
      </c>
      <c r="H49" s="70" t="s">
        <v>1710</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656</v>
      </c>
      <c r="AS49" s="71">
        <v>137</v>
      </c>
      <c r="AT49" s="71">
        <v>0</v>
      </c>
      <c r="AU49" s="71">
        <v>0</v>
      </c>
      <c r="AV49" s="71">
        <v>0</v>
      </c>
      <c r="AW49" s="71">
        <v>0</v>
      </c>
      <c r="AX49" s="71"/>
      <c r="AY49" s="72"/>
      <c r="AZ49" s="71">
        <v>3333.6450000000004</v>
      </c>
      <c r="BA49" s="71">
        <v>15881.800000000003</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1730</v>
      </c>
      <c r="B50" s="70">
        <v>102</v>
      </c>
      <c r="C50" s="70">
        <v>21</v>
      </c>
      <c r="D50" s="70">
        <v>6</v>
      </c>
      <c r="E50" s="70">
        <v>2024</v>
      </c>
      <c r="F50" s="70" t="s">
        <v>1554</v>
      </c>
      <c r="G50" s="70" t="s">
        <v>1709</v>
      </c>
      <c r="H50" s="70" t="s">
        <v>1710</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1731</v>
      </c>
      <c r="B51" s="70">
        <v>290</v>
      </c>
      <c r="C51" s="70">
        <v>1</v>
      </c>
      <c r="D51" s="70">
        <v>18</v>
      </c>
      <c r="E51" s="70">
        <v>1990</v>
      </c>
      <c r="F51" s="70" t="s">
        <v>787</v>
      </c>
      <c r="G51" s="70" t="s">
        <v>1732</v>
      </c>
      <c r="H51" s="70" t="s">
        <v>1733</v>
      </c>
      <c r="I51" s="148"/>
      <c r="J51" s="71">
        <v>7.9129872014720091</v>
      </c>
      <c r="K51" s="71">
        <v>3.754080925395515</v>
      </c>
      <c r="L51" s="71">
        <v>36.987641525112103</v>
      </c>
      <c r="M51" s="71">
        <v>11.095682049504051</v>
      </c>
      <c r="N51" s="71">
        <v>17.51742810620749</v>
      </c>
      <c r="O51" s="71">
        <v>13.24542939792588</v>
      </c>
      <c r="P51" s="71">
        <v>31.003525803088539</v>
      </c>
      <c r="Q51" s="71">
        <v>1.3267549462495101</v>
      </c>
      <c r="R51" s="71">
        <v>7.0392253471089239</v>
      </c>
      <c r="S51" s="71">
        <v>1.059839190677174</v>
      </c>
      <c r="T51" s="72"/>
      <c r="U51" s="71">
        <v>826968</v>
      </c>
      <c r="V51" s="71">
        <v>934</v>
      </c>
      <c r="W51" s="71">
        <v>408</v>
      </c>
      <c r="X51" s="71">
        <v>4144</v>
      </c>
      <c r="Y51" s="71">
        <v>8301</v>
      </c>
      <c r="Z51" s="71">
        <v>5448</v>
      </c>
      <c r="AA51" s="71">
        <v>7528</v>
      </c>
      <c r="AB51" s="71">
        <v>21542</v>
      </c>
      <c r="AC51" s="71">
        <v>1219206.5</v>
      </c>
      <c r="AD51" s="71">
        <v>1.059839190677174</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1734</v>
      </c>
      <c r="B52" s="70">
        <v>291</v>
      </c>
      <c r="C52" s="70">
        <v>2</v>
      </c>
      <c r="D52" s="70">
        <v>18</v>
      </c>
      <c r="E52" s="70">
        <v>2005</v>
      </c>
      <c r="F52" s="70" t="s">
        <v>789</v>
      </c>
      <c r="G52" s="70" t="s">
        <v>1732</v>
      </c>
      <c r="H52" s="70" t="s">
        <v>1733</v>
      </c>
      <c r="I52" s="148"/>
      <c r="J52" s="71">
        <v>10.262289827367651</v>
      </c>
      <c r="K52" s="71">
        <v>2.075018530744642</v>
      </c>
      <c r="L52" s="71">
        <v>17.67611927229272</v>
      </c>
      <c r="M52" s="71">
        <v>15.79031345798318</v>
      </c>
      <c r="N52" s="71">
        <v>20.856401057642831</v>
      </c>
      <c r="O52" s="71">
        <v>20.245141240683679</v>
      </c>
      <c r="P52" s="71">
        <v>29.483054147604641</v>
      </c>
      <c r="Q52" s="71">
        <v>1.1236727670057101</v>
      </c>
      <c r="R52" s="71">
        <v>6.6439783401457606E-2</v>
      </c>
      <c r="S52" s="71">
        <v>2.2824327402377529</v>
      </c>
      <c r="T52" s="72"/>
      <c r="U52" s="71">
        <v>1108140</v>
      </c>
      <c r="V52" s="71">
        <v>771</v>
      </c>
      <c r="W52" s="71">
        <v>188</v>
      </c>
      <c r="X52" s="71">
        <v>3385</v>
      </c>
      <c r="Y52" s="71">
        <v>8354</v>
      </c>
      <c r="Z52" s="71">
        <v>9636</v>
      </c>
      <c r="AA52" s="71">
        <v>5863</v>
      </c>
      <c r="AB52" s="71">
        <v>19073</v>
      </c>
      <c r="AC52" s="71">
        <v>11748.5</v>
      </c>
      <c r="AD52" s="71">
        <v>2.2824327402377529</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1735</v>
      </c>
      <c r="B53" s="70">
        <v>292</v>
      </c>
      <c r="C53" s="70">
        <v>3</v>
      </c>
      <c r="D53" s="70">
        <v>18</v>
      </c>
      <c r="E53" s="70">
        <v>2006</v>
      </c>
      <c r="F53" s="70" t="s">
        <v>790</v>
      </c>
      <c r="G53" s="70" t="s">
        <v>1732</v>
      </c>
      <c r="H53" s="70" t="s">
        <v>1733</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1736</v>
      </c>
      <c r="B54" s="70">
        <v>293</v>
      </c>
      <c r="C54" s="70">
        <v>4</v>
      </c>
      <c r="D54" s="70">
        <v>18</v>
      </c>
      <c r="E54" s="70">
        <v>2007</v>
      </c>
      <c r="F54" s="70" t="s">
        <v>791</v>
      </c>
      <c r="G54" s="70" t="s">
        <v>1732</v>
      </c>
      <c r="H54" s="70" t="s">
        <v>1733</v>
      </c>
      <c r="I54" s="148"/>
      <c r="J54" s="71">
        <v>9.1002870519631713</v>
      </c>
      <c r="K54" s="71">
        <v>1.919328617080605</v>
      </c>
      <c r="L54" s="71">
        <v>12.73331404363965</v>
      </c>
      <c r="M54" s="71">
        <v>17.470834972678119</v>
      </c>
      <c r="N54" s="71">
        <v>20.662745547150809</v>
      </c>
      <c r="O54" s="71">
        <v>19.69719434322446</v>
      </c>
      <c r="P54" s="71">
        <v>28.89769148138447</v>
      </c>
      <c r="Q54" s="71">
        <v>1.14778130024595</v>
      </c>
      <c r="R54" s="71">
        <v>0.44851656280200197</v>
      </c>
      <c r="S54" s="71">
        <v>2.2083561170974968</v>
      </c>
      <c r="T54" s="72"/>
      <c r="U54" s="71">
        <v>1227614</v>
      </c>
      <c r="V54" s="71">
        <v>736</v>
      </c>
      <c r="W54" s="71">
        <v>182</v>
      </c>
      <c r="X54" s="71">
        <v>4385</v>
      </c>
      <c r="Y54" s="71">
        <v>8330</v>
      </c>
      <c r="Z54" s="71">
        <v>9746</v>
      </c>
      <c r="AA54" s="71">
        <v>5659</v>
      </c>
      <c r="AB54" s="71">
        <v>18452</v>
      </c>
      <c r="AC54" s="71">
        <v>81586.5</v>
      </c>
      <c r="AD54" s="71">
        <v>2.2083561170974968</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1737</v>
      </c>
      <c r="B55" s="70">
        <v>294</v>
      </c>
      <c r="C55" s="70">
        <v>5</v>
      </c>
      <c r="D55" s="70">
        <v>18</v>
      </c>
      <c r="E55" s="70">
        <v>2008</v>
      </c>
      <c r="F55" s="70" t="s">
        <v>792</v>
      </c>
      <c r="G55" s="70" t="s">
        <v>1732</v>
      </c>
      <c r="H55" s="70" t="s">
        <v>1733</v>
      </c>
      <c r="I55" s="148"/>
      <c r="J55" s="71">
        <v>9.1760143388787938</v>
      </c>
      <c r="K55" s="71">
        <v>1.4971646094695661</v>
      </c>
      <c r="L55" s="71">
        <v>11.00650689629496</v>
      </c>
      <c r="M55" s="71">
        <v>18.598154959644152</v>
      </c>
      <c r="N55" s="71">
        <v>18.616139605002779</v>
      </c>
      <c r="O55" s="71">
        <v>19.158165873364979</v>
      </c>
      <c r="P55" s="71">
        <v>28.135360787627359</v>
      </c>
      <c r="Q55" s="71">
        <v>1.1069325014528499</v>
      </c>
      <c r="R55" s="71">
        <v>7.1511296600999405E-2</v>
      </c>
      <c r="S55" s="71">
        <v>2.2436164956121352</v>
      </c>
      <c r="T55" s="72"/>
      <c r="U55" s="71">
        <v>1338773</v>
      </c>
      <c r="V55" s="71">
        <v>736</v>
      </c>
      <c r="W55" s="71">
        <v>182</v>
      </c>
      <c r="X55" s="71">
        <v>4385</v>
      </c>
      <c r="Y55" s="71">
        <v>8336</v>
      </c>
      <c r="Z55" s="71">
        <v>9812</v>
      </c>
      <c r="AA55" s="71">
        <v>5516</v>
      </c>
      <c r="AB55" s="71">
        <v>18088</v>
      </c>
      <c r="AC55" s="71">
        <v>13507.5</v>
      </c>
      <c r="AD55" s="71">
        <v>2.2436164956121352</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1738</v>
      </c>
      <c r="B56" s="70">
        <v>295</v>
      </c>
      <c r="C56" s="70">
        <v>6</v>
      </c>
      <c r="D56" s="70">
        <v>18</v>
      </c>
      <c r="E56" s="70">
        <v>2009</v>
      </c>
      <c r="F56" s="70" t="s">
        <v>176</v>
      </c>
      <c r="G56" s="70" t="s">
        <v>1732</v>
      </c>
      <c r="H56" s="70" t="s">
        <v>1733</v>
      </c>
      <c r="I56" s="148"/>
      <c r="J56" s="71">
        <v>8.9884262551000145</v>
      </c>
      <c r="K56" s="71">
        <v>1.2831228507115331</v>
      </c>
      <c r="L56" s="71">
        <v>16.525480747574811</v>
      </c>
      <c r="M56" s="71">
        <v>18.015098679273521</v>
      </c>
      <c r="N56" s="71">
        <v>17.498944236296001</v>
      </c>
      <c r="O56" s="71">
        <v>19.88034508546744</v>
      </c>
      <c r="P56" s="71">
        <v>27.008531590868099</v>
      </c>
      <c r="Q56" s="71">
        <v>1.0424733621326201</v>
      </c>
      <c r="R56" s="71">
        <v>1.2607986928487189</v>
      </c>
      <c r="S56" s="71">
        <v>1.9487938678026899</v>
      </c>
      <c r="T56" s="72"/>
      <c r="U56" s="71">
        <v>1246604</v>
      </c>
      <c r="V56" s="71">
        <v>595</v>
      </c>
      <c r="W56" s="71">
        <v>404</v>
      </c>
      <c r="X56" s="71">
        <v>4734</v>
      </c>
      <c r="Y56" s="71">
        <v>8343</v>
      </c>
      <c r="Z56" s="71">
        <v>10050</v>
      </c>
      <c r="AA56" s="71">
        <v>5436</v>
      </c>
      <c r="AB56" s="71">
        <v>17882</v>
      </c>
      <c r="AC56" s="71">
        <v>232332</v>
      </c>
      <c r="AD56" s="71">
        <v>1.9487938678026899</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0</v>
      </c>
      <c r="BM56" s="71">
        <v>0</v>
      </c>
      <c r="BN56" s="72"/>
      <c r="BO56" s="71">
        <v>0</v>
      </c>
      <c r="BP56" s="71">
        <v>0</v>
      </c>
      <c r="BQ56" s="71">
        <v>0</v>
      </c>
      <c r="BR56" s="71">
        <v>0</v>
      </c>
      <c r="BS56" s="71">
        <v>0</v>
      </c>
      <c r="BT56" s="71">
        <v>0</v>
      </c>
      <c r="BU56"/>
      <c r="BV56" s="70">
        <v>0</v>
      </c>
      <c r="BW56" s="70">
        <v>0</v>
      </c>
      <c r="BX56" s="70">
        <v>0</v>
      </c>
      <c r="BY56" s="70">
        <v>0</v>
      </c>
      <c r="BZ56" s="70">
        <v>0</v>
      </c>
      <c r="CA56" s="70">
        <v>0</v>
      </c>
      <c r="CB56" s="70">
        <v>0</v>
      </c>
      <c r="CC56" s="70">
        <v>0</v>
      </c>
      <c r="CD56" s="70">
        <v>0</v>
      </c>
    </row>
    <row r="57" spans="1:82">
      <c r="A57" s="70" t="s">
        <v>1739</v>
      </c>
      <c r="B57" s="70">
        <v>296</v>
      </c>
      <c r="C57" s="70">
        <v>7</v>
      </c>
      <c r="D57" s="70">
        <v>18</v>
      </c>
      <c r="E57" s="70">
        <v>2010</v>
      </c>
      <c r="F57" s="70" t="s">
        <v>177</v>
      </c>
      <c r="G57" s="70" t="s">
        <v>1732</v>
      </c>
      <c r="H57" s="70" t="s">
        <v>1733</v>
      </c>
      <c r="I57" s="148"/>
      <c r="J57" s="71">
        <v>8.5131196037891712</v>
      </c>
      <c r="K57" s="71">
        <v>1.3634231265110159</v>
      </c>
      <c r="L57" s="71">
        <v>15.21387585528581</v>
      </c>
      <c r="M57" s="71">
        <v>19.416500062432469</v>
      </c>
      <c r="N57" s="71">
        <v>20.66784059323799</v>
      </c>
      <c r="O57" s="71">
        <v>19.888811100603679</v>
      </c>
      <c r="P57" s="71">
        <v>27.139781818640252</v>
      </c>
      <c r="Q57" s="71">
        <v>1.0691839920170501</v>
      </c>
      <c r="R57" s="71">
        <v>0.38428707042914412</v>
      </c>
      <c r="S57" s="71">
        <v>2.0368505335888871</v>
      </c>
      <c r="T57" s="72"/>
      <c r="U57" s="71">
        <v>1242639</v>
      </c>
      <c r="V57" s="71">
        <v>595</v>
      </c>
      <c r="W57" s="71">
        <v>404</v>
      </c>
      <c r="X57" s="71">
        <v>4734</v>
      </c>
      <c r="Y57" s="71">
        <v>8361</v>
      </c>
      <c r="Z57" s="71">
        <v>10101</v>
      </c>
      <c r="AA57" s="71">
        <v>5326</v>
      </c>
      <c r="AB57" s="71">
        <v>17574</v>
      </c>
      <c r="AC57" s="71">
        <v>67107.5</v>
      </c>
      <c r="AD57" s="71">
        <v>2.0368505335888871</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0</v>
      </c>
      <c r="BM57" s="71">
        <v>0</v>
      </c>
      <c r="BN57" s="72"/>
      <c r="BO57" s="71">
        <v>0</v>
      </c>
      <c r="BP57" s="71">
        <v>0</v>
      </c>
      <c r="BQ57" s="71">
        <v>0</v>
      </c>
      <c r="BR57" s="71">
        <v>0</v>
      </c>
      <c r="BS57" s="71">
        <v>0</v>
      </c>
      <c r="BT57" s="71">
        <v>0</v>
      </c>
      <c r="BU57"/>
      <c r="BV57" s="70">
        <v>0</v>
      </c>
      <c r="BW57" s="70">
        <v>0</v>
      </c>
      <c r="BX57" s="70">
        <v>0</v>
      </c>
      <c r="BY57" s="70">
        <v>0</v>
      </c>
      <c r="BZ57" s="70">
        <v>0</v>
      </c>
      <c r="CA57" s="70">
        <v>0</v>
      </c>
      <c r="CB57" s="70">
        <v>0</v>
      </c>
      <c r="CC57" s="70">
        <v>0</v>
      </c>
      <c r="CD57" s="70">
        <v>0</v>
      </c>
    </row>
    <row r="58" spans="1:82">
      <c r="A58" s="70" t="s">
        <v>1740</v>
      </c>
      <c r="B58" s="70">
        <v>297</v>
      </c>
      <c r="C58" s="70">
        <v>8</v>
      </c>
      <c r="D58" s="70">
        <v>18</v>
      </c>
      <c r="E58" s="70">
        <v>2011</v>
      </c>
      <c r="F58" s="70" t="s">
        <v>178</v>
      </c>
      <c r="G58" s="70" t="s">
        <v>1732</v>
      </c>
      <c r="H58" s="70" t="s">
        <v>1733</v>
      </c>
      <c r="I58" s="148"/>
      <c r="J58" s="71">
        <v>9.5598626223490584</v>
      </c>
      <c r="K58" s="71">
        <v>1.80368823355664</v>
      </c>
      <c r="L58" s="71">
        <v>20.470430272293878</v>
      </c>
      <c r="M58" s="71">
        <v>23.11123107090917</v>
      </c>
      <c r="N58" s="71">
        <v>25.320964777022361</v>
      </c>
      <c r="O58" s="71">
        <v>19.577687536511959</v>
      </c>
      <c r="P58" s="71">
        <v>25.736928696342776</v>
      </c>
      <c r="Q58" s="71">
        <v>1.2139224691194499</v>
      </c>
      <c r="R58" s="71">
        <v>1.2425393382604</v>
      </c>
      <c r="S58" s="71">
        <v>2.249550376107964</v>
      </c>
      <c r="T58" s="72"/>
      <c r="U58" s="71">
        <v>1176011</v>
      </c>
      <c r="V58" s="71">
        <v>595</v>
      </c>
      <c r="W58" s="71">
        <v>404</v>
      </c>
      <c r="X58" s="71">
        <v>4734</v>
      </c>
      <c r="Y58" s="71">
        <v>8319</v>
      </c>
      <c r="Z58" s="71">
        <v>10159</v>
      </c>
      <c r="AA58" s="71">
        <v>5201</v>
      </c>
      <c r="AB58" s="71">
        <v>17298</v>
      </c>
      <c r="AC58" s="71">
        <v>216624</v>
      </c>
      <c r="AD58" s="71">
        <v>2.249550376107964</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0</v>
      </c>
      <c r="BM58" s="71">
        <v>0</v>
      </c>
      <c r="BN58" s="72"/>
      <c r="BO58" s="71">
        <v>0</v>
      </c>
      <c r="BP58" s="71">
        <v>0</v>
      </c>
      <c r="BQ58" s="71">
        <v>0</v>
      </c>
      <c r="BR58" s="71">
        <v>0</v>
      </c>
      <c r="BS58" s="71">
        <v>0</v>
      </c>
      <c r="BT58" s="71">
        <v>0</v>
      </c>
      <c r="BU58"/>
      <c r="BV58" s="70">
        <v>0</v>
      </c>
      <c r="BW58" s="70">
        <v>0</v>
      </c>
      <c r="BX58" s="70">
        <v>0</v>
      </c>
      <c r="BY58" s="70">
        <v>0</v>
      </c>
      <c r="BZ58" s="70">
        <v>0</v>
      </c>
      <c r="CA58" s="70">
        <v>0</v>
      </c>
      <c r="CB58" s="70">
        <v>0</v>
      </c>
      <c r="CC58" s="70">
        <v>0</v>
      </c>
      <c r="CD58" s="70">
        <v>0</v>
      </c>
    </row>
    <row r="59" spans="1:82">
      <c r="A59" s="70" t="s">
        <v>1741</v>
      </c>
      <c r="B59" s="70">
        <v>298</v>
      </c>
      <c r="C59" s="70">
        <v>9</v>
      </c>
      <c r="D59" s="70">
        <v>18</v>
      </c>
      <c r="E59" s="70">
        <v>2012</v>
      </c>
      <c r="F59" s="70" t="s">
        <v>179</v>
      </c>
      <c r="G59" s="70" t="s">
        <v>1732</v>
      </c>
      <c r="H59" s="70" t="s">
        <v>1733</v>
      </c>
      <c r="I59" s="148"/>
      <c r="J59" s="71">
        <v>11.08034353653397</v>
      </c>
      <c r="K59" s="71">
        <v>1.847223068211431</v>
      </c>
      <c r="L59" s="71">
        <v>20.744793399158709</v>
      </c>
      <c r="M59" s="71">
        <v>25.85144344445467</v>
      </c>
      <c r="N59" s="71">
        <v>26.01769448800345</v>
      </c>
      <c r="O59" s="71">
        <v>19.513489954738642</v>
      </c>
      <c r="P59" s="71">
        <v>25.534996221997876</v>
      </c>
      <c r="Q59" s="71">
        <v>1.2981634059893301</v>
      </c>
      <c r="R59" s="71">
        <v>1.4151456857705149</v>
      </c>
      <c r="S59" s="71">
        <v>1.7604001517313721</v>
      </c>
      <c r="T59" s="72"/>
      <c r="U59" s="71">
        <v>1323187</v>
      </c>
      <c r="V59" s="71">
        <v>595</v>
      </c>
      <c r="W59" s="71">
        <v>404</v>
      </c>
      <c r="X59" s="71">
        <v>4734</v>
      </c>
      <c r="Y59" s="71">
        <v>8293</v>
      </c>
      <c r="Z59" s="71">
        <v>10206</v>
      </c>
      <c r="AA59" s="71">
        <v>5131</v>
      </c>
      <c r="AB59" s="71">
        <v>17026</v>
      </c>
      <c r="AC59" s="71">
        <v>240326</v>
      </c>
      <c r="AD59" s="71">
        <v>1.7604001517313721</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0</v>
      </c>
      <c r="BM59" s="71">
        <v>0</v>
      </c>
      <c r="BN59" s="72"/>
      <c r="BO59" s="71">
        <v>0</v>
      </c>
      <c r="BP59" s="71">
        <v>0</v>
      </c>
      <c r="BQ59" s="71">
        <v>0</v>
      </c>
      <c r="BR59" s="71">
        <v>0</v>
      </c>
      <c r="BS59" s="71">
        <v>0</v>
      </c>
      <c r="BT59" s="71">
        <v>0</v>
      </c>
      <c r="BU59"/>
      <c r="BV59" s="70">
        <v>0</v>
      </c>
      <c r="BW59" s="70">
        <v>0</v>
      </c>
      <c r="BX59" s="70">
        <v>0</v>
      </c>
      <c r="BY59" s="70">
        <v>0</v>
      </c>
      <c r="BZ59" s="70">
        <v>0</v>
      </c>
      <c r="CA59" s="70">
        <v>0</v>
      </c>
      <c r="CB59" s="70">
        <v>0</v>
      </c>
      <c r="CC59" s="70">
        <v>0</v>
      </c>
      <c r="CD59" s="70">
        <v>0</v>
      </c>
    </row>
    <row r="60" spans="1:82">
      <c r="A60" s="70" t="s">
        <v>1742</v>
      </c>
      <c r="B60" s="70">
        <v>299</v>
      </c>
      <c r="C60" s="70">
        <v>10</v>
      </c>
      <c r="D60" s="70">
        <v>18</v>
      </c>
      <c r="E60" s="70">
        <v>2013</v>
      </c>
      <c r="F60" s="70" t="s">
        <v>180</v>
      </c>
      <c r="G60" s="70" t="s">
        <v>1732</v>
      </c>
      <c r="H60" s="70" t="s">
        <v>1733</v>
      </c>
      <c r="I60" s="148"/>
      <c r="J60" s="71">
        <v>9.632978279259822</v>
      </c>
      <c r="K60" s="71">
        <v>1.626583810165305</v>
      </c>
      <c r="L60" s="71">
        <v>18.98736303800149</v>
      </c>
      <c r="M60" s="71">
        <v>25.893382052588091</v>
      </c>
      <c r="N60" s="71">
        <v>27.73905798569578</v>
      </c>
      <c r="O60" s="71">
        <v>18.628238486786529</v>
      </c>
      <c r="P60" s="71">
        <v>25.471360627505501</v>
      </c>
      <c r="Q60" s="71">
        <v>1.29994899027541</v>
      </c>
      <c r="R60" s="71">
        <v>2.2861275425709731</v>
      </c>
      <c r="S60" s="71">
        <v>1.68089968793803</v>
      </c>
      <c r="T60" s="72"/>
      <c r="U60" s="71">
        <v>1033774</v>
      </c>
      <c r="V60" s="71">
        <v>595</v>
      </c>
      <c r="W60" s="71">
        <v>404</v>
      </c>
      <c r="X60" s="71">
        <v>4734</v>
      </c>
      <c r="Y60" s="71">
        <v>8239</v>
      </c>
      <c r="Z60" s="71">
        <v>10178</v>
      </c>
      <c r="AA60" s="71">
        <v>5099</v>
      </c>
      <c r="AB60" s="71">
        <v>16805</v>
      </c>
      <c r="AC60" s="71">
        <v>378975.5</v>
      </c>
      <c r="AD60" s="71">
        <v>1.68089968793803</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0</v>
      </c>
      <c r="BM60" s="71">
        <v>0</v>
      </c>
      <c r="BN60" s="72"/>
      <c r="BO60" s="71">
        <v>0</v>
      </c>
      <c r="BP60" s="71">
        <v>0</v>
      </c>
      <c r="BQ60" s="71">
        <v>0</v>
      </c>
      <c r="BR60" s="71">
        <v>0</v>
      </c>
      <c r="BS60" s="71">
        <v>0</v>
      </c>
      <c r="BT60" s="71">
        <v>0</v>
      </c>
      <c r="BU60"/>
      <c r="BV60" s="70">
        <v>0</v>
      </c>
      <c r="BW60" s="70">
        <v>0</v>
      </c>
      <c r="BX60" s="70">
        <v>0</v>
      </c>
      <c r="BY60" s="70">
        <v>0</v>
      </c>
      <c r="BZ60" s="70">
        <v>0</v>
      </c>
      <c r="CA60" s="70">
        <v>0</v>
      </c>
      <c r="CB60" s="70">
        <v>0</v>
      </c>
      <c r="CC60" s="70">
        <v>0</v>
      </c>
      <c r="CD60" s="70">
        <v>0</v>
      </c>
    </row>
    <row r="61" spans="1:82">
      <c r="A61" s="70" t="s">
        <v>1743</v>
      </c>
      <c r="B61" s="70">
        <v>300</v>
      </c>
      <c r="C61" s="70">
        <v>11</v>
      </c>
      <c r="D61" s="70">
        <v>18</v>
      </c>
      <c r="E61" s="70">
        <v>2014</v>
      </c>
      <c r="F61" s="70" t="s">
        <v>181</v>
      </c>
      <c r="G61" s="70" t="s">
        <v>1732</v>
      </c>
      <c r="H61" s="70" t="s">
        <v>1733</v>
      </c>
      <c r="I61" s="148"/>
      <c r="J61" s="71">
        <v>8.3816323415524217</v>
      </c>
      <c r="K61" s="71">
        <v>1.5468091625655369</v>
      </c>
      <c r="L61" s="71">
        <v>18.12611702090879</v>
      </c>
      <c r="M61" s="71">
        <v>23.343924273067131</v>
      </c>
      <c r="N61" s="71">
        <v>26.308656006067871</v>
      </c>
      <c r="O61" s="71">
        <v>17.739029508908054</v>
      </c>
      <c r="P61" s="71">
        <v>25.207071874200672</v>
      </c>
      <c r="Q61" s="71">
        <v>1.22451309850737</v>
      </c>
      <c r="R61" s="71">
        <v>0.66877415715949529</v>
      </c>
      <c r="S61" s="71">
        <v>1.6065280138713549</v>
      </c>
      <c r="T61" s="72"/>
      <c r="U61" s="71">
        <v>1044347</v>
      </c>
      <c r="V61" s="71">
        <v>494</v>
      </c>
      <c r="W61" s="71">
        <v>388</v>
      </c>
      <c r="X61" s="71">
        <v>4598</v>
      </c>
      <c r="Y61" s="71">
        <v>8153</v>
      </c>
      <c r="Z61" s="71">
        <v>10208</v>
      </c>
      <c r="AA61" s="71">
        <v>5020</v>
      </c>
      <c r="AB61" s="71">
        <v>16499</v>
      </c>
      <c r="AC61" s="71">
        <v>111212.5</v>
      </c>
      <c r="AD61" s="71">
        <v>1.6065280138713549</v>
      </c>
      <c r="AE61" s="72"/>
      <c r="AF61" s="71"/>
      <c r="AG61" s="71"/>
      <c r="AH61" s="71"/>
      <c r="AI61" s="71"/>
      <c r="AJ61" s="71"/>
      <c r="AK61" s="71"/>
      <c r="AL61" s="71"/>
      <c r="AM61" s="71"/>
      <c r="AN61" s="71"/>
      <c r="AO61" s="71"/>
      <c r="AP61" s="71"/>
      <c r="AQ61" s="72"/>
      <c r="AR61" s="71">
        <v>367</v>
      </c>
      <c r="AS61" s="71">
        <v>155</v>
      </c>
      <c r="AT61" s="71">
        <v>1</v>
      </c>
      <c r="AU61" s="71">
        <v>1</v>
      </c>
      <c r="AV61" s="71">
        <v>0</v>
      </c>
      <c r="AW61" s="71">
        <v>0</v>
      </c>
      <c r="AX61" s="71"/>
      <c r="AY61" s="72"/>
      <c r="AZ61" s="71">
        <v>1802.491</v>
      </c>
      <c r="BA61" s="71">
        <v>9186.5</v>
      </c>
      <c r="BB61" s="71">
        <v>30000</v>
      </c>
      <c r="BC61" s="71">
        <v>995</v>
      </c>
      <c r="BD61" s="71">
        <v>0</v>
      </c>
      <c r="BE61" s="71">
        <v>0</v>
      </c>
      <c r="BF61" s="71"/>
      <c r="BG61" s="72"/>
      <c r="BH61" s="71">
        <v>0</v>
      </c>
      <c r="BI61" s="71">
        <v>0</v>
      </c>
      <c r="BJ61" s="71">
        <v>0</v>
      </c>
      <c r="BK61" s="71">
        <v>0</v>
      </c>
      <c r="BL61" s="71">
        <v>0</v>
      </c>
      <c r="BM61" s="71">
        <v>0</v>
      </c>
      <c r="BN61" s="72"/>
      <c r="BO61" s="71">
        <v>0</v>
      </c>
      <c r="BP61" s="71">
        <v>0</v>
      </c>
      <c r="BQ61" s="71">
        <v>0</v>
      </c>
      <c r="BR61" s="71">
        <v>0</v>
      </c>
      <c r="BS61" s="71">
        <v>0</v>
      </c>
      <c r="BT61" s="71">
        <v>0</v>
      </c>
      <c r="BU61"/>
      <c r="BV61" s="70">
        <v>0</v>
      </c>
      <c r="BW61" s="70">
        <v>0</v>
      </c>
      <c r="BX61" s="70">
        <v>0</v>
      </c>
      <c r="BY61" s="70">
        <v>0</v>
      </c>
      <c r="BZ61" s="70">
        <v>0</v>
      </c>
      <c r="CA61" s="70">
        <v>0</v>
      </c>
      <c r="CB61" s="70">
        <v>0</v>
      </c>
      <c r="CC61" s="70">
        <v>0</v>
      </c>
      <c r="CD61" s="70">
        <v>0</v>
      </c>
    </row>
    <row r="62" spans="1:82">
      <c r="A62" s="70" t="s">
        <v>1744</v>
      </c>
      <c r="B62" s="70">
        <v>301</v>
      </c>
      <c r="C62" s="70">
        <v>12</v>
      </c>
      <c r="D62" s="70">
        <v>18</v>
      </c>
      <c r="E62" s="70">
        <v>2015</v>
      </c>
      <c r="F62" s="70" t="s">
        <v>182</v>
      </c>
      <c r="G62" s="70" t="s">
        <v>1732</v>
      </c>
      <c r="H62" s="70" t="s">
        <v>1733</v>
      </c>
      <c r="I62" s="148"/>
      <c r="J62" s="71">
        <v>11.610093325121239</v>
      </c>
      <c r="K62" s="71">
        <v>1.2933766050664399</v>
      </c>
      <c r="L62" s="71">
        <v>19.46462672335241</v>
      </c>
      <c r="M62" s="71">
        <v>23.365567739975141</v>
      </c>
      <c r="N62" s="71">
        <v>23.088681215084002</v>
      </c>
      <c r="O62" s="71">
        <v>17.549283578855444</v>
      </c>
      <c r="P62" s="71">
        <v>25.086278640330555</v>
      </c>
      <c r="Q62" s="71">
        <v>1.1870221006738999</v>
      </c>
      <c r="R62" s="71">
        <v>3.0561764678970662</v>
      </c>
      <c r="S62" s="71">
        <v>2.367779232096793</v>
      </c>
      <c r="T62" s="72"/>
      <c r="U62" s="71">
        <v>1662374</v>
      </c>
      <c r="V62" s="71">
        <v>494</v>
      </c>
      <c r="W62" s="71">
        <v>388</v>
      </c>
      <c r="X62" s="71">
        <v>4598</v>
      </c>
      <c r="Y62" s="71">
        <v>8200</v>
      </c>
      <c r="Z62" s="71">
        <v>10196</v>
      </c>
      <c r="AA62" s="71">
        <v>4992</v>
      </c>
      <c r="AB62" s="71">
        <v>16338</v>
      </c>
      <c r="AC62" s="71">
        <v>522403.5</v>
      </c>
      <c r="AD62" s="71">
        <v>2.367779232096793</v>
      </c>
      <c r="AE62" s="72"/>
      <c r="AF62" s="71">
        <v>15713649.088980019</v>
      </c>
      <c r="AG62" s="71">
        <v>1110173.3754954881</v>
      </c>
      <c r="AH62" s="71">
        <v>3255232.2574341721</v>
      </c>
      <c r="AI62" s="71">
        <v>28243220.79162826</v>
      </c>
      <c r="AJ62" s="71">
        <v>37081990.381875277</v>
      </c>
      <c r="AK62" s="71">
        <v>0</v>
      </c>
      <c r="AL62" s="71">
        <v>0</v>
      </c>
      <c r="AM62" s="71">
        <v>2239054.3646676629</v>
      </c>
      <c r="AN62" s="71">
        <v>0</v>
      </c>
      <c r="AO62" s="71">
        <v>0</v>
      </c>
      <c r="AP62" s="71">
        <v>87643320.260080889</v>
      </c>
      <c r="AQ62" s="72"/>
      <c r="AR62" s="71">
        <v>386</v>
      </c>
      <c r="AS62" s="71">
        <v>189</v>
      </c>
      <c r="AT62" s="71">
        <v>1</v>
      </c>
      <c r="AU62" s="71">
        <v>1</v>
      </c>
      <c r="AV62" s="71">
        <v>0</v>
      </c>
      <c r="AW62" s="71">
        <v>0</v>
      </c>
      <c r="AX62" s="71"/>
      <c r="AY62" s="72"/>
      <c r="AZ62" s="71">
        <v>1936.691</v>
      </c>
      <c r="BA62" s="71">
        <v>10440.700000000001</v>
      </c>
      <c r="BB62" s="71">
        <v>30000</v>
      </c>
      <c r="BC62" s="71">
        <v>995</v>
      </c>
      <c r="BD62" s="71">
        <v>0</v>
      </c>
      <c r="BE62" s="71">
        <v>0</v>
      </c>
      <c r="BF62" s="71"/>
      <c r="BG62" s="72"/>
      <c r="BH62" s="71">
        <v>0</v>
      </c>
      <c r="BI62" s="71">
        <v>0</v>
      </c>
      <c r="BJ62" s="71">
        <v>0</v>
      </c>
      <c r="BK62" s="71">
        <v>0</v>
      </c>
      <c r="BL62" s="71">
        <v>0</v>
      </c>
      <c r="BM62" s="71">
        <v>0</v>
      </c>
      <c r="BN62" s="72"/>
      <c r="BO62" s="71">
        <v>0</v>
      </c>
      <c r="BP62" s="71">
        <v>0</v>
      </c>
      <c r="BQ62" s="71">
        <v>0</v>
      </c>
      <c r="BR62" s="71">
        <v>0</v>
      </c>
      <c r="BS62" s="71">
        <v>0</v>
      </c>
      <c r="BT62" s="71">
        <v>0</v>
      </c>
      <c r="BU62"/>
      <c r="BV62" s="70">
        <v>0</v>
      </c>
      <c r="BW62" s="70">
        <v>0</v>
      </c>
      <c r="BX62" s="70">
        <v>0</v>
      </c>
      <c r="BY62" s="70">
        <v>0</v>
      </c>
      <c r="BZ62" s="70">
        <v>0</v>
      </c>
      <c r="CA62" s="70">
        <v>0</v>
      </c>
      <c r="CB62" s="70">
        <v>0</v>
      </c>
      <c r="CC62" s="70">
        <v>0</v>
      </c>
      <c r="CD62" s="70">
        <v>0</v>
      </c>
    </row>
    <row r="63" spans="1:82">
      <c r="A63" s="70" t="s">
        <v>1745</v>
      </c>
      <c r="B63" s="70">
        <v>302</v>
      </c>
      <c r="C63" s="70">
        <v>13</v>
      </c>
      <c r="D63" s="70">
        <v>18</v>
      </c>
      <c r="E63" s="70">
        <v>2016</v>
      </c>
      <c r="F63" s="70" t="s">
        <v>155</v>
      </c>
      <c r="G63" s="70" t="s">
        <v>1732</v>
      </c>
      <c r="H63" s="70" t="s">
        <v>1733</v>
      </c>
      <c r="I63" s="148"/>
      <c r="J63" s="71">
        <v>8.4816313669003502</v>
      </c>
      <c r="K63" s="71">
        <v>1.2511831730751082</v>
      </c>
      <c r="L63" s="71">
        <v>17.184061532091086</v>
      </c>
      <c r="M63" s="71">
        <v>18.158643857091317</v>
      </c>
      <c r="N63" s="71">
        <v>21.154706072558955</v>
      </c>
      <c r="O63" s="71">
        <v>17.460295478781635</v>
      </c>
      <c r="P63" s="71">
        <v>24.259598616765167</v>
      </c>
      <c r="Q63" s="71">
        <v>1.1385882889630539</v>
      </c>
      <c r="R63" s="71">
        <v>1.1082115600570603</v>
      </c>
      <c r="S63" s="71">
        <v>2.1034882293224175</v>
      </c>
      <c r="T63" s="72"/>
      <c r="U63" s="71">
        <v>1301736</v>
      </c>
      <c r="V63" s="71">
        <v>494</v>
      </c>
      <c r="W63" s="71">
        <v>388</v>
      </c>
      <c r="X63" s="71">
        <v>4598</v>
      </c>
      <c r="Y63" s="71">
        <v>8173</v>
      </c>
      <c r="Z63" s="71">
        <v>10269</v>
      </c>
      <c r="AA63" s="71">
        <v>4993</v>
      </c>
      <c r="AB63" s="71">
        <v>16120</v>
      </c>
      <c r="AC63" s="71">
        <v>189271.62579936619</v>
      </c>
      <c r="AD63" s="71">
        <v>2.103488229322418</v>
      </c>
      <c r="AE63" s="72"/>
      <c r="AF63" s="71">
        <v>11837157.34793934</v>
      </c>
      <c r="AG63" s="71">
        <v>1069842.2011801591</v>
      </c>
      <c r="AH63" s="71">
        <v>2743300.5094537772</v>
      </c>
      <c r="AI63" s="71">
        <v>28426567.915253811</v>
      </c>
      <c r="AJ63" s="71">
        <v>34871672.281001471</v>
      </c>
      <c r="AK63" s="71">
        <v>0</v>
      </c>
      <c r="AL63" s="71">
        <v>0</v>
      </c>
      <c r="AM63" s="71">
        <v>2210894.6939812242</v>
      </c>
      <c r="AN63" s="71">
        <v>0</v>
      </c>
      <c r="AO63" s="71">
        <v>0</v>
      </c>
      <c r="AP63" s="71">
        <v>81159434.948809788</v>
      </c>
      <c r="AQ63" s="72"/>
      <c r="AR63" s="71">
        <v>405</v>
      </c>
      <c r="AS63" s="71">
        <v>248</v>
      </c>
      <c r="AT63" s="71">
        <v>2</v>
      </c>
      <c r="AU63" s="71">
        <v>2</v>
      </c>
      <c r="AV63" s="71">
        <v>0</v>
      </c>
      <c r="AW63" s="71">
        <v>0</v>
      </c>
      <c r="AX63" s="71"/>
      <c r="AY63" s="72"/>
      <c r="AZ63" s="71">
        <v>2060.3910000000001</v>
      </c>
      <c r="BA63" s="71">
        <v>12873.9</v>
      </c>
      <c r="BB63" s="71">
        <v>30019.200000000001</v>
      </c>
      <c r="BC63" s="71">
        <v>1985</v>
      </c>
      <c r="BD63" s="71">
        <v>0</v>
      </c>
      <c r="BE63" s="71">
        <v>0</v>
      </c>
      <c r="BF63" s="71"/>
      <c r="BG63" s="72"/>
      <c r="BH63" s="71">
        <v>0</v>
      </c>
      <c r="BI63" s="71">
        <v>0</v>
      </c>
      <c r="BJ63" s="71">
        <v>0</v>
      </c>
      <c r="BK63" s="71">
        <v>0</v>
      </c>
      <c r="BL63" s="71">
        <v>0</v>
      </c>
      <c r="BM63" s="71">
        <v>0</v>
      </c>
      <c r="BN63" s="72"/>
      <c r="BO63" s="71">
        <v>0</v>
      </c>
      <c r="BP63" s="71">
        <v>0</v>
      </c>
      <c r="BQ63" s="71">
        <v>0</v>
      </c>
      <c r="BR63" s="71">
        <v>0</v>
      </c>
      <c r="BS63" s="71">
        <v>0</v>
      </c>
      <c r="BT63" s="71">
        <v>0</v>
      </c>
      <c r="BU63"/>
      <c r="BV63" s="70">
        <v>0</v>
      </c>
      <c r="BW63" s="70">
        <v>0</v>
      </c>
      <c r="BX63" s="70">
        <v>0</v>
      </c>
      <c r="BY63" s="70">
        <v>0</v>
      </c>
      <c r="BZ63" s="70">
        <v>0</v>
      </c>
      <c r="CA63" s="70">
        <v>0</v>
      </c>
      <c r="CB63" s="70">
        <v>0</v>
      </c>
      <c r="CC63" s="70">
        <v>0</v>
      </c>
      <c r="CD63" s="70">
        <v>0</v>
      </c>
    </row>
    <row r="64" spans="1:82">
      <c r="A64" s="70" t="s">
        <v>1746</v>
      </c>
      <c r="B64" s="70">
        <v>303</v>
      </c>
      <c r="C64" s="70">
        <v>14</v>
      </c>
      <c r="D64" s="70">
        <v>18</v>
      </c>
      <c r="E64" s="70">
        <v>2017</v>
      </c>
      <c r="F64" s="70" t="s">
        <v>156</v>
      </c>
      <c r="G64" s="1064" t="s">
        <v>1732</v>
      </c>
      <c r="H64" s="70" t="s">
        <v>1733</v>
      </c>
      <c r="I64" s="148"/>
      <c r="J64" s="71">
        <v>5.4747474305190771</v>
      </c>
      <c r="K64" s="71">
        <v>1.2981030688524018</v>
      </c>
      <c r="L64" s="71">
        <v>15.67956199213365</v>
      </c>
      <c r="M64" s="71">
        <v>16.447021228239823</v>
      </c>
      <c r="N64" s="71">
        <v>21.536746692054788</v>
      </c>
      <c r="O64" s="71">
        <v>17.115173368270156</v>
      </c>
      <c r="P64" s="71">
        <v>23.898321144696965</v>
      </c>
      <c r="Q64" s="71">
        <v>1.07740747013615</v>
      </c>
      <c r="R64" s="71">
        <v>1.0763841336512465</v>
      </c>
      <c r="S64" s="71">
        <v>2.5805392656043225</v>
      </c>
      <c r="T64" s="72"/>
      <c r="U64" s="71">
        <v>968783</v>
      </c>
      <c r="V64" s="71">
        <v>494</v>
      </c>
      <c r="W64" s="71">
        <v>388</v>
      </c>
      <c r="X64" s="71">
        <v>4598</v>
      </c>
      <c r="Y64" s="71">
        <v>8068</v>
      </c>
      <c r="Z64" s="71">
        <v>10233</v>
      </c>
      <c r="AA64" s="71">
        <v>4950</v>
      </c>
      <c r="AB64" s="71">
        <v>15774</v>
      </c>
      <c r="AC64" s="71">
        <v>187483.49999999991</v>
      </c>
      <c r="AD64" s="71">
        <v>2.580539265604322</v>
      </c>
      <c r="AE64" s="72"/>
      <c r="AF64" s="71">
        <v>8195365.1172876293</v>
      </c>
      <c r="AG64" s="71">
        <v>1112506.2925988941</v>
      </c>
      <c r="AH64" s="71">
        <v>3226445.5771859959</v>
      </c>
      <c r="AI64" s="71">
        <v>27166305.512083691</v>
      </c>
      <c r="AJ64" s="71">
        <v>39584853.489903137</v>
      </c>
      <c r="AK64" s="71">
        <v>0</v>
      </c>
      <c r="AL64" s="71">
        <v>0</v>
      </c>
      <c r="AM64" s="71">
        <v>2166825.1994352192</v>
      </c>
      <c r="AN64" s="71">
        <v>0</v>
      </c>
      <c r="AO64" s="71">
        <v>0</v>
      </c>
      <c r="AP64" s="71">
        <v>81452301.188494563</v>
      </c>
      <c r="AQ64" s="72"/>
      <c r="AR64" s="71">
        <v>427</v>
      </c>
      <c r="AS64" s="71">
        <v>258</v>
      </c>
      <c r="AT64" s="71">
        <v>2</v>
      </c>
      <c r="AU64" s="71">
        <v>4</v>
      </c>
      <c r="AV64" s="71">
        <v>0</v>
      </c>
      <c r="AW64" s="71">
        <v>0</v>
      </c>
      <c r="AX64" s="71"/>
      <c r="AY64" s="72"/>
      <c r="AZ64" s="71">
        <v>2215.1109999999999</v>
      </c>
      <c r="BA64" s="71">
        <v>13567.800000000019</v>
      </c>
      <c r="BB64" s="71">
        <v>30019.200000000001</v>
      </c>
      <c r="BC64" s="71">
        <v>3088.5</v>
      </c>
      <c r="BD64" s="71">
        <v>0</v>
      </c>
      <c r="BE64" s="71">
        <v>0</v>
      </c>
      <c r="BF64" s="71"/>
      <c r="BG64" s="72"/>
      <c r="BH64" s="71">
        <v>0</v>
      </c>
      <c r="BI64" s="71">
        <v>0</v>
      </c>
      <c r="BJ64" s="71">
        <v>0</v>
      </c>
      <c r="BK64" s="71">
        <v>0</v>
      </c>
      <c r="BL64" s="71">
        <v>0</v>
      </c>
      <c r="BM64" s="71">
        <v>0</v>
      </c>
      <c r="BN64" s="72"/>
      <c r="BO64" s="71">
        <v>0</v>
      </c>
      <c r="BP64" s="71">
        <v>0</v>
      </c>
      <c r="BQ64" s="71">
        <v>0</v>
      </c>
      <c r="BR64" s="71">
        <v>0</v>
      </c>
      <c r="BS64" s="71">
        <v>0</v>
      </c>
      <c r="BT64" s="71">
        <v>0</v>
      </c>
      <c r="BU64"/>
      <c r="BV64" s="70">
        <v>0</v>
      </c>
      <c r="BW64" s="70">
        <v>0</v>
      </c>
      <c r="BX64" s="70">
        <v>0</v>
      </c>
      <c r="BY64" s="70">
        <v>0</v>
      </c>
      <c r="BZ64" s="70">
        <v>0</v>
      </c>
      <c r="CA64" s="70">
        <v>0</v>
      </c>
      <c r="CB64" s="70">
        <v>0</v>
      </c>
      <c r="CC64" s="70">
        <v>0</v>
      </c>
      <c r="CD64" s="70">
        <v>0</v>
      </c>
    </row>
    <row r="65" spans="1:82">
      <c r="A65" s="70" t="s">
        <v>1747</v>
      </c>
      <c r="B65" s="70">
        <v>304</v>
      </c>
      <c r="C65" s="70">
        <v>15</v>
      </c>
      <c r="D65" s="70">
        <v>18</v>
      </c>
      <c r="E65" s="70">
        <v>2018</v>
      </c>
      <c r="F65" s="70" t="s">
        <v>183</v>
      </c>
      <c r="G65" s="1064" t="s">
        <v>1732</v>
      </c>
      <c r="H65" s="70" t="s">
        <v>1733</v>
      </c>
      <c r="I65" s="148"/>
      <c r="J65" s="71">
        <v>4.6795976417684662</v>
      </c>
      <c r="K65" s="71">
        <v>1.1272503301505057</v>
      </c>
      <c r="L65" s="71">
        <v>13.941242549583043</v>
      </c>
      <c r="M65" s="71">
        <v>14.702849896176762</v>
      </c>
      <c r="N65" s="71">
        <v>15.045831329206614</v>
      </c>
      <c r="O65" s="71">
        <v>16.618016400771747</v>
      </c>
      <c r="P65" s="71">
        <v>23.182443066751063</v>
      </c>
      <c r="Q65" s="71">
        <v>0.98031134989154101</v>
      </c>
      <c r="R65" s="71">
        <v>1.6523171125907234</v>
      </c>
      <c r="S65" s="71">
        <v>2.1394256763374768</v>
      </c>
      <c r="T65" s="72"/>
      <c r="U65" s="71">
        <v>964466</v>
      </c>
      <c r="V65" s="71">
        <v>494</v>
      </c>
      <c r="W65" s="71">
        <v>388</v>
      </c>
      <c r="X65" s="71">
        <v>4598</v>
      </c>
      <c r="Y65" s="71">
        <v>7978</v>
      </c>
      <c r="Z65" s="71">
        <v>10126</v>
      </c>
      <c r="AA65" s="71">
        <v>4850</v>
      </c>
      <c r="AB65" s="71">
        <v>15467</v>
      </c>
      <c r="AC65" s="71">
        <v>286671</v>
      </c>
      <c r="AD65" s="71">
        <v>2.1394256763374768</v>
      </c>
      <c r="AE65" s="72"/>
      <c r="AF65" s="71">
        <v>8317229.9152345276</v>
      </c>
      <c r="AG65" s="71">
        <v>1019901.394469581</v>
      </c>
      <c r="AH65" s="71">
        <v>2863608.3887485298</v>
      </c>
      <c r="AI65" s="71">
        <v>26000843.82945748</v>
      </c>
      <c r="AJ65" s="71">
        <v>35953388.939378329</v>
      </c>
      <c r="AK65" s="71">
        <v>0</v>
      </c>
      <c r="AL65" s="71">
        <v>0</v>
      </c>
      <c r="AM65" s="71">
        <v>2129049.7293770728</v>
      </c>
      <c r="AN65" s="71">
        <v>0</v>
      </c>
      <c r="AO65" s="71">
        <v>0</v>
      </c>
      <c r="AP65" s="71">
        <v>76284022.196665525</v>
      </c>
      <c r="AQ65" s="72"/>
      <c r="AR65" s="71">
        <v>457</v>
      </c>
      <c r="AS65" s="71">
        <v>295</v>
      </c>
      <c r="AT65" s="71">
        <v>3</v>
      </c>
      <c r="AU65" s="71">
        <v>4</v>
      </c>
      <c r="AV65" s="71">
        <v>0</v>
      </c>
      <c r="AW65" s="71">
        <v>0</v>
      </c>
      <c r="AX65" s="71"/>
      <c r="AY65" s="72"/>
      <c r="AZ65" s="71">
        <v>2404.511</v>
      </c>
      <c r="BA65" s="71">
        <v>15309</v>
      </c>
      <c r="BB65" s="71">
        <v>30039</v>
      </c>
      <c r="BC65" s="71">
        <v>3089</v>
      </c>
      <c r="BD65" s="71">
        <v>0</v>
      </c>
      <c r="BE65" s="71">
        <v>0</v>
      </c>
      <c r="BF65" s="71"/>
      <c r="BG65" s="72"/>
      <c r="BH65" s="71">
        <v>0</v>
      </c>
      <c r="BI65" s="71">
        <v>0</v>
      </c>
      <c r="BJ65" s="71">
        <v>0</v>
      </c>
      <c r="BK65" s="71">
        <v>0</v>
      </c>
      <c r="BL65" s="71">
        <v>0</v>
      </c>
      <c r="BM65" s="71">
        <v>0</v>
      </c>
      <c r="BN65" s="72"/>
      <c r="BO65" s="71">
        <v>0</v>
      </c>
      <c r="BP65" s="71">
        <v>0</v>
      </c>
      <c r="BQ65" s="71">
        <v>0</v>
      </c>
      <c r="BR65" s="71">
        <v>0</v>
      </c>
      <c r="BS65" s="71">
        <v>0</v>
      </c>
      <c r="BT65" s="71">
        <v>0</v>
      </c>
      <c r="BU65"/>
      <c r="BV65" s="70">
        <v>0</v>
      </c>
      <c r="BW65" s="70">
        <v>0</v>
      </c>
      <c r="BX65" s="70">
        <v>0</v>
      </c>
      <c r="BY65" s="70">
        <v>0</v>
      </c>
      <c r="BZ65" s="70">
        <v>0</v>
      </c>
      <c r="CA65" s="70">
        <v>0</v>
      </c>
      <c r="CB65" s="70">
        <v>0</v>
      </c>
      <c r="CC65" s="70">
        <v>0</v>
      </c>
      <c r="CD65" s="70">
        <v>0</v>
      </c>
    </row>
    <row r="66" spans="1:82">
      <c r="A66" s="70" t="s">
        <v>1748</v>
      </c>
      <c r="B66" s="70">
        <v>305</v>
      </c>
      <c r="C66" s="70">
        <v>16</v>
      </c>
      <c r="D66" s="70">
        <v>18</v>
      </c>
      <c r="E66" s="70">
        <v>2019</v>
      </c>
      <c r="F66" s="70" t="s">
        <v>158</v>
      </c>
      <c r="G66" s="70" t="s">
        <v>1732</v>
      </c>
      <c r="H66" s="70" t="s">
        <v>1733</v>
      </c>
      <c r="I66" s="148"/>
      <c r="J66" s="71">
        <v>4.7823648159031178</v>
      </c>
      <c r="K66" s="71">
        <v>1.077160008948195</v>
      </c>
      <c r="L66" s="71">
        <v>14.239457294920321</v>
      </c>
      <c r="M66" s="71">
        <v>15.875577660448894</v>
      </c>
      <c r="N66" s="71">
        <v>16.435960046435259</v>
      </c>
      <c r="O66" s="71">
        <v>16.044608274498341</v>
      </c>
      <c r="P66" s="71">
        <v>22.567460925767719</v>
      </c>
      <c r="Q66" s="71">
        <v>0.93423101367622796</v>
      </c>
      <c r="R66" s="71">
        <v>0.38290381054777162</v>
      </c>
      <c r="S66" s="71">
        <v>2.171151097030819</v>
      </c>
      <c r="T66" s="72"/>
      <c r="U66" s="71">
        <v>926004</v>
      </c>
      <c r="V66" s="71">
        <v>494</v>
      </c>
      <c r="W66" s="71">
        <v>388</v>
      </c>
      <c r="X66" s="71">
        <v>4598</v>
      </c>
      <c r="Y66" s="71">
        <v>7917</v>
      </c>
      <c r="Z66" s="71">
        <v>10045</v>
      </c>
      <c r="AA66" s="71">
        <v>4686</v>
      </c>
      <c r="AB66" s="71">
        <v>15139</v>
      </c>
      <c r="AC66" s="71">
        <v>67520.5</v>
      </c>
      <c r="AD66" s="71">
        <v>2.171151097030819</v>
      </c>
      <c r="AE66" s="72"/>
      <c r="AF66" s="71">
        <v>8296602.0885598296</v>
      </c>
      <c r="AG66" s="71">
        <v>994451.19440084149</v>
      </c>
      <c r="AH66" s="71">
        <v>3312317.1546766749</v>
      </c>
      <c r="AI66" s="71">
        <v>26268672.329093259</v>
      </c>
      <c r="AJ66" s="71">
        <v>37803689.087282963</v>
      </c>
      <c r="AK66" s="71">
        <v>0</v>
      </c>
      <c r="AL66" s="71">
        <v>0</v>
      </c>
      <c r="AM66" s="71">
        <v>2061817.8336690173</v>
      </c>
      <c r="AN66" s="71">
        <v>0</v>
      </c>
      <c r="AO66" s="71">
        <v>0</v>
      </c>
      <c r="AP66" s="71">
        <v>78737549.687682584</v>
      </c>
      <c r="AQ66" s="72"/>
      <c r="AR66" s="71">
        <v>499</v>
      </c>
      <c r="AS66" s="71">
        <v>333</v>
      </c>
      <c r="AT66" s="71">
        <v>3</v>
      </c>
      <c r="AU66" s="71">
        <v>4</v>
      </c>
      <c r="AV66" s="71">
        <v>0</v>
      </c>
      <c r="AW66" s="71">
        <v>0</v>
      </c>
      <c r="AX66" s="71"/>
      <c r="AY66" s="72"/>
      <c r="AZ66" s="71">
        <v>2699.7710000000011</v>
      </c>
      <c r="BA66" s="71">
        <v>17149.2</v>
      </c>
      <c r="BB66" s="71">
        <v>30039</v>
      </c>
      <c r="BC66" s="71">
        <v>3071.5</v>
      </c>
      <c r="BD66" s="71">
        <v>0</v>
      </c>
      <c r="BE66" s="71">
        <v>0</v>
      </c>
      <c r="BF66" s="71"/>
      <c r="BG66" s="72"/>
      <c r="BH66" s="71">
        <v>0</v>
      </c>
      <c r="BI66" s="71">
        <v>0</v>
      </c>
      <c r="BJ66" s="71">
        <v>0</v>
      </c>
      <c r="BK66" s="71">
        <v>0</v>
      </c>
      <c r="BL66" s="71">
        <v>0</v>
      </c>
      <c r="BM66" s="71">
        <v>0</v>
      </c>
      <c r="BN66" s="72"/>
      <c r="BO66" s="71">
        <v>0</v>
      </c>
      <c r="BP66" s="71">
        <v>0</v>
      </c>
      <c r="BQ66" s="71">
        <v>0</v>
      </c>
      <c r="BR66" s="71">
        <v>0</v>
      </c>
      <c r="BS66" s="71">
        <v>0</v>
      </c>
      <c r="BT66" s="71">
        <v>0</v>
      </c>
      <c r="BU66"/>
      <c r="BV66" s="70">
        <v>0</v>
      </c>
      <c r="BW66" s="70">
        <v>0</v>
      </c>
      <c r="BX66" s="70">
        <v>0</v>
      </c>
      <c r="BY66" s="70">
        <v>0</v>
      </c>
      <c r="BZ66" s="70">
        <v>0</v>
      </c>
      <c r="CA66" s="70">
        <v>0</v>
      </c>
      <c r="CB66" s="70">
        <v>0</v>
      </c>
      <c r="CC66" s="70">
        <v>0</v>
      </c>
      <c r="CD66" s="70">
        <v>0</v>
      </c>
    </row>
    <row r="67" spans="1:82">
      <c r="A67" s="70" t="s">
        <v>1749</v>
      </c>
      <c r="B67" s="70">
        <v>306</v>
      </c>
      <c r="C67" s="70">
        <v>17</v>
      </c>
      <c r="D67" s="70">
        <v>18</v>
      </c>
      <c r="E67" s="70">
        <v>2020</v>
      </c>
      <c r="F67" s="70" t="s">
        <v>159</v>
      </c>
      <c r="G67" s="70" t="s">
        <v>1732</v>
      </c>
      <c r="H67" s="70" t="s">
        <v>1733</v>
      </c>
      <c r="I67" s="148"/>
      <c r="J67" s="71">
        <v>5.325587387481165</v>
      </c>
      <c r="K67" s="71">
        <v>1.1063036170871419</v>
      </c>
      <c r="L67" s="71">
        <v>16.565048086973807</v>
      </c>
      <c r="M67" s="71">
        <v>13.624931791143501</v>
      </c>
      <c r="N67" s="71">
        <v>15.90095635180324</v>
      </c>
      <c r="O67" s="71">
        <v>13.977577370584262</v>
      </c>
      <c r="P67" s="71">
        <v>21.09161675381576</v>
      </c>
      <c r="Q67" s="71">
        <v>0.87592050681435396</v>
      </c>
      <c r="R67" s="71">
        <v>1.3897152611763455</v>
      </c>
      <c r="S67" s="71">
        <v>2.354958312732951</v>
      </c>
      <c r="T67" s="72"/>
      <c r="U67" s="71">
        <v>1056823</v>
      </c>
      <c r="V67" s="71">
        <v>450</v>
      </c>
      <c r="W67" s="71">
        <v>394</v>
      </c>
      <c r="X67" s="71">
        <v>4034</v>
      </c>
      <c r="Y67" s="71">
        <v>7850</v>
      </c>
      <c r="Z67" s="71">
        <v>9988</v>
      </c>
      <c r="AA67" s="71">
        <v>4655</v>
      </c>
      <c r="AB67" s="71">
        <v>14856</v>
      </c>
      <c r="AC67" s="71">
        <v>246354.49999999997</v>
      </c>
      <c r="AD67" s="71">
        <v>2.354958312732951</v>
      </c>
      <c r="AE67" s="72"/>
      <c r="AF67" s="71">
        <v>8933345.456366729</v>
      </c>
      <c r="AG67" s="71">
        <v>949232.36651582178</v>
      </c>
      <c r="AH67" s="71">
        <v>4464272.6497999188</v>
      </c>
      <c r="AI67" s="71">
        <v>21716736.325145245</v>
      </c>
      <c r="AJ67" s="71">
        <v>34523581.976021223</v>
      </c>
      <c r="AK67" s="71"/>
      <c r="AL67" s="71"/>
      <c r="AM67" s="71">
        <v>1938873.0536025306</v>
      </c>
      <c r="AN67" s="71"/>
      <c r="AO67" s="71"/>
      <c r="AP67" s="71">
        <v>72526041.827451468</v>
      </c>
      <c r="AQ67" s="72"/>
      <c r="AR67" s="71">
        <v>516</v>
      </c>
      <c r="AS67" s="71">
        <v>386</v>
      </c>
      <c r="AT67" s="71">
        <v>3</v>
      </c>
      <c r="AU67" s="71">
        <v>4</v>
      </c>
      <c r="AV67" s="71">
        <v>0</v>
      </c>
      <c r="AW67" s="71">
        <v>0</v>
      </c>
      <c r="AX67" s="71"/>
      <c r="AY67" s="72"/>
      <c r="AZ67" s="71">
        <v>2791.6210000000019</v>
      </c>
      <c r="BA67" s="71">
        <v>19680.900000000001</v>
      </c>
      <c r="BB67" s="71">
        <v>30039</v>
      </c>
      <c r="BC67" s="71">
        <v>3071.5</v>
      </c>
      <c r="BD67" s="71">
        <v>0</v>
      </c>
      <c r="BE67" s="71">
        <v>0</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1750</v>
      </c>
      <c r="B68" s="70">
        <v>306</v>
      </c>
      <c r="C68" s="70">
        <v>18</v>
      </c>
      <c r="D68" s="70">
        <v>18</v>
      </c>
      <c r="E68" s="70">
        <v>2021</v>
      </c>
      <c r="F68" s="70" t="s">
        <v>160</v>
      </c>
      <c r="G68" s="70" t="s">
        <v>1732</v>
      </c>
      <c r="H68" s="70" t="s">
        <v>1733</v>
      </c>
      <c r="I68" s="148"/>
      <c r="J68" s="71">
        <v>7.4082451213168747</v>
      </c>
      <c r="K68" s="71">
        <v>1.122696581354909</v>
      </c>
      <c r="L68" s="71">
        <v>14.496713944460049</v>
      </c>
      <c r="M68" s="71">
        <v>12.845916069032167</v>
      </c>
      <c r="N68" s="71">
        <v>14.236616703266327</v>
      </c>
      <c r="O68" s="71">
        <v>13.436415206410246</v>
      </c>
      <c r="P68" s="71">
        <v>21.574209773258552</v>
      </c>
      <c r="Q68" s="71">
        <v>0.84941563841789902</v>
      </c>
      <c r="R68" s="71">
        <v>2.3623956329807774</v>
      </c>
      <c r="S68" s="71">
        <v>1.7862849736524939</v>
      </c>
      <c r="T68" s="72"/>
      <c r="U68" s="71">
        <v>1908523</v>
      </c>
      <c r="V68" s="71">
        <v>450</v>
      </c>
      <c r="W68" s="71">
        <v>394</v>
      </c>
      <c r="X68" s="71">
        <v>4034</v>
      </c>
      <c r="Y68" s="71">
        <v>7735</v>
      </c>
      <c r="Z68" s="71">
        <v>9886</v>
      </c>
      <c r="AA68" s="71">
        <v>4643</v>
      </c>
      <c r="AB68" s="71">
        <v>14548</v>
      </c>
      <c r="AC68" s="71">
        <v>406266.99999999994</v>
      </c>
      <c r="AD68" s="71">
        <v>1.7862849736524939</v>
      </c>
      <c r="AE68" s="72"/>
      <c r="AF68" s="71">
        <v>14199317.901192695</v>
      </c>
      <c r="AG68" s="71">
        <v>962983.03784567607</v>
      </c>
      <c r="AH68" s="71">
        <v>4119348.405325904</v>
      </c>
      <c r="AI68" s="71">
        <v>24419097.286681615</v>
      </c>
      <c r="AJ68" s="71">
        <v>36808495.963087283</v>
      </c>
      <c r="AK68" s="71">
        <v>0</v>
      </c>
      <c r="AL68" s="71">
        <v>0</v>
      </c>
      <c r="AM68" s="71">
        <v>1909627.039827917</v>
      </c>
      <c r="AN68" s="71">
        <v>0</v>
      </c>
      <c r="AO68" s="71">
        <v>0</v>
      </c>
      <c r="AP68" s="71">
        <v>82418869.633961082</v>
      </c>
      <c r="AQ68" s="72"/>
      <c r="AR68" s="71">
        <v>533</v>
      </c>
      <c r="AS68" s="71">
        <v>395</v>
      </c>
      <c r="AT68" s="71">
        <v>3</v>
      </c>
      <c r="AU68" s="71">
        <v>5</v>
      </c>
      <c r="AV68" s="71">
        <v>0</v>
      </c>
      <c r="AW68" s="71">
        <v>0</v>
      </c>
      <c r="AX68" s="71"/>
      <c r="AY68" s="72"/>
      <c r="AZ68" s="71">
        <v>2912.3310000000019</v>
      </c>
      <c r="BA68" s="71">
        <v>20106.599999999999</v>
      </c>
      <c r="BB68" s="71">
        <v>30039</v>
      </c>
      <c r="BC68" s="71">
        <v>3091.4</v>
      </c>
      <c r="BD68" s="71">
        <v>0</v>
      </c>
      <c r="BE68" s="71">
        <v>0</v>
      </c>
      <c r="BF68" s="71"/>
      <c r="BG68" s="72"/>
      <c r="BH68" s="71">
        <v>0</v>
      </c>
      <c r="BI68" s="71">
        <v>0</v>
      </c>
      <c r="BJ68" s="71">
        <v>0</v>
      </c>
      <c r="BK68" s="71">
        <v>0</v>
      </c>
      <c r="BL68" s="71">
        <v>0</v>
      </c>
      <c r="BM68" s="71">
        <v>0</v>
      </c>
      <c r="BN68" s="72"/>
      <c r="BO68" s="71">
        <v>0</v>
      </c>
      <c r="BP68" s="71">
        <v>0</v>
      </c>
      <c r="BQ68" s="71">
        <v>0</v>
      </c>
      <c r="BR68" s="71">
        <v>0</v>
      </c>
      <c r="BS68" s="71">
        <v>0</v>
      </c>
      <c r="BT68" s="71">
        <v>0</v>
      </c>
      <c r="BU68"/>
      <c r="BV68" s="70">
        <v>0</v>
      </c>
      <c r="BW68" s="70">
        <v>0</v>
      </c>
      <c r="BX68" s="70">
        <v>0</v>
      </c>
      <c r="BY68" s="70">
        <v>0</v>
      </c>
      <c r="BZ68" s="70">
        <v>0</v>
      </c>
      <c r="CA68" s="70">
        <v>0</v>
      </c>
      <c r="CB68" s="70">
        <v>0</v>
      </c>
      <c r="CC68" s="70">
        <v>0</v>
      </c>
      <c r="CD68" s="70">
        <v>0</v>
      </c>
    </row>
    <row r="69" spans="1:82">
      <c r="A69" s="70" t="s">
        <v>1751</v>
      </c>
      <c r="B69" s="70">
        <v>306</v>
      </c>
      <c r="C69" s="70">
        <v>19</v>
      </c>
      <c r="D69" s="70">
        <v>18</v>
      </c>
      <c r="E69" s="70">
        <v>2022</v>
      </c>
      <c r="F69" s="70" t="s">
        <v>161</v>
      </c>
      <c r="G69" s="70" t="s">
        <v>1732</v>
      </c>
      <c r="H69" s="70" t="s">
        <v>1733</v>
      </c>
      <c r="I69" s="148"/>
      <c r="J69" s="71">
        <v>8.578634897209545</v>
      </c>
      <c r="K69" s="71">
        <v>1.0378194988034026</v>
      </c>
      <c r="L69" s="71">
        <v>14.350609350905613</v>
      </c>
      <c r="M69" s="71">
        <v>14.026841428633793</v>
      </c>
      <c r="N69" s="71">
        <v>19.070803717241201</v>
      </c>
      <c r="O69" s="71">
        <v>14.060450410658607</v>
      </c>
      <c r="P69" s="71">
        <v>21.21364712136857</v>
      </c>
      <c r="Q69" s="71">
        <v>0.83836542714338702</v>
      </c>
      <c r="R69" s="71">
        <v>2.4525914676106013</v>
      </c>
      <c r="S69" s="71">
        <v>2.086214314445848</v>
      </c>
      <c r="T69" s="72"/>
      <c r="U69" s="71">
        <v>1945387</v>
      </c>
      <c r="V69" s="71">
        <v>450</v>
      </c>
      <c r="W69" s="71">
        <v>394</v>
      </c>
      <c r="X69" s="71">
        <v>4034</v>
      </c>
      <c r="Y69" s="71">
        <v>7652</v>
      </c>
      <c r="Z69" s="71">
        <v>9829</v>
      </c>
      <c r="AA69" s="71">
        <v>4635</v>
      </c>
      <c r="AB69" s="71">
        <v>14241</v>
      </c>
      <c r="AC69" s="71">
        <v>427075.49999999994</v>
      </c>
      <c r="AD69" s="71">
        <v>2.086214314445848</v>
      </c>
      <c r="AE69" s="72"/>
      <c r="AF69" s="71">
        <v>13237454.469711583</v>
      </c>
      <c r="AG69" s="71">
        <v>772268.43574821507</v>
      </c>
      <c r="AH69" s="71">
        <v>4574819.7806526236</v>
      </c>
      <c r="AI69" s="71">
        <v>22232629.259046927</v>
      </c>
      <c r="AJ69" s="71">
        <v>37458012.726736814</v>
      </c>
      <c r="AK69" s="71">
        <v>0</v>
      </c>
      <c r="AL69" s="71">
        <v>0</v>
      </c>
      <c r="AM69" s="71">
        <v>1838901.7996517327</v>
      </c>
      <c r="AN69" s="71">
        <v>0</v>
      </c>
      <c r="AO69" s="71">
        <v>0</v>
      </c>
      <c r="AP69" s="71">
        <v>80114086.471547887</v>
      </c>
      <c r="AQ69" s="72"/>
      <c r="AR69" s="71">
        <v>553</v>
      </c>
      <c r="AS69" s="71">
        <v>411</v>
      </c>
      <c r="AT69" s="71">
        <v>3</v>
      </c>
      <c r="AU69" s="71">
        <v>5</v>
      </c>
      <c r="AV69" s="71">
        <v>0</v>
      </c>
      <c r="AW69" s="71">
        <v>0</v>
      </c>
      <c r="AX69" s="71"/>
      <c r="AY69" s="72"/>
      <c r="AZ69" s="71">
        <v>3068.5710000000031</v>
      </c>
      <c r="BA69" s="71">
        <v>20876.900000000001</v>
      </c>
      <c r="BB69" s="71">
        <v>30039</v>
      </c>
      <c r="BC69" s="71">
        <v>3091.4</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1752</v>
      </c>
      <c r="B70" s="70">
        <v>306</v>
      </c>
      <c r="C70" s="70">
        <v>20</v>
      </c>
      <c r="D70" s="70">
        <v>18</v>
      </c>
      <c r="E70" s="70">
        <v>2023</v>
      </c>
      <c r="F70" s="70" t="s">
        <v>1539</v>
      </c>
      <c r="G70" s="70" t="s">
        <v>1732</v>
      </c>
      <c r="H70" s="70" t="s">
        <v>1733</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572</v>
      </c>
      <c r="AS70" s="71">
        <v>420</v>
      </c>
      <c r="AT70" s="71">
        <v>3</v>
      </c>
      <c r="AU70" s="71">
        <v>5</v>
      </c>
      <c r="AV70" s="71">
        <v>0</v>
      </c>
      <c r="AW70" s="71">
        <v>0</v>
      </c>
      <c r="AX70" s="71"/>
      <c r="AY70" s="72"/>
      <c r="AZ70" s="71">
        <v>3189.2610000000041</v>
      </c>
      <c r="BA70" s="71">
        <v>21361.9</v>
      </c>
      <c r="BB70" s="71">
        <v>30039</v>
      </c>
      <c r="BC70" s="71">
        <v>3091.4</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1753</v>
      </c>
      <c r="B71" s="70">
        <v>306</v>
      </c>
      <c r="C71" s="70">
        <v>21</v>
      </c>
      <c r="D71" s="70">
        <v>18</v>
      </c>
      <c r="E71" s="70">
        <v>2024</v>
      </c>
      <c r="F71" s="70" t="s">
        <v>1554</v>
      </c>
      <c r="G71" s="70" t="s">
        <v>1732</v>
      </c>
      <c r="H71" s="70" t="s">
        <v>1733</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1754</v>
      </c>
      <c r="B72" s="70">
        <v>86</v>
      </c>
      <c r="C72" s="70">
        <v>1</v>
      </c>
      <c r="D72" s="70">
        <v>6</v>
      </c>
      <c r="E72" s="70">
        <v>1990</v>
      </c>
      <c r="F72" s="70" t="s">
        <v>787</v>
      </c>
      <c r="G72" s="70" t="s">
        <v>1755</v>
      </c>
      <c r="H72" s="70" t="s">
        <v>1756</v>
      </c>
      <c r="I72" s="148"/>
      <c r="J72" s="71">
        <v>52.473583438335602</v>
      </c>
      <c r="K72" s="71">
        <v>1.6395015319334101</v>
      </c>
      <c r="L72" s="71">
        <v>2.2955215931709598</v>
      </c>
      <c r="M72" s="71">
        <v>10.65125763500539</v>
      </c>
      <c r="N72" s="71">
        <v>12.11609085265423</v>
      </c>
      <c r="O72" s="71">
        <v>14.02099694160032</v>
      </c>
      <c r="P72" s="71">
        <v>16.547843607440189</v>
      </c>
      <c r="Q72" s="71">
        <v>1.1567071138015099</v>
      </c>
      <c r="R72" s="71">
        <v>0</v>
      </c>
      <c r="S72" s="71">
        <v>1.4597978612517211</v>
      </c>
      <c r="T72" s="72"/>
      <c r="U72" s="71">
        <v>2201849</v>
      </c>
      <c r="V72" s="71">
        <v>726</v>
      </c>
      <c r="W72" s="71">
        <v>24</v>
      </c>
      <c r="X72" s="71">
        <v>3966</v>
      </c>
      <c r="Y72" s="71">
        <v>5215</v>
      </c>
      <c r="Z72" s="71">
        <v>5767</v>
      </c>
      <c r="AA72" s="71">
        <v>4018</v>
      </c>
      <c r="AB72" s="71">
        <v>18781</v>
      </c>
      <c r="AC72" s="71">
        <v>0</v>
      </c>
      <c r="AD72" s="71">
        <v>1.4597978612517211</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1757</v>
      </c>
      <c r="B73" s="70">
        <v>87</v>
      </c>
      <c r="C73" s="70">
        <v>2</v>
      </c>
      <c r="D73" s="70">
        <v>6</v>
      </c>
      <c r="E73" s="70">
        <v>2005</v>
      </c>
      <c r="F73" s="70" t="s">
        <v>789</v>
      </c>
      <c r="G73" s="70" t="s">
        <v>1755</v>
      </c>
      <c r="H73" s="70" t="s">
        <v>1756</v>
      </c>
      <c r="I73" s="148"/>
      <c r="J73" s="71">
        <v>56.580213810262563</v>
      </c>
      <c r="K73" s="71">
        <v>1.291376480857465</v>
      </c>
      <c r="L73" s="71">
        <v>5.4771113754793834</v>
      </c>
      <c r="M73" s="71">
        <v>15.29711294879716</v>
      </c>
      <c r="N73" s="71">
        <v>17.021416455365301</v>
      </c>
      <c r="O73" s="71">
        <v>20.79770165437191</v>
      </c>
      <c r="P73" s="71">
        <v>17.333803112193959</v>
      </c>
      <c r="Q73" s="71">
        <v>1.0700607385898799</v>
      </c>
      <c r="R73" s="71">
        <v>0</v>
      </c>
      <c r="S73" s="71">
        <v>2.2918298457600002</v>
      </c>
      <c r="T73" s="72"/>
      <c r="U73" s="71">
        <v>2509008</v>
      </c>
      <c r="V73" s="71">
        <v>630</v>
      </c>
      <c r="W73" s="71">
        <v>49</v>
      </c>
      <c r="X73" s="71">
        <v>3111</v>
      </c>
      <c r="Y73" s="71">
        <v>6336</v>
      </c>
      <c r="Z73" s="71">
        <v>9899</v>
      </c>
      <c r="AA73" s="71">
        <v>3447</v>
      </c>
      <c r="AB73" s="71">
        <v>18163</v>
      </c>
      <c r="AC73" s="71">
        <v>0</v>
      </c>
      <c r="AD73" s="71">
        <v>2.2918298457600002</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1758</v>
      </c>
      <c r="B74" s="70">
        <v>88</v>
      </c>
      <c r="C74" s="70">
        <v>3</v>
      </c>
      <c r="D74" s="70">
        <v>6</v>
      </c>
      <c r="E74" s="70">
        <v>2006</v>
      </c>
      <c r="F74" s="70" t="s">
        <v>790</v>
      </c>
      <c r="G74" s="70" t="s">
        <v>1755</v>
      </c>
      <c r="H74" s="70" t="s">
        <v>1756</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1759</v>
      </c>
      <c r="B75" s="70">
        <v>89</v>
      </c>
      <c r="C75" s="70">
        <v>4</v>
      </c>
      <c r="D75" s="70">
        <v>6</v>
      </c>
      <c r="E75" s="70">
        <v>2007</v>
      </c>
      <c r="F75" s="70" t="s">
        <v>791</v>
      </c>
      <c r="G75" s="70" t="s">
        <v>1755</v>
      </c>
      <c r="H75" s="70" t="s">
        <v>1756</v>
      </c>
      <c r="I75" s="148"/>
      <c r="J75" s="71">
        <v>55.056501055242151</v>
      </c>
      <c r="K75" s="71">
        <v>1.489932361614063</v>
      </c>
      <c r="L75" s="71">
        <v>6.1182210323617481</v>
      </c>
      <c r="M75" s="71">
        <v>16.906613021746541</v>
      </c>
      <c r="N75" s="71">
        <v>18.312133470971311</v>
      </c>
      <c r="O75" s="71">
        <v>20.121615727595181</v>
      </c>
      <c r="P75" s="71">
        <v>16.933158676845899</v>
      </c>
      <c r="Q75" s="71">
        <v>1.10454978042853</v>
      </c>
      <c r="R75" s="71">
        <v>0</v>
      </c>
      <c r="S75" s="71">
        <v>3.0793251888000008</v>
      </c>
      <c r="T75" s="72"/>
      <c r="U75" s="71">
        <v>2607021</v>
      </c>
      <c r="V75" s="71">
        <v>548</v>
      </c>
      <c r="W75" s="71">
        <v>72</v>
      </c>
      <c r="X75" s="71">
        <v>4394</v>
      </c>
      <c r="Y75" s="71">
        <v>6415</v>
      </c>
      <c r="Z75" s="71">
        <v>9956</v>
      </c>
      <c r="AA75" s="71">
        <v>3316</v>
      </c>
      <c r="AB75" s="71">
        <v>17757</v>
      </c>
      <c r="AC75" s="71">
        <v>0</v>
      </c>
      <c r="AD75" s="71">
        <v>3.0793251888000008</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1760</v>
      </c>
      <c r="B76" s="70">
        <v>90</v>
      </c>
      <c r="C76" s="70">
        <v>5</v>
      </c>
      <c r="D76" s="70">
        <v>6</v>
      </c>
      <c r="E76" s="70">
        <v>2008</v>
      </c>
      <c r="F76" s="70" t="s">
        <v>792</v>
      </c>
      <c r="G76" s="70" t="s">
        <v>1755</v>
      </c>
      <c r="H76" s="70" t="s">
        <v>1756</v>
      </c>
      <c r="I76" s="148"/>
      <c r="J76" s="71">
        <v>67.89852149451815</v>
      </c>
      <c r="K76" s="71">
        <v>1.168952603596664</v>
      </c>
      <c r="L76" s="71">
        <v>5.5194964364116528</v>
      </c>
      <c r="M76" s="71">
        <v>18.514366090462151</v>
      </c>
      <c r="N76" s="71">
        <v>16.465057517968809</v>
      </c>
      <c r="O76" s="71">
        <v>19.490094960041709</v>
      </c>
      <c r="P76" s="71">
        <v>16.546611746748219</v>
      </c>
      <c r="Q76" s="71">
        <v>1.0716217952753599</v>
      </c>
      <c r="R76" s="71">
        <v>0</v>
      </c>
      <c r="S76" s="71">
        <v>1.7921605593000001</v>
      </c>
      <c r="T76" s="72"/>
      <c r="U76" s="71">
        <v>3626855</v>
      </c>
      <c r="V76" s="71">
        <v>548</v>
      </c>
      <c r="W76" s="71">
        <v>72</v>
      </c>
      <c r="X76" s="71">
        <v>4394</v>
      </c>
      <c r="Y76" s="71">
        <v>6441</v>
      </c>
      <c r="Z76" s="71">
        <v>9982</v>
      </c>
      <c r="AA76" s="71">
        <v>3244</v>
      </c>
      <c r="AB76" s="71">
        <v>17511</v>
      </c>
      <c r="AC76" s="71">
        <v>0</v>
      </c>
      <c r="AD76" s="71">
        <v>1.7921605593000001</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1761</v>
      </c>
      <c r="B77" s="70">
        <v>91</v>
      </c>
      <c r="C77" s="70">
        <v>6</v>
      </c>
      <c r="D77" s="70">
        <v>6</v>
      </c>
      <c r="E77" s="70">
        <v>2009</v>
      </c>
      <c r="F77" s="70" t="s">
        <v>176</v>
      </c>
      <c r="G77" s="70" t="s">
        <v>1755</v>
      </c>
      <c r="H77" s="70" t="s">
        <v>1756</v>
      </c>
      <c r="I77" s="148"/>
      <c r="J77" s="71">
        <v>65.276811899137627</v>
      </c>
      <c r="K77" s="71">
        <v>0.78720409877002984</v>
      </c>
      <c r="L77" s="71">
        <v>7.9353661012647789</v>
      </c>
      <c r="M77" s="71">
        <v>15.194610958047949</v>
      </c>
      <c r="N77" s="71">
        <v>14.431648055682309</v>
      </c>
      <c r="O77" s="71">
        <v>19.739896876405929</v>
      </c>
      <c r="P77" s="71">
        <v>15.84440898515054</v>
      </c>
      <c r="Q77" s="71">
        <v>1.0080196233438701</v>
      </c>
      <c r="R77" s="71">
        <v>0</v>
      </c>
      <c r="S77" s="71">
        <v>1.9882625175999999</v>
      </c>
      <c r="T77" s="72"/>
      <c r="U77" s="71">
        <v>3081712</v>
      </c>
      <c r="V77" s="71">
        <v>504</v>
      </c>
      <c r="W77" s="71">
        <v>124</v>
      </c>
      <c r="X77" s="71">
        <v>4450</v>
      </c>
      <c r="Y77" s="71">
        <v>6457</v>
      </c>
      <c r="Z77" s="71">
        <v>9979</v>
      </c>
      <c r="AA77" s="71">
        <v>3189</v>
      </c>
      <c r="AB77" s="71">
        <v>17291</v>
      </c>
      <c r="AC77" s="71">
        <v>0</v>
      </c>
      <c r="AD77" s="71">
        <v>1.9882625175999999</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21.678000000000001</v>
      </c>
      <c r="BK77" s="71">
        <v>0</v>
      </c>
      <c r="BL77" s="71">
        <v>0</v>
      </c>
      <c r="BM77" s="71">
        <v>0</v>
      </c>
      <c r="BN77" s="72"/>
      <c r="BO77" s="71">
        <v>0</v>
      </c>
      <c r="BP77" s="71">
        <v>0</v>
      </c>
      <c r="BQ77" s="71">
        <v>4</v>
      </c>
      <c r="BR77" s="71">
        <v>0</v>
      </c>
      <c r="BS77" s="71">
        <v>0</v>
      </c>
      <c r="BT77" s="71">
        <v>0</v>
      </c>
      <c r="BU77"/>
      <c r="BV77" s="70">
        <v>21.678000000000001</v>
      </c>
      <c r="BW77" s="70">
        <v>0</v>
      </c>
      <c r="BX77" s="70">
        <v>0</v>
      </c>
      <c r="BY77" s="70">
        <v>0</v>
      </c>
      <c r="BZ77" s="70">
        <v>0</v>
      </c>
      <c r="CA77" s="70">
        <v>0</v>
      </c>
      <c r="CB77" s="70">
        <v>0</v>
      </c>
      <c r="CC77" s="70">
        <v>0</v>
      </c>
      <c r="CD77" s="70">
        <v>0</v>
      </c>
    </row>
    <row r="78" spans="1:82">
      <c r="A78" s="70" t="s">
        <v>1762</v>
      </c>
      <c r="B78" s="70">
        <v>92</v>
      </c>
      <c r="C78" s="70">
        <v>7</v>
      </c>
      <c r="D78" s="70">
        <v>6</v>
      </c>
      <c r="E78" s="70">
        <v>2010</v>
      </c>
      <c r="F78" s="70" t="s">
        <v>177</v>
      </c>
      <c r="G78" s="70" t="s">
        <v>1755</v>
      </c>
      <c r="H78" s="70" t="s">
        <v>1756</v>
      </c>
      <c r="I78" s="148"/>
      <c r="J78" s="71">
        <v>71.142975846789838</v>
      </c>
      <c r="K78" s="71">
        <v>1.1032446706929551</v>
      </c>
      <c r="L78" s="71">
        <v>7.3811135617751287</v>
      </c>
      <c r="M78" s="71">
        <v>16.686938503529401</v>
      </c>
      <c r="N78" s="71">
        <v>15.62411696481648</v>
      </c>
      <c r="O78" s="71">
        <v>19.65450078271715</v>
      </c>
      <c r="P78" s="71">
        <v>16.02093016105988</v>
      </c>
      <c r="Q78" s="71">
        <v>1.03341067989084</v>
      </c>
      <c r="R78" s="71">
        <v>0</v>
      </c>
      <c r="S78" s="71">
        <v>1.79625780016</v>
      </c>
      <c r="T78" s="72"/>
      <c r="U78" s="71">
        <v>3278541</v>
      </c>
      <c r="V78" s="71">
        <v>504</v>
      </c>
      <c r="W78" s="71">
        <v>124</v>
      </c>
      <c r="X78" s="71">
        <v>4450</v>
      </c>
      <c r="Y78" s="71">
        <v>6450</v>
      </c>
      <c r="Z78" s="71">
        <v>9982</v>
      </c>
      <c r="AA78" s="71">
        <v>3144</v>
      </c>
      <c r="AB78" s="71">
        <v>16986</v>
      </c>
      <c r="AC78" s="71">
        <v>0</v>
      </c>
      <c r="AD78" s="71">
        <v>1.79625780016</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19.946000000000002</v>
      </c>
      <c r="BK78" s="71">
        <v>0</v>
      </c>
      <c r="BL78" s="71">
        <v>0</v>
      </c>
      <c r="BM78" s="71">
        <v>0</v>
      </c>
      <c r="BN78" s="72"/>
      <c r="BO78" s="71">
        <v>0</v>
      </c>
      <c r="BP78" s="71">
        <v>0</v>
      </c>
      <c r="BQ78" s="71">
        <v>4</v>
      </c>
      <c r="BR78" s="71">
        <v>0</v>
      </c>
      <c r="BS78" s="71">
        <v>0</v>
      </c>
      <c r="BT78" s="71">
        <v>0</v>
      </c>
      <c r="BU78"/>
      <c r="BV78" s="70">
        <v>19.946000000000002</v>
      </c>
      <c r="BW78" s="70">
        <v>0</v>
      </c>
      <c r="BX78" s="70">
        <v>0</v>
      </c>
      <c r="BY78" s="70">
        <v>0</v>
      </c>
      <c r="BZ78" s="70">
        <v>0</v>
      </c>
      <c r="CA78" s="70">
        <v>0</v>
      </c>
      <c r="CB78" s="70">
        <v>0</v>
      </c>
      <c r="CC78" s="70">
        <v>0</v>
      </c>
      <c r="CD78" s="70">
        <v>0</v>
      </c>
    </row>
    <row r="79" spans="1:82">
      <c r="A79" s="70" t="s">
        <v>1763</v>
      </c>
      <c r="B79" s="70">
        <v>93</v>
      </c>
      <c r="C79" s="70">
        <v>8</v>
      </c>
      <c r="D79" s="70">
        <v>6</v>
      </c>
      <c r="E79" s="70">
        <v>2011</v>
      </c>
      <c r="F79" s="70" t="s">
        <v>178</v>
      </c>
      <c r="G79" s="70" t="s">
        <v>1755</v>
      </c>
      <c r="H79" s="70" t="s">
        <v>1756</v>
      </c>
      <c r="I79" s="148"/>
      <c r="J79" s="71">
        <v>47.473176712401632</v>
      </c>
      <c r="K79" s="71">
        <v>1.1619679324640231</v>
      </c>
      <c r="L79" s="71">
        <v>5.6209792191086656</v>
      </c>
      <c r="M79" s="71">
        <v>20.9267150354279</v>
      </c>
      <c r="N79" s="71">
        <v>18.926235503583531</v>
      </c>
      <c r="O79" s="71">
        <v>19.205751942994208</v>
      </c>
      <c r="P79" s="71">
        <v>15.340218988398886</v>
      </c>
      <c r="Q79" s="71">
        <v>1.1763075747127001</v>
      </c>
      <c r="R79" s="71">
        <v>0</v>
      </c>
      <c r="S79" s="71">
        <v>2.5195764889199999</v>
      </c>
      <c r="T79" s="72"/>
      <c r="U79" s="71">
        <v>2131755</v>
      </c>
      <c r="V79" s="71">
        <v>504</v>
      </c>
      <c r="W79" s="71">
        <v>124</v>
      </c>
      <c r="X79" s="71">
        <v>4450</v>
      </c>
      <c r="Y79" s="71">
        <v>6462</v>
      </c>
      <c r="Z79" s="71">
        <v>9966</v>
      </c>
      <c r="AA79" s="71">
        <v>3100</v>
      </c>
      <c r="AB79" s="71">
        <v>16762</v>
      </c>
      <c r="AC79" s="71">
        <v>0</v>
      </c>
      <c r="AD79" s="71">
        <v>2.5195764889199999</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21.001000000000001</v>
      </c>
      <c r="BK79" s="71">
        <v>0</v>
      </c>
      <c r="BL79" s="71">
        <v>0</v>
      </c>
      <c r="BM79" s="71">
        <v>0</v>
      </c>
      <c r="BN79" s="72"/>
      <c r="BO79" s="71">
        <v>0</v>
      </c>
      <c r="BP79" s="71">
        <v>0</v>
      </c>
      <c r="BQ79" s="71">
        <v>4</v>
      </c>
      <c r="BR79" s="71">
        <v>0</v>
      </c>
      <c r="BS79" s="71">
        <v>0</v>
      </c>
      <c r="BT79" s="71">
        <v>0</v>
      </c>
      <c r="BU79"/>
      <c r="BV79" s="70">
        <v>21.001000000000001</v>
      </c>
      <c r="BW79" s="70">
        <v>0</v>
      </c>
      <c r="BX79" s="70">
        <v>0</v>
      </c>
      <c r="BY79" s="70">
        <v>0</v>
      </c>
      <c r="BZ79" s="70">
        <v>0</v>
      </c>
      <c r="CA79" s="70">
        <v>0</v>
      </c>
      <c r="CB79" s="70">
        <v>0</v>
      </c>
      <c r="CC79" s="70">
        <v>0</v>
      </c>
      <c r="CD79" s="70">
        <v>0</v>
      </c>
    </row>
    <row r="80" spans="1:82">
      <c r="A80" s="70" t="s">
        <v>1764</v>
      </c>
      <c r="B80" s="70">
        <v>94</v>
      </c>
      <c r="C80" s="70">
        <v>9</v>
      </c>
      <c r="D80" s="70">
        <v>6</v>
      </c>
      <c r="E80" s="70">
        <v>2012</v>
      </c>
      <c r="F80" s="70" t="s">
        <v>179</v>
      </c>
      <c r="G80" s="70" t="s">
        <v>1755</v>
      </c>
      <c r="H80" s="70" t="s">
        <v>1756</v>
      </c>
      <c r="I80" s="148"/>
      <c r="J80" s="71">
        <v>61.191872993605386</v>
      </c>
      <c r="K80" s="71">
        <v>1.0951704701795351</v>
      </c>
      <c r="L80" s="71">
        <v>5.5127682437299166</v>
      </c>
      <c r="M80" s="71">
        <v>22.245670712107518</v>
      </c>
      <c r="N80" s="71">
        <v>19.13754375854116</v>
      </c>
      <c r="O80" s="71">
        <v>19.102418002919237</v>
      </c>
      <c r="P80" s="71">
        <v>15.218479525797996</v>
      </c>
      <c r="Q80" s="71">
        <v>1.2682749967829601</v>
      </c>
      <c r="R80" s="71">
        <v>0</v>
      </c>
      <c r="S80" s="71">
        <v>1.5947014544</v>
      </c>
      <c r="T80" s="72"/>
      <c r="U80" s="71">
        <v>2686622</v>
      </c>
      <c r="V80" s="71">
        <v>504</v>
      </c>
      <c r="W80" s="71">
        <v>124</v>
      </c>
      <c r="X80" s="71">
        <v>4450</v>
      </c>
      <c r="Y80" s="71">
        <v>6510</v>
      </c>
      <c r="Z80" s="71">
        <v>9991</v>
      </c>
      <c r="AA80" s="71">
        <v>3058</v>
      </c>
      <c r="AB80" s="71">
        <v>16634</v>
      </c>
      <c r="AC80" s="71">
        <v>0</v>
      </c>
      <c r="AD80" s="71">
        <v>1.5947014544</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26.126000000000001</v>
      </c>
      <c r="BK80" s="71">
        <v>0</v>
      </c>
      <c r="BL80" s="71">
        <v>0</v>
      </c>
      <c r="BM80" s="71">
        <v>0</v>
      </c>
      <c r="BN80" s="72"/>
      <c r="BO80" s="71">
        <v>0</v>
      </c>
      <c r="BP80" s="71">
        <v>0</v>
      </c>
      <c r="BQ80" s="71">
        <v>3</v>
      </c>
      <c r="BR80" s="71">
        <v>0</v>
      </c>
      <c r="BS80" s="71">
        <v>0</v>
      </c>
      <c r="BT80" s="71">
        <v>0</v>
      </c>
      <c r="BU80"/>
      <c r="BV80" s="70">
        <v>26.126000000000001</v>
      </c>
      <c r="BW80" s="70">
        <v>0</v>
      </c>
      <c r="BX80" s="70">
        <v>0</v>
      </c>
      <c r="BY80" s="70">
        <v>0</v>
      </c>
      <c r="BZ80" s="70">
        <v>0</v>
      </c>
      <c r="CA80" s="70">
        <v>0</v>
      </c>
      <c r="CB80" s="70">
        <v>0</v>
      </c>
      <c r="CC80" s="70">
        <v>0</v>
      </c>
      <c r="CD80" s="70">
        <v>0</v>
      </c>
    </row>
    <row r="81" spans="1:82">
      <c r="A81" s="70" t="s">
        <v>1765</v>
      </c>
      <c r="B81" s="70">
        <v>95</v>
      </c>
      <c r="C81" s="70">
        <v>10</v>
      </c>
      <c r="D81" s="70">
        <v>6</v>
      </c>
      <c r="E81" s="70">
        <v>2013</v>
      </c>
      <c r="F81" s="70" t="s">
        <v>180</v>
      </c>
      <c r="G81" s="70" t="s">
        <v>1755</v>
      </c>
      <c r="H81" s="70" t="s">
        <v>1756</v>
      </c>
      <c r="I81" s="148"/>
      <c r="J81" s="71">
        <v>63.880315985646703</v>
      </c>
      <c r="K81" s="71">
        <v>0.93715485809359056</v>
      </c>
      <c r="L81" s="71">
        <v>5.506197877910493</v>
      </c>
      <c r="M81" s="71">
        <v>21.744604625111862</v>
      </c>
      <c r="N81" s="71">
        <v>20.63273636956486</v>
      </c>
      <c r="O81" s="71">
        <v>18.331738719164264</v>
      </c>
      <c r="P81" s="71">
        <v>15.15593413293816</v>
      </c>
      <c r="Q81" s="71">
        <v>1.2683881936058301</v>
      </c>
      <c r="R81" s="71">
        <v>0</v>
      </c>
      <c r="S81" s="71">
        <v>1.706908896596818</v>
      </c>
      <c r="T81" s="72"/>
      <c r="U81" s="71">
        <v>2612079</v>
      </c>
      <c r="V81" s="71">
        <v>504</v>
      </c>
      <c r="W81" s="71">
        <v>124</v>
      </c>
      <c r="X81" s="71">
        <v>4450</v>
      </c>
      <c r="Y81" s="71">
        <v>6496</v>
      </c>
      <c r="Z81" s="71">
        <v>10016</v>
      </c>
      <c r="AA81" s="71">
        <v>3034</v>
      </c>
      <c r="AB81" s="71">
        <v>16397</v>
      </c>
      <c r="AC81" s="71">
        <v>0</v>
      </c>
      <c r="AD81" s="71">
        <v>1.706908896596818</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30.948</v>
      </c>
      <c r="BK81" s="71">
        <v>0</v>
      </c>
      <c r="BL81" s="71">
        <v>0</v>
      </c>
      <c r="BM81" s="71">
        <v>0</v>
      </c>
      <c r="BN81" s="72"/>
      <c r="BO81" s="71">
        <v>0</v>
      </c>
      <c r="BP81" s="71">
        <v>0</v>
      </c>
      <c r="BQ81" s="71">
        <v>3</v>
      </c>
      <c r="BR81" s="71">
        <v>0</v>
      </c>
      <c r="BS81" s="71">
        <v>0</v>
      </c>
      <c r="BT81" s="71">
        <v>0</v>
      </c>
      <c r="BU81"/>
      <c r="BV81" s="70">
        <v>30.948</v>
      </c>
      <c r="BW81" s="70">
        <v>0</v>
      </c>
      <c r="BX81" s="70">
        <v>0</v>
      </c>
      <c r="BY81" s="70">
        <v>0</v>
      </c>
      <c r="BZ81" s="70">
        <v>0</v>
      </c>
      <c r="CA81" s="70">
        <v>0</v>
      </c>
      <c r="CB81" s="70">
        <v>0</v>
      </c>
      <c r="CC81" s="70">
        <v>0</v>
      </c>
      <c r="CD81" s="70">
        <v>0</v>
      </c>
    </row>
    <row r="82" spans="1:82">
      <c r="A82" s="70" t="s">
        <v>1766</v>
      </c>
      <c r="B82" s="70">
        <v>96</v>
      </c>
      <c r="C82" s="70">
        <v>11</v>
      </c>
      <c r="D82" s="70">
        <v>6</v>
      </c>
      <c r="E82" s="70">
        <v>2014</v>
      </c>
      <c r="F82" s="70" t="s">
        <v>181</v>
      </c>
      <c r="G82" s="70" t="s">
        <v>1755</v>
      </c>
      <c r="H82" s="70" t="s">
        <v>1756</v>
      </c>
      <c r="I82" s="148"/>
      <c r="J82" s="71">
        <v>72.688333579070161</v>
      </c>
      <c r="K82" s="71">
        <v>0.84877636840529225</v>
      </c>
      <c r="L82" s="71">
        <v>3.8245168140234971</v>
      </c>
      <c r="M82" s="71">
        <v>21.100090563934469</v>
      </c>
      <c r="N82" s="71">
        <v>18.465140206985129</v>
      </c>
      <c r="O82" s="71">
        <v>17.288950292332117</v>
      </c>
      <c r="P82" s="71">
        <v>14.868155342531512</v>
      </c>
      <c r="Q82" s="71">
        <v>1.1989080909926699</v>
      </c>
      <c r="R82" s="71">
        <v>0</v>
      </c>
      <c r="S82" s="71">
        <v>2.180829535208936</v>
      </c>
      <c r="T82" s="72"/>
      <c r="U82" s="71">
        <v>3211275</v>
      </c>
      <c r="V82" s="71">
        <v>373</v>
      </c>
      <c r="W82" s="71">
        <v>83</v>
      </c>
      <c r="X82" s="71">
        <v>4005</v>
      </c>
      <c r="Y82" s="71">
        <v>6499</v>
      </c>
      <c r="Z82" s="71">
        <v>9949</v>
      </c>
      <c r="AA82" s="71">
        <v>2961</v>
      </c>
      <c r="AB82" s="71">
        <v>16154</v>
      </c>
      <c r="AC82" s="71">
        <v>0</v>
      </c>
      <c r="AD82" s="71">
        <v>2.180829535208936</v>
      </c>
      <c r="AE82" s="72"/>
      <c r="AF82" s="71"/>
      <c r="AG82" s="71"/>
      <c r="AH82" s="71"/>
      <c r="AI82" s="71"/>
      <c r="AJ82" s="71"/>
      <c r="AK82" s="71"/>
      <c r="AL82" s="71"/>
      <c r="AM82" s="71"/>
      <c r="AN82" s="71"/>
      <c r="AO82" s="71"/>
      <c r="AP82" s="71"/>
      <c r="AQ82" s="72"/>
      <c r="AR82" s="71">
        <v>350</v>
      </c>
      <c r="AS82" s="71">
        <v>118</v>
      </c>
      <c r="AT82" s="71">
        <v>0</v>
      </c>
      <c r="AU82" s="71">
        <v>0</v>
      </c>
      <c r="AV82" s="71">
        <v>0</v>
      </c>
      <c r="AW82" s="71">
        <v>0</v>
      </c>
      <c r="AX82" s="71"/>
      <c r="AY82" s="72"/>
      <c r="AZ82" s="71">
        <v>1425.1</v>
      </c>
      <c r="BA82" s="71">
        <v>11757.4</v>
      </c>
      <c r="BB82" s="71">
        <v>0</v>
      </c>
      <c r="BC82" s="71">
        <v>0</v>
      </c>
      <c r="BD82" s="71">
        <v>0</v>
      </c>
      <c r="BE82" s="71">
        <v>0</v>
      </c>
      <c r="BF82" s="71"/>
      <c r="BG82" s="72"/>
      <c r="BH82" s="71">
        <v>0</v>
      </c>
      <c r="BI82" s="71">
        <v>0</v>
      </c>
      <c r="BJ82" s="71">
        <v>20.309999999999999</v>
      </c>
      <c r="BK82" s="71">
        <v>0</v>
      </c>
      <c r="BL82" s="71">
        <v>0</v>
      </c>
      <c r="BM82" s="71">
        <v>0</v>
      </c>
      <c r="BN82" s="72"/>
      <c r="BO82" s="71">
        <v>0</v>
      </c>
      <c r="BP82" s="71">
        <v>0</v>
      </c>
      <c r="BQ82" s="71">
        <v>3</v>
      </c>
      <c r="BR82" s="71">
        <v>0</v>
      </c>
      <c r="BS82" s="71">
        <v>0</v>
      </c>
      <c r="BT82" s="71">
        <v>0</v>
      </c>
      <c r="BU82"/>
      <c r="BV82" s="70">
        <v>20.309999999999999</v>
      </c>
      <c r="BW82" s="70">
        <v>0</v>
      </c>
      <c r="BX82" s="70">
        <v>0</v>
      </c>
      <c r="BY82" s="70">
        <v>0</v>
      </c>
      <c r="BZ82" s="70">
        <v>0</v>
      </c>
      <c r="CA82" s="70">
        <v>0</v>
      </c>
      <c r="CB82" s="70">
        <v>0</v>
      </c>
      <c r="CC82" s="70">
        <v>0</v>
      </c>
      <c r="CD82" s="70">
        <v>0</v>
      </c>
    </row>
    <row r="83" spans="1:82">
      <c r="A83" s="70" t="s">
        <v>1767</v>
      </c>
      <c r="B83" s="70">
        <v>97</v>
      </c>
      <c r="C83" s="70">
        <v>12</v>
      </c>
      <c r="D83" s="70">
        <v>6</v>
      </c>
      <c r="E83" s="70">
        <v>2015</v>
      </c>
      <c r="F83" s="70" t="s">
        <v>182</v>
      </c>
      <c r="G83" s="1064" t="s">
        <v>1755</v>
      </c>
      <c r="H83" s="70" t="s">
        <v>1756</v>
      </c>
      <c r="I83" s="148"/>
      <c r="J83" s="71">
        <v>67.115274509214956</v>
      </c>
      <c r="K83" s="71">
        <v>0.81713922798776017</v>
      </c>
      <c r="L83" s="71">
        <v>4.4778949507200032</v>
      </c>
      <c r="M83" s="71">
        <v>19.58459036906439</v>
      </c>
      <c r="N83" s="71">
        <v>16.78870250750137</v>
      </c>
      <c r="O83" s="71">
        <v>17.089725054379731</v>
      </c>
      <c r="P83" s="71">
        <v>14.744219056636584</v>
      </c>
      <c r="Q83" s="71">
        <v>1.1490240251045301</v>
      </c>
      <c r="R83" s="71">
        <v>0</v>
      </c>
      <c r="S83" s="71">
        <v>1.956619769088787</v>
      </c>
      <c r="T83" s="72"/>
      <c r="U83" s="71">
        <v>3176122</v>
      </c>
      <c r="V83" s="71">
        <v>373</v>
      </c>
      <c r="W83" s="71">
        <v>83</v>
      </c>
      <c r="X83" s="71">
        <v>4005</v>
      </c>
      <c r="Y83" s="71">
        <v>6473</v>
      </c>
      <c r="Z83" s="71">
        <v>9929</v>
      </c>
      <c r="AA83" s="71">
        <v>2934</v>
      </c>
      <c r="AB83" s="71">
        <v>15815</v>
      </c>
      <c r="AC83" s="71">
        <v>0</v>
      </c>
      <c r="AD83" s="71">
        <v>1.956619769088787</v>
      </c>
      <c r="AE83" s="72"/>
      <c r="AF83" s="71">
        <v>26703132.42388092</v>
      </c>
      <c r="AG83" s="71">
        <v>648440.85388669302</v>
      </c>
      <c r="AH83" s="71">
        <v>862341.33429918054</v>
      </c>
      <c r="AI83" s="71">
        <v>26760070.96600046</v>
      </c>
      <c r="AJ83" s="71">
        <v>24262036.113183029</v>
      </c>
      <c r="AK83" s="71">
        <v>0</v>
      </c>
      <c r="AL83" s="71">
        <v>0</v>
      </c>
      <c r="AM83" s="71">
        <v>2167379.408570149</v>
      </c>
      <c r="AN83" s="71">
        <v>0</v>
      </c>
      <c r="AO83" s="71">
        <v>0</v>
      </c>
      <c r="AP83" s="71">
        <v>81403401.09982045</v>
      </c>
      <c r="AQ83" s="72"/>
      <c r="AR83" s="71">
        <v>377</v>
      </c>
      <c r="AS83" s="71">
        <v>184</v>
      </c>
      <c r="AT83" s="71">
        <v>0</v>
      </c>
      <c r="AU83" s="71">
        <v>0</v>
      </c>
      <c r="AV83" s="71">
        <v>0</v>
      </c>
      <c r="AW83" s="71">
        <v>0</v>
      </c>
      <c r="AX83" s="71"/>
      <c r="AY83" s="72"/>
      <c r="AZ83" s="71">
        <v>1561.1</v>
      </c>
      <c r="BA83" s="71">
        <v>16482.099999999999</v>
      </c>
      <c r="BB83" s="71">
        <v>0</v>
      </c>
      <c r="BC83" s="71">
        <v>0</v>
      </c>
      <c r="BD83" s="71">
        <v>0</v>
      </c>
      <c r="BE83" s="71">
        <v>0</v>
      </c>
      <c r="BF83" s="71"/>
      <c r="BG83" s="72"/>
      <c r="BH83" s="71">
        <v>0</v>
      </c>
      <c r="BI83" s="71">
        <v>0</v>
      </c>
      <c r="BJ83" s="71">
        <v>19.663</v>
      </c>
      <c r="BK83" s="71">
        <v>0</v>
      </c>
      <c r="BL83" s="71">
        <v>0</v>
      </c>
      <c r="BM83" s="71">
        <v>0</v>
      </c>
      <c r="BN83" s="72"/>
      <c r="BO83" s="71">
        <v>0</v>
      </c>
      <c r="BP83" s="71">
        <v>0</v>
      </c>
      <c r="BQ83" s="71">
        <v>3</v>
      </c>
      <c r="BR83" s="71">
        <v>0</v>
      </c>
      <c r="BS83" s="71">
        <v>0</v>
      </c>
      <c r="BT83" s="71">
        <v>0</v>
      </c>
      <c r="BU83"/>
      <c r="BV83" s="70">
        <v>19.663</v>
      </c>
      <c r="BW83" s="70">
        <v>0</v>
      </c>
      <c r="BX83" s="70">
        <v>0</v>
      </c>
      <c r="BY83" s="70">
        <v>0</v>
      </c>
      <c r="BZ83" s="70">
        <v>0</v>
      </c>
      <c r="CA83" s="70">
        <v>0</v>
      </c>
      <c r="CB83" s="70">
        <v>0</v>
      </c>
      <c r="CC83" s="70">
        <v>0</v>
      </c>
      <c r="CD83" s="70">
        <v>0</v>
      </c>
    </row>
    <row r="84" spans="1:82">
      <c r="A84" s="70" t="s">
        <v>1768</v>
      </c>
      <c r="B84" s="70">
        <v>98</v>
      </c>
      <c r="C84" s="70">
        <v>13</v>
      </c>
      <c r="D84" s="70">
        <v>6</v>
      </c>
      <c r="E84" s="70">
        <v>2016</v>
      </c>
      <c r="F84" s="70" t="s">
        <v>155</v>
      </c>
      <c r="G84" s="1064" t="s">
        <v>1755</v>
      </c>
      <c r="H84" s="70" t="s">
        <v>1756</v>
      </c>
      <c r="I84" s="148"/>
      <c r="J84" s="71">
        <v>84.003262376300285</v>
      </c>
      <c r="K84" s="71">
        <v>0.77708623546789168</v>
      </c>
      <c r="L84" s="71">
        <v>4.417857022956535</v>
      </c>
      <c r="M84" s="71">
        <v>17.682497269183376</v>
      </c>
      <c r="N84" s="71">
        <v>15.357376176798903</v>
      </c>
      <c r="O84" s="71">
        <v>16.781879090035517</v>
      </c>
      <c r="P84" s="71">
        <v>14.255490154534149</v>
      </c>
      <c r="Q84" s="71">
        <v>1.1008707860904565</v>
      </c>
      <c r="R84" s="71">
        <v>0</v>
      </c>
      <c r="S84" s="71">
        <v>1.775205077265807</v>
      </c>
      <c r="T84" s="72"/>
      <c r="U84" s="71">
        <v>3983164</v>
      </c>
      <c r="V84" s="71">
        <v>373</v>
      </c>
      <c r="W84" s="71">
        <v>83</v>
      </c>
      <c r="X84" s="71">
        <v>4005</v>
      </c>
      <c r="Y84" s="71">
        <v>6469</v>
      </c>
      <c r="Z84" s="71">
        <v>9870</v>
      </c>
      <c r="AA84" s="71">
        <v>2934</v>
      </c>
      <c r="AB84" s="71">
        <v>15586</v>
      </c>
      <c r="AC84" s="71">
        <v>0</v>
      </c>
      <c r="AD84" s="71">
        <v>1.775205077265807</v>
      </c>
      <c r="AE84" s="72"/>
      <c r="AF84" s="71">
        <v>33395523.275025658</v>
      </c>
      <c r="AG84" s="71">
        <v>585802.10044439195</v>
      </c>
      <c r="AH84" s="71">
        <v>621672.98165653495</v>
      </c>
      <c r="AI84" s="71">
        <v>26558786.889952879</v>
      </c>
      <c r="AJ84" s="71">
        <v>21056711.47886084</v>
      </c>
      <c r="AK84" s="71">
        <v>0</v>
      </c>
      <c r="AL84" s="71">
        <v>0</v>
      </c>
      <c r="AM84" s="71">
        <v>2137655.3784361891</v>
      </c>
      <c r="AN84" s="71">
        <v>0</v>
      </c>
      <c r="AO84" s="71">
        <v>0</v>
      </c>
      <c r="AP84" s="71">
        <v>84356152.104376495</v>
      </c>
      <c r="AQ84" s="72"/>
      <c r="AR84" s="71">
        <v>400</v>
      </c>
      <c r="AS84" s="71">
        <v>206</v>
      </c>
      <c r="AT84" s="71">
        <v>0</v>
      </c>
      <c r="AU84" s="71">
        <v>0</v>
      </c>
      <c r="AV84" s="71">
        <v>0</v>
      </c>
      <c r="AW84" s="71">
        <v>0</v>
      </c>
      <c r="AX84" s="71"/>
      <c r="AY84" s="72"/>
      <c r="AZ84" s="71">
        <v>1679.6</v>
      </c>
      <c r="BA84" s="71">
        <v>17760</v>
      </c>
      <c r="BB84" s="71">
        <v>0</v>
      </c>
      <c r="BC84" s="71">
        <v>0</v>
      </c>
      <c r="BD84" s="71">
        <v>0</v>
      </c>
      <c r="BE84" s="71">
        <v>0</v>
      </c>
      <c r="BF84" s="71"/>
      <c r="BG84" s="72"/>
      <c r="BH84" s="71">
        <v>0</v>
      </c>
      <c r="BI84" s="71">
        <v>0</v>
      </c>
      <c r="BJ84" s="71">
        <v>36.588999999999999</v>
      </c>
      <c r="BK84" s="71">
        <v>0</v>
      </c>
      <c r="BL84" s="71">
        <v>0</v>
      </c>
      <c r="BM84" s="71">
        <v>0</v>
      </c>
      <c r="BN84" s="72"/>
      <c r="BO84" s="71">
        <v>0</v>
      </c>
      <c r="BP84" s="71">
        <v>0</v>
      </c>
      <c r="BQ84" s="71">
        <v>4</v>
      </c>
      <c r="BR84" s="71">
        <v>0</v>
      </c>
      <c r="BS84" s="71">
        <v>0</v>
      </c>
      <c r="BT84" s="71">
        <v>0</v>
      </c>
      <c r="BU84"/>
      <c r="BV84" s="70">
        <v>36.588999999999999</v>
      </c>
      <c r="BW84" s="70">
        <v>0</v>
      </c>
      <c r="BX84" s="70">
        <v>0</v>
      </c>
      <c r="BY84" s="70">
        <v>0</v>
      </c>
      <c r="BZ84" s="70">
        <v>0</v>
      </c>
      <c r="CA84" s="70">
        <v>0</v>
      </c>
      <c r="CB84" s="70">
        <v>0</v>
      </c>
      <c r="CC84" s="70">
        <v>0</v>
      </c>
      <c r="CD84" s="70">
        <v>0</v>
      </c>
    </row>
    <row r="85" spans="1:82">
      <c r="A85" s="70" t="s">
        <v>1769</v>
      </c>
      <c r="B85" s="70">
        <v>99</v>
      </c>
      <c r="C85" s="70">
        <v>14</v>
      </c>
      <c r="D85" s="70">
        <v>6</v>
      </c>
      <c r="E85" s="70">
        <v>2017</v>
      </c>
      <c r="F85" s="70" t="s">
        <v>156</v>
      </c>
      <c r="G85" s="70" t="s">
        <v>1755</v>
      </c>
      <c r="H85" s="70" t="s">
        <v>1756</v>
      </c>
      <c r="I85" s="148"/>
      <c r="J85" s="71">
        <v>80.789775835048275</v>
      </c>
      <c r="K85" s="71">
        <v>0.76525920106425604</v>
      </c>
      <c r="L85" s="71">
        <v>3.5515656657810268</v>
      </c>
      <c r="M85" s="71">
        <v>15.401175660882235</v>
      </c>
      <c r="N85" s="71">
        <v>14.92340988658662</v>
      </c>
      <c r="O85" s="71">
        <v>16.40434089670612</v>
      </c>
      <c r="P85" s="71">
        <v>13.918961587911383</v>
      </c>
      <c r="Q85" s="71">
        <v>1.04448554794738</v>
      </c>
      <c r="R85" s="71">
        <v>0</v>
      </c>
      <c r="S85" s="71">
        <v>1.707586581200065</v>
      </c>
      <c r="T85" s="72"/>
      <c r="U85" s="71">
        <v>4082246</v>
      </c>
      <c r="V85" s="71">
        <v>373</v>
      </c>
      <c r="W85" s="71">
        <v>83</v>
      </c>
      <c r="X85" s="71">
        <v>4005</v>
      </c>
      <c r="Y85" s="71">
        <v>6442</v>
      </c>
      <c r="Z85" s="71">
        <v>9808</v>
      </c>
      <c r="AA85" s="71">
        <v>2883</v>
      </c>
      <c r="AB85" s="71">
        <v>15292</v>
      </c>
      <c r="AC85" s="71">
        <v>0</v>
      </c>
      <c r="AD85" s="71">
        <v>1.707586581200065</v>
      </c>
      <c r="AE85" s="72"/>
      <c r="AF85" s="71">
        <v>33180793.512863532</v>
      </c>
      <c r="AG85" s="71">
        <v>619367.53781407548</v>
      </c>
      <c r="AH85" s="71">
        <v>686329.56502288708</v>
      </c>
      <c r="AI85" s="71">
        <v>26880789.622670978</v>
      </c>
      <c r="AJ85" s="71">
        <v>23349661.9974043</v>
      </c>
      <c r="AK85" s="71">
        <v>0</v>
      </c>
      <c r="AL85" s="71">
        <v>0</v>
      </c>
      <c r="AM85" s="71">
        <v>2100614.3622266622</v>
      </c>
      <c r="AN85" s="71">
        <v>0</v>
      </c>
      <c r="AO85" s="71">
        <v>0</v>
      </c>
      <c r="AP85" s="71">
        <v>86817556.598002434</v>
      </c>
      <c r="AQ85" s="72"/>
      <c r="AR85" s="71">
        <v>412</v>
      </c>
      <c r="AS85" s="71">
        <v>221</v>
      </c>
      <c r="AT85" s="71">
        <v>0</v>
      </c>
      <c r="AU85" s="71">
        <v>0</v>
      </c>
      <c r="AV85" s="71">
        <v>0</v>
      </c>
      <c r="AW85" s="71">
        <v>0</v>
      </c>
      <c r="AX85" s="71"/>
      <c r="AY85" s="72"/>
      <c r="AZ85" s="71">
        <v>1748.6</v>
      </c>
      <c r="BA85" s="71">
        <v>18768.599999999999</v>
      </c>
      <c r="BB85" s="71">
        <v>0</v>
      </c>
      <c r="BC85" s="71">
        <v>0</v>
      </c>
      <c r="BD85" s="71">
        <v>0</v>
      </c>
      <c r="BE85" s="71">
        <v>0</v>
      </c>
      <c r="BF85" s="71"/>
      <c r="BG85" s="72"/>
      <c r="BH85" s="71">
        <v>0</v>
      </c>
      <c r="BI85" s="71">
        <v>0</v>
      </c>
      <c r="BJ85" s="71">
        <v>37.429000000000002</v>
      </c>
      <c r="BK85" s="71">
        <v>0</v>
      </c>
      <c r="BL85" s="71">
        <v>0</v>
      </c>
      <c r="BM85" s="71">
        <v>0</v>
      </c>
      <c r="BN85" s="72"/>
      <c r="BO85" s="71">
        <v>0</v>
      </c>
      <c r="BP85" s="71">
        <v>0</v>
      </c>
      <c r="BQ85" s="71">
        <v>4</v>
      </c>
      <c r="BR85" s="71">
        <v>0</v>
      </c>
      <c r="BS85" s="71">
        <v>0</v>
      </c>
      <c r="BT85" s="71">
        <v>0</v>
      </c>
      <c r="BU85"/>
      <c r="BV85" s="70">
        <v>37.429000000000002</v>
      </c>
      <c r="BW85" s="70">
        <v>0</v>
      </c>
      <c r="BX85" s="70">
        <v>0</v>
      </c>
      <c r="BY85" s="70">
        <v>0</v>
      </c>
      <c r="BZ85" s="70">
        <v>0</v>
      </c>
      <c r="CA85" s="70">
        <v>0</v>
      </c>
      <c r="CB85" s="70">
        <v>0</v>
      </c>
      <c r="CC85" s="70">
        <v>0</v>
      </c>
      <c r="CD85" s="70">
        <v>0</v>
      </c>
    </row>
    <row r="86" spans="1:82">
      <c r="A86" s="70" t="s">
        <v>1770</v>
      </c>
      <c r="B86" s="70">
        <v>100</v>
      </c>
      <c r="C86" s="70">
        <v>15</v>
      </c>
      <c r="D86" s="70">
        <v>6</v>
      </c>
      <c r="E86" s="70">
        <v>2018</v>
      </c>
      <c r="F86" s="70" t="s">
        <v>183</v>
      </c>
      <c r="G86" s="70" t="s">
        <v>1755</v>
      </c>
      <c r="H86" s="70" t="s">
        <v>1756</v>
      </c>
      <c r="I86" s="148"/>
      <c r="J86" s="71">
        <v>76.038092655927855</v>
      </c>
      <c r="K86" s="71">
        <v>0.66711822123134223</v>
      </c>
      <c r="L86" s="71">
        <v>3.2056823564375208</v>
      </c>
      <c r="M86" s="71">
        <v>12.860387471137578</v>
      </c>
      <c r="N86" s="71">
        <v>12.188095171181269</v>
      </c>
      <c r="O86" s="71">
        <v>16.028853069952365</v>
      </c>
      <c r="P86" s="71">
        <v>13.570093993094078</v>
      </c>
      <c r="Q86" s="71">
        <v>0.95229702153749296</v>
      </c>
      <c r="R86" s="71">
        <v>0</v>
      </c>
      <c r="S86" s="71">
        <v>1.9726702829358247</v>
      </c>
      <c r="T86" s="72"/>
      <c r="U86" s="71">
        <v>4333359</v>
      </c>
      <c r="V86" s="71">
        <v>373</v>
      </c>
      <c r="W86" s="71">
        <v>83</v>
      </c>
      <c r="X86" s="71">
        <v>4005</v>
      </c>
      <c r="Y86" s="71">
        <v>6437</v>
      </c>
      <c r="Z86" s="71">
        <v>9767</v>
      </c>
      <c r="AA86" s="71">
        <v>2839</v>
      </c>
      <c r="AB86" s="71">
        <v>15025</v>
      </c>
      <c r="AC86" s="71">
        <v>0</v>
      </c>
      <c r="AD86" s="71">
        <v>1.9726702829358249</v>
      </c>
      <c r="AE86" s="72"/>
      <c r="AF86" s="71">
        <v>33786107.88902387</v>
      </c>
      <c r="AG86" s="71">
        <v>534347.32771648339</v>
      </c>
      <c r="AH86" s="71">
        <v>645653.43322402705</v>
      </c>
      <c r="AI86" s="71">
        <v>25052288.30044416</v>
      </c>
      <c r="AJ86" s="71">
        <v>22203710.41020086</v>
      </c>
      <c r="AK86" s="71">
        <v>0</v>
      </c>
      <c r="AL86" s="71">
        <v>0</v>
      </c>
      <c r="AM86" s="71">
        <v>2068207.9384425241</v>
      </c>
      <c r="AN86" s="71">
        <v>0</v>
      </c>
      <c r="AO86" s="71">
        <v>0</v>
      </c>
      <c r="AP86" s="71">
        <v>84290315.299051926</v>
      </c>
      <c r="AQ86" s="72"/>
      <c r="AR86" s="71">
        <v>428</v>
      </c>
      <c r="AS86" s="71">
        <v>251</v>
      </c>
      <c r="AT86" s="71">
        <v>0</v>
      </c>
      <c r="AU86" s="71">
        <v>0</v>
      </c>
      <c r="AV86" s="71">
        <v>0</v>
      </c>
      <c r="AW86" s="71">
        <v>0</v>
      </c>
      <c r="AX86" s="71"/>
      <c r="AY86" s="72"/>
      <c r="AZ86" s="71">
        <v>1841.6000000000006</v>
      </c>
      <c r="BA86" s="71">
        <v>19759.2</v>
      </c>
      <c r="BB86" s="71">
        <v>0</v>
      </c>
      <c r="BC86" s="71">
        <v>0</v>
      </c>
      <c r="BD86" s="71">
        <v>0</v>
      </c>
      <c r="BE86" s="71">
        <v>0</v>
      </c>
      <c r="BF86" s="71"/>
      <c r="BG86" s="72"/>
      <c r="BH86" s="71">
        <v>0</v>
      </c>
      <c r="BI86" s="71">
        <v>0</v>
      </c>
      <c r="BJ86" s="71">
        <v>32.307000000000002</v>
      </c>
      <c r="BK86" s="71">
        <v>0</v>
      </c>
      <c r="BL86" s="71">
        <v>0</v>
      </c>
      <c r="BM86" s="71">
        <v>0</v>
      </c>
      <c r="BN86" s="72"/>
      <c r="BO86" s="71">
        <v>0</v>
      </c>
      <c r="BP86" s="71">
        <v>0</v>
      </c>
      <c r="BQ86" s="71">
        <v>4</v>
      </c>
      <c r="BR86" s="71">
        <v>0</v>
      </c>
      <c r="BS86" s="71">
        <v>0</v>
      </c>
      <c r="BT86" s="71">
        <v>0</v>
      </c>
      <c r="BU86"/>
      <c r="BV86" s="70">
        <v>32.307000000000002</v>
      </c>
      <c r="BW86" s="70">
        <v>0</v>
      </c>
      <c r="BX86" s="70">
        <v>0</v>
      </c>
      <c r="BY86" s="70">
        <v>0</v>
      </c>
      <c r="BZ86" s="70">
        <v>0</v>
      </c>
      <c r="CA86" s="70">
        <v>0</v>
      </c>
      <c r="CB86" s="70">
        <v>0</v>
      </c>
      <c r="CC86" s="70">
        <v>0</v>
      </c>
      <c r="CD86" s="70">
        <v>0</v>
      </c>
    </row>
    <row r="87" spans="1:82">
      <c r="A87" s="70" t="s">
        <v>1771</v>
      </c>
      <c r="B87" s="70">
        <v>101</v>
      </c>
      <c r="C87" s="70">
        <v>16</v>
      </c>
      <c r="D87" s="70">
        <v>6</v>
      </c>
      <c r="E87" s="70">
        <v>2019</v>
      </c>
      <c r="F87" s="70" t="s">
        <v>158</v>
      </c>
      <c r="G87" s="70" t="s">
        <v>1755</v>
      </c>
      <c r="H87" s="70" t="s">
        <v>1756</v>
      </c>
      <c r="I87" s="148"/>
      <c r="J87" s="71">
        <v>68.300836210593403</v>
      </c>
      <c r="K87" s="71">
        <v>0.62238853311757625</v>
      </c>
      <c r="L87" s="71">
        <v>3.233912508358967</v>
      </c>
      <c r="M87" s="71">
        <v>12.424386772940037</v>
      </c>
      <c r="N87" s="71">
        <v>12.719162110996326</v>
      </c>
      <c r="O87" s="71">
        <v>15.447228135656889</v>
      </c>
      <c r="P87" s="71">
        <v>13.36421341634772</v>
      </c>
      <c r="Q87" s="71">
        <v>0.91133652222541395</v>
      </c>
      <c r="R87" s="71">
        <v>0</v>
      </c>
      <c r="S87" s="71">
        <v>1.8197886775518646</v>
      </c>
      <c r="T87" s="72"/>
      <c r="U87" s="71">
        <v>4076014</v>
      </c>
      <c r="V87" s="71">
        <v>373</v>
      </c>
      <c r="W87" s="71">
        <v>83</v>
      </c>
      <c r="X87" s="71">
        <v>4005</v>
      </c>
      <c r="Y87" s="71">
        <v>6446</v>
      </c>
      <c r="Z87" s="71">
        <v>9671</v>
      </c>
      <c r="AA87" s="71">
        <v>2775</v>
      </c>
      <c r="AB87" s="71">
        <v>14768</v>
      </c>
      <c r="AC87" s="71">
        <v>0</v>
      </c>
      <c r="AD87" s="71">
        <v>1.819788677551865</v>
      </c>
      <c r="AE87" s="72"/>
      <c r="AF87" s="71">
        <v>30118296.262805048</v>
      </c>
      <c r="AG87" s="71">
        <v>538810.58018656739</v>
      </c>
      <c r="AH87" s="71">
        <v>691075.69016649819</v>
      </c>
      <c r="AI87" s="71">
        <v>25536272.325262818</v>
      </c>
      <c r="AJ87" s="71">
        <v>23846841.39260944</v>
      </c>
      <c r="AK87" s="71">
        <v>0</v>
      </c>
      <c r="AL87" s="71">
        <v>0</v>
      </c>
      <c r="AM87" s="71">
        <v>2011290.4265555218</v>
      </c>
      <c r="AN87" s="71">
        <v>0</v>
      </c>
      <c r="AO87" s="71">
        <v>0</v>
      </c>
      <c r="AP87" s="71">
        <v>82742586.6775859</v>
      </c>
      <c r="AQ87" s="72"/>
      <c r="AR87" s="71">
        <v>439</v>
      </c>
      <c r="AS87" s="71">
        <v>275</v>
      </c>
      <c r="AT87" s="71">
        <v>0</v>
      </c>
      <c r="AU87" s="71">
        <v>0</v>
      </c>
      <c r="AV87" s="71">
        <v>0</v>
      </c>
      <c r="AW87" s="71">
        <v>0</v>
      </c>
      <c r="AX87" s="71"/>
      <c r="AY87" s="72"/>
      <c r="AZ87" s="71">
        <v>1898</v>
      </c>
      <c r="BA87" s="71">
        <v>20885.2</v>
      </c>
      <c r="BB87" s="71">
        <v>0</v>
      </c>
      <c r="BC87" s="71">
        <v>0</v>
      </c>
      <c r="BD87" s="71">
        <v>0</v>
      </c>
      <c r="BE87" s="71">
        <v>0</v>
      </c>
      <c r="BF87" s="71"/>
      <c r="BG87" s="72"/>
      <c r="BH87" s="71">
        <v>0</v>
      </c>
      <c r="BI87" s="71">
        <v>0</v>
      </c>
      <c r="BJ87" s="71">
        <v>25.664000000000001</v>
      </c>
      <c r="BK87" s="71">
        <v>0</v>
      </c>
      <c r="BL87" s="71">
        <v>0</v>
      </c>
      <c r="BM87" s="71">
        <v>0</v>
      </c>
      <c r="BN87" s="72"/>
      <c r="BO87" s="71">
        <v>0</v>
      </c>
      <c r="BP87" s="71">
        <v>0</v>
      </c>
      <c r="BQ87" s="71">
        <v>4</v>
      </c>
      <c r="BR87" s="71">
        <v>0</v>
      </c>
      <c r="BS87" s="71">
        <v>0</v>
      </c>
      <c r="BT87" s="71">
        <v>0</v>
      </c>
      <c r="BU87"/>
      <c r="BV87" s="70">
        <v>25.664000000000001</v>
      </c>
      <c r="BW87" s="70">
        <v>0</v>
      </c>
      <c r="BX87" s="70">
        <v>0</v>
      </c>
      <c r="BY87" s="70">
        <v>0</v>
      </c>
      <c r="BZ87" s="70">
        <v>0</v>
      </c>
      <c r="CA87" s="70">
        <v>0</v>
      </c>
      <c r="CB87" s="70">
        <v>0</v>
      </c>
      <c r="CC87" s="70">
        <v>0</v>
      </c>
      <c r="CD87" s="70">
        <v>0</v>
      </c>
    </row>
    <row r="88" spans="1:82">
      <c r="A88" s="70" t="s">
        <v>1772</v>
      </c>
      <c r="B88" s="70">
        <v>102</v>
      </c>
      <c r="C88" s="70">
        <v>17</v>
      </c>
      <c r="D88" s="70">
        <v>6</v>
      </c>
      <c r="E88" s="70">
        <v>2020</v>
      </c>
      <c r="F88" s="70" t="s">
        <v>159</v>
      </c>
      <c r="G88" s="70" t="s">
        <v>1755</v>
      </c>
      <c r="H88" s="70" t="s">
        <v>1756</v>
      </c>
      <c r="I88" s="148"/>
      <c r="J88" s="71">
        <v>66.693205824898783</v>
      </c>
      <c r="K88" s="71">
        <v>0.60146488401175557</v>
      </c>
      <c r="L88" s="71">
        <v>5.9636546226127853</v>
      </c>
      <c r="M88" s="71">
        <v>12.112558329387591</v>
      </c>
      <c r="N88" s="71">
        <v>12.678172187087574</v>
      </c>
      <c r="O88" s="71">
        <v>13.475179465494179</v>
      </c>
      <c r="P88" s="71">
        <v>12.500917427234731</v>
      </c>
      <c r="Q88" s="71">
        <v>0.85770164328408705</v>
      </c>
      <c r="R88" s="71">
        <v>0</v>
      </c>
      <c r="S88" s="71">
        <v>1.6259240018962771</v>
      </c>
      <c r="T88" s="72"/>
      <c r="U88" s="71">
        <v>3863316</v>
      </c>
      <c r="V88" s="71">
        <v>319</v>
      </c>
      <c r="W88" s="71">
        <v>195</v>
      </c>
      <c r="X88" s="71">
        <v>3959</v>
      </c>
      <c r="Y88" s="71">
        <v>6470</v>
      </c>
      <c r="Z88" s="71">
        <v>9629</v>
      </c>
      <c r="AA88" s="71">
        <v>2759</v>
      </c>
      <c r="AB88" s="71">
        <v>14547</v>
      </c>
      <c r="AC88" s="71">
        <v>0</v>
      </c>
      <c r="AD88" s="71">
        <v>1.6259240018962771</v>
      </c>
      <c r="AE88" s="72"/>
      <c r="AF88" s="71">
        <v>30431075.44902603</v>
      </c>
      <c r="AG88" s="71">
        <v>471685.3902936806</v>
      </c>
      <c r="AH88" s="71">
        <v>1303470.8630678861</v>
      </c>
      <c r="AI88" s="71">
        <v>23736890.64238131</v>
      </c>
      <c r="AJ88" s="71">
        <v>23624254.224833019</v>
      </c>
      <c r="AK88" s="71"/>
      <c r="AL88" s="71"/>
      <c r="AM88" s="71">
        <v>1898545.1205409272</v>
      </c>
      <c r="AN88" s="71"/>
      <c r="AO88" s="71"/>
      <c r="AP88" s="71">
        <v>81465921.690142855</v>
      </c>
      <c r="AQ88" s="72"/>
      <c r="AR88" s="71">
        <v>455</v>
      </c>
      <c r="AS88" s="71">
        <v>311</v>
      </c>
      <c r="AT88" s="71">
        <v>0</v>
      </c>
      <c r="AU88" s="71">
        <v>0</v>
      </c>
      <c r="AV88" s="71">
        <v>0</v>
      </c>
      <c r="AW88" s="71">
        <v>0</v>
      </c>
      <c r="AX88" s="71"/>
      <c r="AY88" s="72"/>
      <c r="AZ88" s="71">
        <v>1993.600000000001</v>
      </c>
      <c r="BA88" s="71">
        <v>92384.899999999951</v>
      </c>
      <c r="BB88" s="71">
        <v>0</v>
      </c>
      <c r="BC88" s="71">
        <v>0</v>
      </c>
      <c r="BD88" s="71">
        <v>0</v>
      </c>
      <c r="BE88" s="71">
        <v>0</v>
      </c>
      <c r="BF88" s="71"/>
      <c r="BG88" s="72"/>
      <c r="BH88" s="71">
        <v>0</v>
      </c>
      <c r="BI88" s="71">
        <v>0</v>
      </c>
      <c r="BJ88" s="71">
        <v>22.286000000000001</v>
      </c>
      <c r="BK88" s="71">
        <v>0</v>
      </c>
      <c r="BL88" s="71">
        <v>0</v>
      </c>
      <c r="BM88" s="71">
        <v>0</v>
      </c>
      <c r="BN88" s="72"/>
      <c r="BO88" s="71">
        <v>0</v>
      </c>
      <c r="BP88" s="71">
        <v>0</v>
      </c>
      <c r="BQ88" s="71">
        <v>4</v>
      </c>
      <c r="BR88" s="71">
        <v>0</v>
      </c>
      <c r="BS88" s="71">
        <v>0</v>
      </c>
      <c r="BT88" s="71">
        <v>0</v>
      </c>
      <c r="BU88"/>
      <c r="BV88" s="70">
        <v>22.286000000000001</v>
      </c>
      <c r="BW88" s="70">
        <v>0</v>
      </c>
      <c r="BX88" s="70">
        <v>0</v>
      </c>
      <c r="BY88" s="70">
        <v>0</v>
      </c>
      <c r="BZ88" s="70">
        <v>0</v>
      </c>
      <c r="CA88" s="70">
        <v>0</v>
      </c>
      <c r="CB88" s="70">
        <v>0</v>
      </c>
      <c r="CC88" s="70">
        <v>0</v>
      </c>
      <c r="CD88" s="70">
        <v>0</v>
      </c>
    </row>
    <row r="89" spans="1:82">
      <c r="A89" s="70" t="s">
        <v>1773</v>
      </c>
      <c r="B89" s="70">
        <v>102</v>
      </c>
      <c r="C89" s="70">
        <v>18</v>
      </c>
      <c r="D89" s="70">
        <v>6</v>
      </c>
      <c r="E89" s="70">
        <v>2021</v>
      </c>
      <c r="F89" s="70" t="s">
        <v>160</v>
      </c>
      <c r="G89" s="70" t="s">
        <v>1755</v>
      </c>
      <c r="H89" s="70" t="s">
        <v>1756</v>
      </c>
      <c r="I89" s="148"/>
      <c r="J89" s="71">
        <v>73.220343312525756</v>
      </c>
      <c r="K89" s="71">
        <v>0.61425781752317676</v>
      </c>
      <c r="L89" s="71">
        <v>6.2365414562896389</v>
      </c>
      <c r="M89" s="71">
        <v>11.432562368022504</v>
      </c>
      <c r="N89" s="71">
        <v>11.610400081821949</v>
      </c>
      <c r="O89" s="71">
        <v>12.915866245854398</v>
      </c>
      <c r="P89" s="71">
        <v>12.713124690854061</v>
      </c>
      <c r="Q89" s="71">
        <v>0.835694668179502</v>
      </c>
      <c r="R89" s="71">
        <v>0</v>
      </c>
      <c r="S89" s="71">
        <v>1.875101152031569</v>
      </c>
      <c r="T89" s="72"/>
      <c r="U89" s="71">
        <v>4525889</v>
      </c>
      <c r="V89" s="71">
        <v>319</v>
      </c>
      <c r="W89" s="71">
        <v>195</v>
      </c>
      <c r="X89" s="71">
        <v>3959</v>
      </c>
      <c r="Y89" s="71">
        <v>6457</v>
      </c>
      <c r="Z89" s="71">
        <v>9503</v>
      </c>
      <c r="AA89" s="71">
        <v>2736</v>
      </c>
      <c r="AB89" s="71">
        <v>14313</v>
      </c>
      <c r="AC89" s="71">
        <v>0</v>
      </c>
      <c r="AD89" s="71">
        <v>1.875101152031569</v>
      </c>
      <c r="AE89" s="72"/>
      <c r="AF89" s="71">
        <v>33561278.166801661</v>
      </c>
      <c r="AG89" s="71">
        <v>503714.20815901115</v>
      </c>
      <c r="AH89" s="71">
        <v>1318159.1417096169</v>
      </c>
      <c r="AI89" s="71">
        <v>25772479.037695885</v>
      </c>
      <c r="AJ89" s="71">
        <v>24234565.1595718</v>
      </c>
      <c r="AK89" s="71">
        <v>0</v>
      </c>
      <c r="AL89" s="71">
        <v>0</v>
      </c>
      <c r="AM89" s="71">
        <v>1878780.0261930833</v>
      </c>
      <c r="AN89" s="71">
        <v>0</v>
      </c>
      <c r="AO89" s="71">
        <v>0</v>
      </c>
      <c r="AP89" s="71">
        <v>87268975.74013105</v>
      </c>
      <c r="AQ89" s="72"/>
      <c r="AR89" s="71">
        <v>465</v>
      </c>
      <c r="AS89" s="71">
        <v>342</v>
      </c>
      <c r="AT89" s="71">
        <v>0</v>
      </c>
      <c r="AU89" s="71">
        <v>0</v>
      </c>
      <c r="AV89" s="71">
        <v>0</v>
      </c>
      <c r="AW89" s="71">
        <v>0</v>
      </c>
      <c r="AX89" s="71"/>
      <c r="AY89" s="72"/>
      <c r="AZ89" s="71">
        <v>2056.8000000000002</v>
      </c>
      <c r="BA89" s="71">
        <v>93869.999999999942</v>
      </c>
      <c r="BB89" s="71">
        <v>0</v>
      </c>
      <c r="BC89" s="71">
        <v>0</v>
      </c>
      <c r="BD89" s="71">
        <v>0</v>
      </c>
      <c r="BE89" s="71">
        <v>0</v>
      </c>
      <c r="BF89" s="71"/>
      <c r="BG89" s="72"/>
      <c r="BH89" s="71">
        <v>0</v>
      </c>
      <c r="BI89" s="71">
        <v>0</v>
      </c>
      <c r="BJ89" s="71">
        <v>28.765000000000001</v>
      </c>
      <c r="BK89" s="71">
        <v>0</v>
      </c>
      <c r="BL89" s="71">
        <v>0</v>
      </c>
      <c r="BM89" s="71">
        <v>0</v>
      </c>
      <c r="BN89" s="72"/>
      <c r="BO89" s="71">
        <v>0</v>
      </c>
      <c r="BP89" s="71">
        <v>0</v>
      </c>
      <c r="BQ89" s="71">
        <v>4</v>
      </c>
      <c r="BR89" s="71">
        <v>0</v>
      </c>
      <c r="BS89" s="71">
        <v>0</v>
      </c>
      <c r="BT89" s="71">
        <v>0</v>
      </c>
      <c r="BU89"/>
      <c r="BV89" s="70">
        <v>28.765000000000001</v>
      </c>
      <c r="BW89" s="70">
        <v>0</v>
      </c>
      <c r="BX89" s="70">
        <v>0</v>
      </c>
      <c r="BY89" s="70">
        <v>0</v>
      </c>
      <c r="BZ89" s="70">
        <v>0</v>
      </c>
      <c r="CA89" s="70">
        <v>0</v>
      </c>
      <c r="CB89" s="70">
        <v>0</v>
      </c>
      <c r="CC89" s="70">
        <v>0</v>
      </c>
      <c r="CD89" s="70">
        <v>0</v>
      </c>
    </row>
    <row r="90" spans="1:82">
      <c r="A90" s="70" t="s">
        <v>1774</v>
      </c>
      <c r="B90" s="70">
        <v>102</v>
      </c>
      <c r="C90" s="70">
        <v>19</v>
      </c>
      <c r="D90" s="70">
        <v>6</v>
      </c>
      <c r="E90" s="70">
        <v>2022</v>
      </c>
      <c r="F90" s="70" t="s">
        <v>161</v>
      </c>
      <c r="G90" s="70" t="s">
        <v>1755</v>
      </c>
      <c r="H90" s="70" t="s">
        <v>1756</v>
      </c>
      <c r="I90" s="148"/>
      <c r="J90" s="71">
        <v>65.784460763347425</v>
      </c>
      <c r="K90" s="71">
        <v>0.59038690164746022</v>
      </c>
      <c r="L90" s="71">
        <v>5.7040260566025829</v>
      </c>
      <c r="M90" s="71">
        <v>12.876449632746919</v>
      </c>
      <c r="N90" s="71">
        <v>13.461560587930016</v>
      </c>
      <c r="O90" s="71">
        <v>13.522579889302657</v>
      </c>
      <c r="P90" s="71">
        <v>12.384925374417119</v>
      </c>
      <c r="Q90" s="71">
        <v>0.82947608092481728</v>
      </c>
      <c r="R90" s="71">
        <v>0</v>
      </c>
      <c r="S90" s="71">
        <v>1.524691029697175</v>
      </c>
      <c r="T90" s="72"/>
      <c r="U90" s="71">
        <v>4546710</v>
      </c>
      <c r="V90" s="71">
        <v>319</v>
      </c>
      <c r="W90" s="71">
        <v>195</v>
      </c>
      <c r="X90" s="71">
        <v>3959</v>
      </c>
      <c r="Y90" s="71">
        <v>6428</v>
      </c>
      <c r="Z90" s="71">
        <v>9453</v>
      </c>
      <c r="AA90" s="71">
        <v>2706</v>
      </c>
      <c r="AB90" s="71">
        <v>14090</v>
      </c>
      <c r="AC90" s="71">
        <v>0</v>
      </c>
      <c r="AD90" s="71">
        <v>1.524691029697175</v>
      </c>
      <c r="AE90" s="72"/>
      <c r="AF90" s="71">
        <v>28726573.994790532</v>
      </c>
      <c r="AG90" s="71">
        <v>498377.86606394395</v>
      </c>
      <c r="AH90" s="71">
        <v>1404235.9304562511</v>
      </c>
      <c r="AI90" s="71">
        <v>24962265.132763997</v>
      </c>
      <c r="AJ90" s="71">
        <v>25541298.531805176</v>
      </c>
      <c r="AK90" s="71">
        <v>0</v>
      </c>
      <c r="AL90" s="71">
        <v>0</v>
      </c>
      <c r="AM90" s="71">
        <v>1819403.5781962583</v>
      </c>
      <c r="AN90" s="71">
        <v>0</v>
      </c>
      <c r="AO90" s="71">
        <v>0</v>
      </c>
      <c r="AP90" s="71">
        <v>82952155.034076154</v>
      </c>
      <c r="AQ90" s="72"/>
      <c r="AR90" s="71">
        <v>480</v>
      </c>
      <c r="AS90" s="71">
        <v>370</v>
      </c>
      <c r="AT90" s="71">
        <v>0</v>
      </c>
      <c r="AU90" s="71">
        <v>0</v>
      </c>
      <c r="AV90" s="71">
        <v>0</v>
      </c>
      <c r="AW90" s="71">
        <v>0</v>
      </c>
      <c r="AX90" s="71"/>
      <c r="AY90" s="72"/>
      <c r="AZ90" s="71">
        <v>2173.0000000000009</v>
      </c>
      <c r="BA90" s="71">
        <v>158484.69999999995</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1775</v>
      </c>
      <c r="B91" s="70">
        <v>102</v>
      </c>
      <c r="C91" s="70">
        <v>20</v>
      </c>
      <c r="D91" s="70">
        <v>6</v>
      </c>
      <c r="E91" s="70">
        <v>2023</v>
      </c>
      <c r="F91" s="70" t="s">
        <v>1539</v>
      </c>
      <c r="G91" s="70" t="s">
        <v>1755</v>
      </c>
      <c r="H91" s="70" t="s">
        <v>1756</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497</v>
      </c>
      <c r="AS91" s="71">
        <v>398</v>
      </c>
      <c r="AT91" s="71">
        <v>0</v>
      </c>
      <c r="AU91" s="71">
        <v>0</v>
      </c>
      <c r="AV91" s="71">
        <v>0</v>
      </c>
      <c r="AW91" s="71">
        <v>0</v>
      </c>
      <c r="AX91" s="71"/>
      <c r="AY91" s="72"/>
      <c r="AZ91" s="71">
        <v>2262.7000000000016</v>
      </c>
      <c r="BA91" s="71">
        <v>160214.39999999997</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1776</v>
      </c>
      <c r="B92" s="70">
        <v>102</v>
      </c>
      <c r="C92" s="70">
        <v>21</v>
      </c>
      <c r="D92" s="70">
        <v>6</v>
      </c>
      <c r="E92" s="70">
        <v>2024</v>
      </c>
      <c r="F92" s="70" t="s">
        <v>1554</v>
      </c>
      <c r="G92" s="70" t="s">
        <v>1755</v>
      </c>
      <c r="H92" s="70" t="s">
        <v>1756</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1777</v>
      </c>
      <c r="B93" s="70">
        <v>239</v>
      </c>
      <c r="C93" s="70">
        <v>1</v>
      </c>
      <c r="D93" s="70">
        <v>15</v>
      </c>
      <c r="E93" s="70">
        <v>1990</v>
      </c>
      <c r="F93" s="70" t="s">
        <v>787</v>
      </c>
      <c r="G93" s="70" t="s">
        <v>1778</v>
      </c>
      <c r="H93" s="70" t="s">
        <v>1779</v>
      </c>
      <c r="I93" s="148"/>
      <c r="J93" s="71">
        <v>50.692264516268303</v>
      </c>
      <c r="K93" s="71">
        <v>7.0152256767119807</v>
      </c>
      <c r="L93" s="71">
        <v>10.25377874876183</v>
      </c>
      <c r="M93" s="71">
        <v>19.496304419586469</v>
      </c>
      <c r="N93" s="71">
        <v>41.218907215587024</v>
      </c>
      <c r="O93" s="71">
        <v>12.90262368112934</v>
      </c>
      <c r="P93" s="71">
        <v>33.083331930952482</v>
      </c>
      <c r="Q93" s="71">
        <v>1.6702380181664001</v>
      </c>
      <c r="R93" s="71">
        <v>1.91178151841882</v>
      </c>
      <c r="S93" s="71">
        <v>1.6356620668046109</v>
      </c>
      <c r="T93" s="72"/>
      <c r="U93" s="71">
        <v>910939</v>
      </c>
      <c r="V93" s="71">
        <v>1300</v>
      </c>
      <c r="W93" s="71">
        <v>94</v>
      </c>
      <c r="X93" s="71">
        <v>5986</v>
      </c>
      <c r="Y93" s="71">
        <v>11202</v>
      </c>
      <c r="Z93" s="71">
        <v>5307</v>
      </c>
      <c r="AA93" s="71">
        <v>8033</v>
      </c>
      <c r="AB93" s="71">
        <v>27119</v>
      </c>
      <c r="AC93" s="71">
        <v>331124</v>
      </c>
      <c r="AD93" s="71">
        <v>1.6356620668046109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1780</v>
      </c>
      <c r="B94" s="70">
        <v>240</v>
      </c>
      <c r="C94" s="70">
        <v>2</v>
      </c>
      <c r="D94" s="70">
        <v>15</v>
      </c>
      <c r="E94" s="70">
        <v>2005</v>
      </c>
      <c r="F94" s="70" t="s">
        <v>789</v>
      </c>
      <c r="G94" s="70" t="s">
        <v>1778</v>
      </c>
      <c r="H94" s="70" t="s">
        <v>1779</v>
      </c>
      <c r="I94" s="148"/>
      <c r="J94" s="71">
        <v>14.73240132592657</v>
      </c>
      <c r="K94" s="71">
        <v>4.509558949058027</v>
      </c>
      <c r="L94" s="71">
        <v>1.3994476287509221</v>
      </c>
      <c r="M94" s="71">
        <v>28.50127158384527</v>
      </c>
      <c r="N94" s="71">
        <v>52.059007108246483</v>
      </c>
      <c r="O94" s="71">
        <v>18.471905540482659</v>
      </c>
      <c r="P94" s="71">
        <v>26.817862488346499</v>
      </c>
      <c r="Q94" s="71">
        <v>1.2784406776083399</v>
      </c>
      <c r="R94" s="71">
        <v>4.6354536679270018</v>
      </c>
      <c r="S94" s="71">
        <v>1.952895168</v>
      </c>
      <c r="T94" s="72"/>
      <c r="U94" s="71">
        <v>352668</v>
      </c>
      <c r="V94" s="71">
        <v>905</v>
      </c>
      <c r="W94" s="71">
        <v>14</v>
      </c>
      <c r="X94" s="71">
        <v>4084</v>
      </c>
      <c r="Y94" s="71">
        <v>10868</v>
      </c>
      <c r="Z94" s="71">
        <v>8792</v>
      </c>
      <c r="AA94" s="71">
        <v>5333</v>
      </c>
      <c r="AB94" s="71">
        <v>21700</v>
      </c>
      <c r="AC94" s="71">
        <v>819684</v>
      </c>
      <c r="AD94" s="71">
        <v>1.952895168</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1781</v>
      </c>
      <c r="B95" s="70">
        <v>241</v>
      </c>
      <c r="C95" s="70">
        <v>3</v>
      </c>
      <c r="D95" s="70">
        <v>15</v>
      </c>
      <c r="E95" s="70">
        <v>2006</v>
      </c>
      <c r="F95" s="70" t="s">
        <v>790</v>
      </c>
      <c r="G95" s="70" t="s">
        <v>1778</v>
      </c>
      <c r="H95" s="70" t="s">
        <v>1779</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1782</v>
      </c>
      <c r="B96" s="70">
        <v>242</v>
      </c>
      <c r="C96" s="70">
        <v>4</v>
      </c>
      <c r="D96" s="70">
        <v>15</v>
      </c>
      <c r="E96" s="70">
        <v>2007</v>
      </c>
      <c r="F96" s="70" t="s">
        <v>791</v>
      </c>
      <c r="G96" s="70" t="s">
        <v>1778</v>
      </c>
      <c r="H96" s="70" t="s">
        <v>1779</v>
      </c>
      <c r="I96" s="148"/>
      <c r="J96" s="71">
        <v>9.207348910576945</v>
      </c>
      <c r="K96" s="71">
        <v>3.4415969548315748</v>
      </c>
      <c r="L96" s="71">
        <v>0.63219103406527866</v>
      </c>
      <c r="M96" s="71">
        <v>34.497779368167407</v>
      </c>
      <c r="N96" s="71">
        <v>46.845893539412138</v>
      </c>
      <c r="O96" s="71">
        <v>17.742834920907811</v>
      </c>
      <c r="P96" s="71">
        <v>25.879749147845288</v>
      </c>
      <c r="Q96" s="71">
        <v>1.28885912318968</v>
      </c>
      <c r="R96" s="71">
        <v>5.6157683172622317</v>
      </c>
      <c r="S96" s="71">
        <v>1.1124070399999999</v>
      </c>
      <c r="T96" s="72"/>
      <c r="U96" s="71">
        <v>254942</v>
      </c>
      <c r="V96" s="71">
        <v>877</v>
      </c>
      <c r="W96" s="71">
        <v>6</v>
      </c>
      <c r="X96" s="71">
        <v>5567</v>
      </c>
      <c r="Y96" s="71">
        <v>10626</v>
      </c>
      <c r="Z96" s="71">
        <v>8779</v>
      </c>
      <c r="AA96" s="71">
        <v>5068</v>
      </c>
      <c r="AB96" s="71">
        <v>20720</v>
      </c>
      <c r="AC96" s="71">
        <v>1021525</v>
      </c>
      <c r="AD96" s="71">
        <v>1.1124070399999999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1783</v>
      </c>
      <c r="B97" s="70">
        <v>243</v>
      </c>
      <c r="C97" s="70">
        <v>5</v>
      </c>
      <c r="D97" s="70">
        <v>15</v>
      </c>
      <c r="E97" s="70">
        <v>2008</v>
      </c>
      <c r="F97" s="70" t="s">
        <v>792</v>
      </c>
      <c r="G97" s="70" t="s">
        <v>1778</v>
      </c>
      <c r="H97" s="70" t="s">
        <v>1779</v>
      </c>
      <c r="I97" s="148"/>
      <c r="J97" s="71">
        <v>8.3827011337092472</v>
      </c>
      <c r="K97" s="71">
        <v>2.7391598395715708</v>
      </c>
      <c r="L97" s="71">
        <v>0.51277453500619741</v>
      </c>
      <c r="M97" s="71">
        <v>35.591103367952549</v>
      </c>
      <c r="N97" s="71">
        <v>47.336611426585272</v>
      </c>
      <c r="O97" s="71">
        <v>17.16854387734389</v>
      </c>
      <c r="P97" s="71">
        <v>24.666897166237469</v>
      </c>
      <c r="Q97" s="71">
        <v>1.24021970778656</v>
      </c>
      <c r="R97" s="71">
        <v>5.3545721220606177</v>
      </c>
      <c r="S97" s="71">
        <v>1.5609919919999999</v>
      </c>
      <c r="T97" s="72"/>
      <c r="U97" s="71">
        <v>257913</v>
      </c>
      <c r="V97" s="71">
        <v>877</v>
      </c>
      <c r="W97" s="71">
        <v>6</v>
      </c>
      <c r="X97" s="71">
        <v>5567</v>
      </c>
      <c r="Y97" s="71">
        <v>10498</v>
      </c>
      <c r="Z97" s="71">
        <v>8793</v>
      </c>
      <c r="AA97" s="71">
        <v>4836</v>
      </c>
      <c r="AB97" s="71">
        <v>20266</v>
      </c>
      <c r="AC97" s="71">
        <v>1011405</v>
      </c>
      <c r="AD97" s="71">
        <v>1.5609919919999999</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1784</v>
      </c>
      <c r="B98" s="70">
        <v>244</v>
      </c>
      <c r="C98" s="70">
        <v>6</v>
      </c>
      <c r="D98" s="70">
        <v>15</v>
      </c>
      <c r="E98" s="70">
        <v>2009</v>
      </c>
      <c r="F98" s="70" t="s">
        <v>176</v>
      </c>
      <c r="G98" s="70" t="s">
        <v>1778</v>
      </c>
      <c r="H98" s="70" t="s">
        <v>1779</v>
      </c>
      <c r="I98" s="148"/>
      <c r="J98" s="71">
        <v>11.587391310103801</v>
      </c>
      <c r="K98" s="71">
        <v>1.896443425082122</v>
      </c>
      <c r="L98" s="71">
        <v>0.51551924730630527</v>
      </c>
      <c r="M98" s="71">
        <v>32.40795615112782</v>
      </c>
      <c r="N98" s="71">
        <v>40.918097995681293</v>
      </c>
      <c r="O98" s="71">
        <v>17.352277322360241</v>
      </c>
      <c r="P98" s="71">
        <v>23.331873500867651</v>
      </c>
      <c r="Q98" s="71">
        <v>1.1594761603543</v>
      </c>
      <c r="R98" s="71">
        <v>5.2280285587269146</v>
      </c>
      <c r="S98" s="71">
        <v>1.2428408097999999</v>
      </c>
      <c r="T98" s="72"/>
      <c r="U98" s="71">
        <v>274919</v>
      </c>
      <c r="V98" s="71">
        <v>622</v>
      </c>
      <c r="W98" s="71">
        <v>9</v>
      </c>
      <c r="X98" s="71">
        <v>5545</v>
      </c>
      <c r="Y98" s="71">
        <v>10389</v>
      </c>
      <c r="Z98" s="71">
        <v>8772</v>
      </c>
      <c r="AA98" s="71">
        <v>4696</v>
      </c>
      <c r="AB98" s="71">
        <v>19889</v>
      </c>
      <c r="AC98" s="71">
        <v>963388</v>
      </c>
      <c r="AD98" s="71">
        <v>1.2428408097999999</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1785</v>
      </c>
      <c r="B99" s="70">
        <v>245</v>
      </c>
      <c r="C99" s="70">
        <v>7</v>
      </c>
      <c r="D99" s="70">
        <v>15</v>
      </c>
      <c r="E99" s="70">
        <v>2010</v>
      </c>
      <c r="F99" s="70" t="s">
        <v>177</v>
      </c>
      <c r="G99" s="70" t="s">
        <v>1778</v>
      </c>
      <c r="H99" s="70" t="s">
        <v>1779</v>
      </c>
      <c r="I99" s="148"/>
      <c r="J99" s="71">
        <v>10.092024621252159</v>
      </c>
      <c r="K99" s="71">
        <v>2.3579637872607941</v>
      </c>
      <c r="L99" s="71">
        <v>0.47755043645277429</v>
      </c>
      <c r="M99" s="71">
        <v>37.064648748648388</v>
      </c>
      <c r="N99" s="71">
        <v>49.164954735028019</v>
      </c>
      <c r="O99" s="71">
        <v>17.22279286179392</v>
      </c>
      <c r="P99" s="71">
        <v>23.068304974274199</v>
      </c>
      <c r="Q99" s="71">
        <v>1.1841696381370199</v>
      </c>
      <c r="R99" s="71">
        <v>5.2391428362538557</v>
      </c>
      <c r="S99" s="71">
        <v>1.2499067648</v>
      </c>
      <c r="T99" s="72"/>
      <c r="U99" s="71">
        <v>254785</v>
      </c>
      <c r="V99" s="71">
        <v>622</v>
      </c>
      <c r="W99" s="71">
        <v>9</v>
      </c>
      <c r="X99" s="71">
        <v>5545</v>
      </c>
      <c r="Y99" s="71">
        <v>10270</v>
      </c>
      <c r="Z99" s="71">
        <v>8747</v>
      </c>
      <c r="AA99" s="71">
        <v>4527</v>
      </c>
      <c r="AB99" s="71">
        <v>19464</v>
      </c>
      <c r="AC99" s="71">
        <v>914904</v>
      </c>
      <c r="AD99" s="71">
        <v>1.2499067648</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1786</v>
      </c>
      <c r="B100" s="70">
        <v>246</v>
      </c>
      <c r="C100" s="70">
        <v>8</v>
      </c>
      <c r="D100" s="70">
        <v>15</v>
      </c>
      <c r="E100" s="70">
        <v>2011</v>
      </c>
      <c r="F100" s="70" t="s">
        <v>178</v>
      </c>
      <c r="G100" s="70" t="s">
        <v>1778</v>
      </c>
      <c r="H100" s="70" t="s">
        <v>1779</v>
      </c>
      <c r="I100" s="148"/>
      <c r="J100" s="71">
        <v>5.6029490749225719</v>
      </c>
      <c r="K100" s="71">
        <v>3.1328729913104318</v>
      </c>
      <c r="L100" s="71">
        <v>0.46686414458895098</v>
      </c>
      <c r="M100" s="71">
        <v>33.968167654931648</v>
      </c>
      <c r="N100" s="71">
        <v>46.300896897100053</v>
      </c>
      <c r="O100" s="71">
        <v>16.949085725329528</v>
      </c>
      <c r="P100" s="71">
        <v>21.862286287337508</v>
      </c>
      <c r="Q100" s="71">
        <v>1.3410832688676599</v>
      </c>
      <c r="R100" s="71">
        <v>5.4572063424904469</v>
      </c>
      <c r="S100" s="71">
        <v>1.4256600511999999</v>
      </c>
      <c r="T100" s="72"/>
      <c r="U100" s="71">
        <v>148961</v>
      </c>
      <c r="V100" s="71">
        <v>622</v>
      </c>
      <c r="W100" s="71">
        <v>9</v>
      </c>
      <c r="X100" s="71">
        <v>5545</v>
      </c>
      <c r="Y100" s="71">
        <v>10179</v>
      </c>
      <c r="Z100" s="71">
        <v>8795</v>
      </c>
      <c r="AA100" s="71">
        <v>4418</v>
      </c>
      <c r="AB100" s="71">
        <v>19110</v>
      </c>
      <c r="AC100" s="71">
        <v>951408</v>
      </c>
      <c r="AD100" s="71">
        <v>1.4256600511999999</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1787</v>
      </c>
      <c r="B101" s="70">
        <v>247</v>
      </c>
      <c r="C101" s="70">
        <v>9</v>
      </c>
      <c r="D101" s="70">
        <v>15</v>
      </c>
      <c r="E101" s="70">
        <v>2012</v>
      </c>
      <c r="F101" s="70" t="s">
        <v>179</v>
      </c>
      <c r="G101" s="70" t="s">
        <v>1778</v>
      </c>
      <c r="H101" s="70" t="s">
        <v>1779</v>
      </c>
      <c r="I101" s="148"/>
      <c r="J101" s="71">
        <v>9.7732329765980435</v>
      </c>
      <c r="K101" s="71">
        <v>3.0267957833873909</v>
      </c>
      <c r="L101" s="71">
        <v>0.45682526647448313</v>
      </c>
      <c r="M101" s="71">
        <v>34.166562104457313</v>
      </c>
      <c r="N101" s="71">
        <v>48.882843125886303</v>
      </c>
      <c r="O101" s="71">
        <v>16.911308901593504</v>
      </c>
      <c r="P101" s="71">
        <v>21.503940494105013</v>
      </c>
      <c r="Q101" s="71">
        <v>1.4294589178602199</v>
      </c>
      <c r="R101" s="71">
        <v>5.5882726766670148</v>
      </c>
      <c r="S101" s="71">
        <v>1.19675664471</v>
      </c>
      <c r="T101" s="72"/>
      <c r="U101" s="71">
        <v>261243</v>
      </c>
      <c r="V101" s="71">
        <v>622</v>
      </c>
      <c r="W101" s="71">
        <v>9</v>
      </c>
      <c r="X101" s="71">
        <v>5545</v>
      </c>
      <c r="Y101" s="71">
        <v>10090</v>
      </c>
      <c r="Z101" s="71">
        <v>8845</v>
      </c>
      <c r="AA101" s="71">
        <v>4321</v>
      </c>
      <c r="AB101" s="71">
        <v>18748</v>
      </c>
      <c r="AC101" s="71">
        <v>949024</v>
      </c>
      <c r="AD101" s="71">
        <v>1.19675664471</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0</v>
      </c>
      <c r="BM101" s="71">
        <v>0</v>
      </c>
      <c r="BN101" s="72"/>
      <c r="BO101" s="71">
        <v>0</v>
      </c>
      <c r="BP101" s="71">
        <v>0</v>
      </c>
      <c r="BQ101" s="71">
        <v>0</v>
      </c>
      <c r="BR101" s="71">
        <v>0</v>
      </c>
      <c r="BS101" s="71">
        <v>0</v>
      </c>
      <c r="BT101" s="71">
        <v>0</v>
      </c>
      <c r="BU101"/>
      <c r="BV101" s="70">
        <v>0</v>
      </c>
      <c r="BW101" s="70">
        <v>0</v>
      </c>
      <c r="BX101" s="70">
        <v>0</v>
      </c>
      <c r="BY101" s="70">
        <v>0</v>
      </c>
      <c r="BZ101" s="70">
        <v>0</v>
      </c>
      <c r="CA101" s="70">
        <v>0</v>
      </c>
      <c r="CB101" s="70">
        <v>0</v>
      </c>
      <c r="CC101" s="70">
        <v>0</v>
      </c>
      <c r="CD101" s="70">
        <v>0</v>
      </c>
    </row>
    <row r="102" spans="1:82">
      <c r="A102" s="70" t="s">
        <v>1788</v>
      </c>
      <c r="B102" s="70">
        <v>248</v>
      </c>
      <c r="C102" s="70">
        <v>10</v>
      </c>
      <c r="D102" s="70">
        <v>15</v>
      </c>
      <c r="E102" s="70">
        <v>2013</v>
      </c>
      <c r="F102" s="70" t="s">
        <v>180</v>
      </c>
      <c r="G102" s="1064" t="s">
        <v>1778</v>
      </c>
      <c r="H102" s="70" t="s">
        <v>1779</v>
      </c>
      <c r="I102" s="148"/>
      <c r="J102" s="71">
        <v>12.48266527462569</v>
      </c>
      <c r="K102" s="71">
        <v>1.9998216622255489</v>
      </c>
      <c r="L102" s="71">
        <v>0.45167046043624348</v>
      </c>
      <c r="M102" s="71">
        <v>33.036165065082123</v>
      </c>
      <c r="N102" s="71">
        <v>50.095564416465301</v>
      </c>
      <c r="O102" s="71">
        <v>16.241598381975209</v>
      </c>
      <c r="P102" s="71">
        <v>21.225301295601266</v>
      </c>
      <c r="Q102" s="71">
        <v>1.4338503114397501</v>
      </c>
      <c r="R102" s="71">
        <v>5.7063019433439814</v>
      </c>
      <c r="S102" s="71">
        <v>1.5298084089599999</v>
      </c>
      <c r="T102" s="72"/>
      <c r="U102" s="71">
        <v>373256</v>
      </c>
      <c r="V102" s="71">
        <v>622</v>
      </c>
      <c r="W102" s="71">
        <v>9</v>
      </c>
      <c r="X102" s="71">
        <v>5545</v>
      </c>
      <c r="Y102" s="71">
        <v>10048</v>
      </c>
      <c r="Z102" s="71">
        <v>8874</v>
      </c>
      <c r="AA102" s="71">
        <v>4249</v>
      </c>
      <c r="AB102" s="71">
        <v>18536</v>
      </c>
      <c r="AC102" s="71">
        <v>945944</v>
      </c>
      <c r="AD102" s="71">
        <v>1.5298084089599999</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0</v>
      </c>
      <c r="BM102" s="71">
        <v>0</v>
      </c>
      <c r="BN102" s="72"/>
      <c r="BO102" s="71">
        <v>0</v>
      </c>
      <c r="BP102" s="71">
        <v>0</v>
      </c>
      <c r="BQ102" s="71">
        <v>0</v>
      </c>
      <c r="BR102" s="71">
        <v>0</v>
      </c>
      <c r="BS102" s="71">
        <v>0</v>
      </c>
      <c r="BT102" s="71">
        <v>0</v>
      </c>
      <c r="BU102"/>
      <c r="BV102" s="70">
        <v>0</v>
      </c>
      <c r="BW102" s="70">
        <v>0</v>
      </c>
      <c r="BX102" s="70">
        <v>0</v>
      </c>
      <c r="BY102" s="70">
        <v>0</v>
      </c>
      <c r="BZ102" s="70">
        <v>0</v>
      </c>
      <c r="CA102" s="70">
        <v>0</v>
      </c>
      <c r="CB102" s="70">
        <v>0</v>
      </c>
      <c r="CC102" s="70">
        <v>0</v>
      </c>
      <c r="CD102" s="70">
        <v>0</v>
      </c>
    </row>
    <row r="103" spans="1:82">
      <c r="A103" s="70" t="s">
        <v>1789</v>
      </c>
      <c r="B103" s="70">
        <v>249</v>
      </c>
      <c r="C103" s="70">
        <v>11</v>
      </c>
      <c r="D103" s="70">
        <v>15</v>
      </c>
      <c r="E103" s="70">
        <v>2014</v>
      </c>
      <c r="F103" s="70" t="s">
        <v>181</v>
      </c>
      <c r="G103" s="1064" t="s">
        <v>1778</v>
      </c>
      <c r="H103" s="70" t="s">
        <v>1779</v>
      </c>
      <c r="I103" s="148"/>
      <c r="J103" s="71">
        <v>12.78125204740307</v>
      </c>
      <c r="K103" s="71">
        <v>1.521964898888639</v>
      </c>
      <c r="L103" s="71">
        <v>0.627568192837757</v>
      </c>
      <c r="M103" s="71">
        <v>28.77303517617943</v>
      </c>
      <c r="N103" s="71">
        <v>47.192336903355439</v>
      </c>
      <c r="O103" s="71">
        <v>15.360039364149522</v>
      </c>
      <c r="P103" s="71">
        <v>20.908814200034183</v>
      </c>
      <c r="Q103" s="71">
        <v>1.3417023937703001</v>
      </c>
      <c r="R103" s="71">
        <v>5.4272319510142593</v>
      </c>
      <c r="S103" s="71">
        <v>1.3867066699999999</v>
      </c>
      <c r="T103" s="72"/>
      <c r="U103" s="71">
        <v>371438</v>
      </c>
      <c r="V103" s="71">
        <v>476</v>
      </c>
      <c r="W103" s="71">
        <v>15</v>
      </c>
      <c r="X103" s="71">
        <v>4872</v>
      </c>
      <c r="Y103" s="71">
        <v>9909</v>
      </c>
      <c r="Z103" s="71">
        <v>8839</v>
      </c>
      <c r="AA103" s="71">
        <v>4164</v>
      </c>
      <c r="AB103" s="71">
        <v>18078</v>
      </c>
      <c r="AC103" s="71">
        <v>902511</v>
      </c>
      <c r="AD103" s="71">
        <v>1.3867066699999999</v>
      </c>
      <c r="AE103" s="72"/>
      <c r="AF103" s="71"/>
      <c r="AG103" s="71"/>
      <c r="AH103" s="71"/>
      <c r="AI103" s="71"/>
      <c r="AJ103" s="71"/>
      <c r="AK103" s="71"/>
      <c r="AL103" s="71"/>
      <c r="AM103" s="71"/>
      <c r="AN103" s="71"/>
      <c r="AO103" s="71"/>
      <c r="AP103" s="71"/>
      <c r="AQ103" s="72"/>
      <c r="AR103" s="71">
        <v>93</v>
      </c>
      <c r="AS103" s="71">
        <v>91</v>
      </c>
      <c r="AT103" s="71">
        <v>0</v>
      </c>
      <c r="AU103" s="71">
        <v>0</v>
      </c>
      <c r="AV103" s="71">
        <v>0</v>
      </c>
      <c r="AW103" s="71">
        <v>0</v>
      </c>
      <c r="AX103" s="71"/>
      <c r="AY103" s="72"/>
      <c r="AZ103" s="71">
        <v>439.1</v>
      </c>
      <c r="BA103" s="71">
        <v>2802.2</v>
      </c>
      <c r="BB103" s="71">
        <v>0</v>
      </c>
      <c r="BC103" s="71">
        <v>0</v>
      </c>
      <c r="BD103" s="71">
        <v>0</v>
      </c>
      <c r="BE103" s="71">
        <v>0</v>
      </c>
      <c r="BF103" s="71"/>
      <c r="BG103" s="72"/>
      <c r="BH103" s="71">
        <v>0</v>
      </c>
      <c r="BI103" s="71">
        <v>0</v>
      </c>
      <c r="BJ103" s="71">
        <v>0</v>
      </c>
      <c r="BK103" s="71">
        <v>0</v>
      </c>
      <c r="BL103" s="71">
        <v>0</v>
      </c>
      <c r="BM103" s="71">
        <v>0</v>
      </c>
      <c r="BN103" s="72"/>
      <c r="BO103" s="71">
        <v>0</v>
      </c>
      <c r="BP103" s="71">
        <v>0</v>
      </c>
      <c r="BQ103" s="71">
        <v>0</v>
      </c>
      <c r="BR103" s="71">
        <v>0</v>
      </c>
      <c r="BS103" s="71">
        <v>0</v>
      </c>
      <c r="BT103" s="71">
        <v>0</v>
      </c>
      <c r="BU103"/>
      <c r="BV103" s="70">
        <v>0</v>
      </c>
      <c r="BW103" s="70">
        <v>0</v>
      </c>
      <c r="BX103" s="70">
        <v>0</v>
      </c>
      <c r="BY103" s="70">
        <v>0</v>
      </c>
      <c r="BZ103" s="70">
        <v>0</v>
      </c>
      <c r="CA103" s="70">
        <v>0</v>
      </c>
      <c r="CB103" s="70">
        <v>0</v>
      </c>
      <c r="CC103" s="70">
        <v>0</v>
      </c>
      <c r="CD103" s="70">
        <v>0</v>
      </c>
    </row>
    <row r="104" spans="1:82">
      <c r="A104" s="70" t="s">
        <v>1790</v>
      </c>
      <c r="B104" s="70">
        <v>250</v>
      </c>
      <c r="C104" s="70">
        <v>12</v>
      </c>
      <c r="D104" s="70">
        <v>15</v>
      </c>
      <c r="E104" s="70">
        <v>2015</v>
      </c>
      <c r="F104" s="70" t="s">
        <v>182</v>
      </c>
      <c r="G104" s="70" t="s">
        <v>1778</v>
      </c>
      <c r="H104" s="70" t="s">
        <v>1779</v>
      </c>
      <c r="I104" s="148"/>
      <c r="J104" s="71">
        <v>7.3983336655276117</v>
      </c>
      <c r="K104" s="71">
        <v>1.4365505717273639</v>
      </c>
      <c r="L104" s="71">
        <v>0.62886511867836759</v>
      </c>
      <c r="M104" s="71">
        <v>29.067084712841691</v>
      </c>
      <c r="N104" s="71">
        <v>41.478417725425167</v>
      </c>
      <c r="O104" s="71">
        <v>15.165431307698642</v>
      </c>
      <c r="P104" s="71">
        <v>20.583613243348147</v>
      </c>
      <c r="Q104" s="71">
        <v>1.2822715788219901</v>
      </c>
      <c r="R104" s="71">
        <v>5.2894373031839503</v>
      </c>
      <c r="S104" s="71">
        <v>0.92838520360999999</v>
      </c>
      <c r="T104" s="72"/>
      <c r="U104" s="71">
        <v>210861</v>
      </c>
      <c r="V104" s="71">
        <v>476</v>
      </c>
      <c r="W104" s="71">
        <v>15</v>
      </c>
      <c r="X104" s="71">
        <v>4872</v>
      </c>
      <c r="Y104" s="71">
        <v>9787</v>
      </c>
      <c r="Z104" s="71">
        <v>8811</v>
      </c>
      <c r="AA104" s="71">
        <v>4096</v>
      </c>
      <c r="AB104" s="71">
        <v>17649</v>
      </c>
      <c r="AC104" s="71">
        <v>904143</v>
      </c>
      <c r="AD104" s="71">
        <v>0.92838520360999999</v>
      </c>
      <c r="AE104" s="72"/>
      <c r="AF104" s="71">
        <v>2161202.2318879408</v>
      </c>
      <c r="AG104" s="71">
        <v>947747.32285983698</v>
      </c>
      <c r="AH104" s="71">
        <v>93174.716109215355</v>
      </c>
      <c r="AI104" s="71">
        <v>30036983.05264809</v>
      </c>
      <c r="AJ104" s="71">
        <v>53147681.844152033</v>
      </c>
      <c r="AK104" s="71">
        <v>0</v>
      </c>
      <c r="AL104" s="71">
        <v>0</v>
      </c>
      <c r="AM104" s="71">
        <v>2418721.4152295012</v>
      </c>
      <c r="AN104" s="71">
        <v>0</v>
      </c>
      <c r="AO104" s="71">
        <v>0</v>
      </c>
      <c r="AP104" s="71">
        <v>88805510.582886606</v>
      </c>
      <c r="AQ104" s="72"/>
      <c r="AR104" s="71">
        <v>123</v>
      </c>
      <c r="AS104" s="71">
        <v>168</v>
      </c>
      <c r="AT104" s="71">
        <v>0</v>
      </c>
      <c r="AU104" s="71">
        <v>0</v>
      </c>
      <c r="AV104" s="71">
        <v>0</v>
      </c>
      <c r="AW104" s="71">
        <v>0</v>
      </c>
      <c r="AX104" s="71"/>
      <c r="AY104" s="72"/>
      <c r="AZ104" s="71">
        <v>590.5</v>
      </c>
      <c r="BA104" s="71">
        <v>8724.9</v>
      </c>
      <c r="BB104" s="71">
        <v>0</v>
      </c>
      <c r="BC104" s="71">
        <v>0</v>
      </c>
      <c r="BD104" s="71">
        <v>0</v>
      </c>
      <c r="BE104" s="71">
        <v>0</v>
      </c>
      <c r="BF104" s="71"/>
      <c r="BG104" s="72"/>
      <c r="BH104" s="71">
        <v>0</v>
      </c>
      <c r="BI104" s="71">
        <v>0</v>
      </c>
      <c r="BJ104" s="71">
        <v>0</v>
      </c>
      <c r="BK104" s="71">
        <v>0</v>
      </c>
      <c r="BL104" s="71">
        <v>0</v>
      </c>
      <c r="BM104" s="71">
        <v>0</v>
      </c>
      <c r="BN104" s="72"/>
      <c r="BO104" s="71">
        <v>0</v>
      </c>
      <c r="BP104" s="71">
        <v>0</v>
      </c>
      <c r="BQ104" s="71">
        <v>0</v>
      </c>
      <c r="BR104" s="71">
        <v>0</v>
      </c>
      <c r="BS104" s="71">
        <v>0</v>
      </c>
      <c r="BT104" s="71">
        <v>0</v>
      </c>
      <c r="BU104"/>
      <c r="BV104" s="70">
        <v>0</v>
      </c>
      <c r="BW104" s="70">
        <v>0</v>
      </c>
      <c r="BX104" s="70">
        <v>0</v>
      </c>
      <c r="BY104" s="70">
        <v>0</v>
      </c>
      <c r="BZ104" s="70">
        <v>0</v>
      </c>
      <c r="CA104" s="70">
        <v>0</v>
      </c>
      <c r="CB104" s="70">
        <v>0</v>
      </c>
      <c r="CC104" s="70">
        <v>0</v>
      </c>
      <c r="CD104" s="70">
        <v>0</v>
      </c>
    </row>
    <row r="105" spans="1:82">
      <c r="A105" s="70" t="s">
        <v>1791</v>
      </c>
      <c r="B105" s="70">
        <v>251</v>
      </c>
      <c r="C105" s="70">
        <v>13</v>
      </c>
      <c r="D105" s="70">
        <v>15</v>
      </c>
      <c r="E105" s="70">
        <v>2016</v>
      </c>
      <c r="F105" s="70" t="s">
        <v>155</v>
      </c>
      <c r="G105" s="70" t="s">
        <v>1778</v>
      </c>
      <c r="H105" s="70" t="s">
        <v>1779</v>
      </c>
      <c r="I105" s="148"/>
      <c r="J105" s="71">
        <v>13.579530450269043</v>
      </c>
      <c r="K105" s="71">
        <v>1.3626930225659126</v>
      </c>
      <c r="L105" s="71">
        <v>0.70042108517860735</v>
      </c>
      <c r="M105" s="71">
        <v>25.591583770199723</v>
      </c>
      <c r="N105" s="71">
        <v>39.007647525036717</v>
      </c>
      <c r="O105" s="71">
        <v>15.006774554068233</v>
      </c>
      <c r="P105" s="71">
        <v>20.158837304417919</v>
      </c>
      <c r="Q105" s="71">
        <v>1.2174842640729628</v>
      </c>
      <c r="R105" s="71">
        <v>5.4568318012393755</v>
      </c>
      <c r="S105" s="71">
        <v>1.1434547579400001</v>
      </c>
      <c r="T105" s="72"/>
      <c r="U105" s="71">
        <v>348031</v>
      </c>
      <c r="V105" s="71">
        <v>476</v>
      </c>
      <c r="W105" s="71">
        <v>15</v>
      </c>
      <c r="X105" s="71">
        <v>4872</v>
      </c>
      <c r="Y105" s="71">
        <v>9671</v>
      </c>
      <c r="Z105" s="71">
        <v>8826</v>
      </c>
      <c r="AA105" s="71">
        <v>4149</v>
      </c>
      <c r="AB105" s="71">
        <v>17237</v>
      </c>
      <c r="AC105" s="71">
        <v>931973.15743672766</v>
      </c>
      <c r="AD105" s="71">
        <v>1.1434547579400001</v>
      </c>
      <c r="AE105" s="72"/>
      <c r="AF105" s="71">
        <v>4044677.294556655</v>
      </c>
      <c r="AG105" s="71">
        <v>881124.75101341004</v>
      </c>
      <c r="AH105" s="71">
        <v>89243.701553437888</v>
      </c>
      <c r="AI105" s="71">
        <v>29972881.116326999</v>
      </c>
      <c r="AJ105" s="71">
        <v>48951232.104415476</v>
      </c>
      <c r="AK105" s="71">
        <v>0</v>
      </c>
      <c r="AL105" s="71">
        <v>0</v>
      </c>
      <c r="AM105" s="71">
        <v>2364093.786610072</v>
      </c>
      <c r="AN105" s="71">
        <v>0</v>
      </c>
      <c r="AO105" s="71">
        <v>0</v>
      </c>
      <c r="AP105" s="71">
        <v>86303252.754476041</v>
      </c>
      <c r="AQ105" s="72"/>
      <c r="AR105" s="71">
        <v>138</v>
      </c>
      <c r="AS105" s="71">
        <v>199</v>
      </c>
      <c r="AT105" s="71">
        <v>0</v>
      </c>
      <c r="AU105" s="71">
        <v>0</v>
      </c>
      <c r="AV105" s="71">
        <v>0</v>
      </c>
      <c r="AW105" s="71">
        <v>0</v>
      </c>
      <c r="AX105" s="71"/>
      <c r="AY105" s="72"/>
      <c r="AZ105" s="71">
        <v>667.3</v>
      </c>
      <c r="BA105" s="71">
        <v>12611.2</v>
      </c>
      <c r="BB105" s="71">
        <v>0</v>
      </c>
      <c r="BC105" s="71">
        <v>0</v>
      </c>
      <c r="BD105" s="71">
        <v>0</v>
      </c>
      <c r="BE105" s="71">
        <v>0</v>
      </c>
      <c r="BF105" s="71"/>
      <c r="BG105" s="72"/>
      <c r="BH105" s="71">
        <v>0</v>
      </c>
      <c r="BI105" s="71">
        <v>0</v>
      </c>
      <c r="BJ105" s="71">
        <v>0</v>
      </c>
      <c r="BK105" s="71">
        <v>0</v>
      </c>
      <c r="BL105" s="71">
        <v>0</v>
      </c>
      <c r="BM105" s="71">
        <v>0</v>
      </c>
      <c r="BN105" s="72"/>
      <c r="BO105" s="71">
        <v>0</v>
      </c>
      <c r="BP105" s="71">
        <v>0</v>
      </c>
      <c r="BQ105" s="71">
        <v>0</v>
      </c>
      <c r="BR105" s="71">
        <v>0</v>
      </c>
      <c r="BS105" s="71">
        <v>0</v>
      </c>
      <c r="BT105" s="71">
        <v>0</v>
      </c>
      <c r="BU105"/>
      <c r="BV105" s="70">
        <v>0</v>
      </c>
      <c r="BW105" s="70">
        <v>0</v>
      </c>
      <c r="BX105" s="70">
        <v>0</v>
      </c>
      <c r="BY105" s="70">
        <v>0</v>
      </c>
      <c r="BZ105" s="70">
        <v>0</v>
      </c>
      <c r="CA105" s="70">
        <v>0</v>
      </c>
      <c r="CB105" s="70">
        <v>0</v>
      </c>
      <c r="CC105" s="70">
        <v>0</v>
      </c>
      <c r="CD105" s="70">
        <v>0</v>
      </c>
    </row>
    <row r="106" spans="1:82">
      <c r="A106" s="70" t="s">
        <v>1792</v>
      </c>
      <c r="B106" s="70">
        <v>252</v>
      </c>
      <c r="C106" s="70">
        <v>14</v>
      </c>
      <c r="D106" s="70">
        <v>15</v>
      </c>
      <c r="E106" s="70">
        <v>2017</v>
      </c>
      <c r="F106" s="70" t="s">
        <v>156</v>
      </c>
      <c r="G106" s="70" t="s">
        <v>1778</v>
      </c>
      <c r="H106" s="70" t="s">
        <v>1779</v>
      </c>
      <c r="I106" s="148"/>
      <c r="J106" s="71">
        <v>13.273074409681859</v>
      </c>
      <c r="K106" s="71">
        <v>1.5407504101648748</v>
      </c>
      <c r="L106" s="71">
        <v>0.64283448135174226</v>
      </c>
      <c r="M106" s="71">
        <v>24.845911796789704</v>
      </c>
      <c r="N106" s="71">
        <v>38.454333773236485</v>
      </c>
      <c r="O106" s="71">
        <v>14.62809599129198</v>
      </c>
      <c r="P106" s="71">
        <v>19.780085197944132</v>
      </c>
      <c r="Q106" s="71">
        <v>1.1444807638900301</v>
      </c>
      <c r="R106" s="71">
        <v>4.6720790230310616</v>
      </c>
      <c r="S106" s="71">
        <v>1.0617947512000001</v>
      </c>
      <c r="T106" s="72"/>
      <c r="U106" s="71">
        <v>366396</v>
      </c>
      <c r="V106" s="71">
        <v>476</v>
      </c>
      <c r="W106" s="71">
        <v>15</v>
      </c>
      <c r="X106" s="71">
        <v>4872</v>
      </c>
      <c r="Y106" s="71">
        <v>9438</v>
      </c>
      <c r="Z106" s="71">
        <v>8746</v>
      </c>
      <c r="AA106" s="71">
        <v>4097</v>
      </c>
      <c r="AB106" s="71">
        <v>16756</v>
      </c>
      <c r="AC106" s="71">
        <v>813777.99999999977</v>
      </c>
      <c r="AD106" s="71">
        <v>1.0617947512000001</v>
      </c>
      <c r="AE106" s="72"/>
      <c r="AF106" s="71">
        <v>3949145.4526851238</v>
      </c>
      <c r="AG106" s="71">
        <v>1103518.0400875241</v>
      </c>
      <c r="AH106" s="71">
        <v>107844.493056301</v>
      </c>
      <c r="AI106" s="71">
        <v>30760385.813640431</v>
      </c>
      <c r="AJ106" s="71">
        <v>49668691.951429233</v>
      </c>
      <c r="AK106" s="71">
        <v>0</v>
      </c>
      <c r="AL106" s="71">
        <v>0</v>
      </c>
      <c r="AM106" s="71">
        <v>2301719.47773149</v>
      </c>
      <c r="AN106" s="71">
        <v>0</v>
      </c>
      <c r="AO106" s="71">
        <v>0</v>
      </c>
      <c r="AP106" s="71">
        <v>87891305.228630111</v>
      </c>
      <c r="AQ106" s="72"/>
      <c r="AR106" s="71">
        <v>156</v>
      </c>
      <c r="AS106" s="71">
        <v>226</v>
      </c>
      <c r="AT106" s="71">
        <v>0</v>
      </c>
      <c r="AU106" s="71">
        <v>0</v>
      </c>
      <c r="AV106" s="71">
        <v>0</v>
      </c>
      <c r="AW106" s="71">
        <v>0</v>
      </c>
      <c r="AX106" s="71"/>
      <c r="AY106" s="72"/>
      <c r="AZ106" s="71">
        <v>770.09999999999991</v>
      </c>
      <c r="BA106" s="71">
        <v>13616.4</v>
      </c>
      <c r="BB106" s="71">
        <v>0</v>
      </c>
      <c r="BC106" s="71">
        <v>0</v>
      </c>
      <c r="BD106" s="71">
        <v>0</v>
      </c>
      <c r="BE106" s="71">
        <v>0</v>
      </c>
      <c r="BF106" s="71"/>
      <c r="BG106" s="72"/>
      <c r="BH106" s="71">
        <v>0</v>
      </c>
      <c r="BI106" s="71">
        <v>0</v>
      </c>
      <c r="BJ106" s="71">
        <v>0</v>
      </c>
      <c r="BK106" s="71">
        <v>0</v>
      </c>
      <c r="BL106" s="71">
        <v>0</v>
      </c>
      <c r="BM106" s="71">
        <v>0</v>
      </c>
      <c r="BN106" s="72"/>
      <c r="BO106" s="71">
        <v>0</v>
      </c>
      <c r="BP106" s="71">
        <v>0</v>
      </c>
      <c r="BQ106" s="71">
        <v>0</v>
      </c>
      <c r="BR106" s="71">
        <v>0</v>
      </c>
      <c r="BS106" s="71">
        <v>0</v>
      </c>
      <c r="BT106" s="71">
        <v>0</v>
      </c>
      <c r="BU106"/>
      <c r="BV106" s="70">
        <v>0</v>
      </c>
      <c r="BW106" s="70">
        <v>0</v>
      </c>
      <c r="BX106" s="70">
        <v>0</v>
      </c>
      <c r="BY106" s="70">
        <v>0</v>
      </c>
      <c r="BZ106" s="70">
        <v>0</v>
      </c>
      <c r="CA106" s="70">
        <v>0</v>
      </c>
      <c r="CB106" s="70">
        <v>0</v>
      </c>
      <c r="CC106" s="70">
        <v>0</v>
      </c>
      <c r="CD106" s="70">
        <v>0</v>
      </c>
    </row>
    <row r="107" spans="1:82">
      <c r="A107" s="70" t="s">
        <v>1793</v>
      </c>
      <c r="B107" s="70">
        <v>253</v>
      </c>
      <c r="C107" s="70">
        <v>15</v>
      </c>
      <c r="D107" s="70">
        <v>15</v>
      </c>
      <c r="E107" s="70">
        <v>2018</v>
      </c>
      <c r="F107" s="70" t="s">
        <v>183</v>
      </c>
      <c r="G107" s="70" t="s">
        <v>1778</v>
      </c>
      <c r="H107" s="70" t="s">
        <v>1779</v>
      </c>
      <c r="I107" s="148"/>
      <c r="J107" s="71">
        <v>16.436929973894827</v>
      </c>
      <c r="K107" s="71">
        <v>1.2869300483081729</v>
      </c>
      <c r="L107" s="71">
        <v>0.58527549199301854</v>
      </c>
      <c r="M107" s="71">
        <v>22.077544136465587</v>
      </c>
      <c r="N107" s="71">
        <v>34.593070489693403</v>
      </c>
      <c r="O107" s="71">
        <v>14.138278816180978</v>
      </c>
      <c r="P107" s="71">
        <v>19.267717113829598</v>
      </c>
      <c r="Q107" s="71">
        <v>1.0343752007648499</v>
      </c>
      <c r="R107" s="71">
        <v>5.4799421455104644</v>
      </c>
      <c r="S107" s="71">
        <v>0.95161558275000013</v>
      </c>
      <c r="T107" s="72"/>
      <c r="U107" s="71">
        <v>508335.99999999988</v>
      </c>
      <c r="V107" s="71">
        <v>476</v>
      </c>
      <c r="W107" s="71">
        <v>15</v>
      </c>
      <c r="X107" s="71">
        <v>4872</v>
      </c>
      <c r="Y107" s="71">
        <v>9266</v>
      </c>
      <c r="Z107" s="71">
        <v>8615</v>
      </c>
      <c r="AA107" s="71">
        <v>4031</v>
      </c>
      <c r="AB107" s="71">
        <v>16320</v>
      </c>
      <c r="AC107" s="71">
        <v>950749.99999999988</v>
      </c>
      <c r="AD107" s="71">
        <v>0.95161558275000013</v>
      </c>
      <c r="AE107" s="72"/>
      <c r="AF107" s="71">
        <v>5113426.8055293998</v>
      </c>
      <c r="AG107" s="71">
        <v>831176.91203823686</v>
      </c>
      <c r="AH107" s="71">
        <v>100292.11653739349</v>
      </c>
      <c r="AI107" s="71">
        <v>27938210.617495261</v>
      </c>
      <c r="AJ107" s="71">
        <v>47974718.803033367</v>
      </c>
      <c r="AK107" s="71">
        <v>0</v>
      </c>
      <c r="AL107" s="71">
        <v>0</v>
      </c>
      <c r="AM107" s="71">
        <v>2246466.1268141088</v>
      </c>
      <c r="AN107" s="71">
        <v>0</v>
      </c>
      <c r="AO107" s="71">
        <v>0</v>
      </c>
      <c r="AP107" s="71">
        <v>84204291.381447777</v>
      </c>
      <c r="AQ107" s="72"/>
      <c r="AR107" s="71">
        <v>177</v>
      </c>
      <c r="AS107" s="71">
        <v>245</v>
      </c>
      <c r="AT107" s="71">
        <v>0</v>
      </c>
      <c r="AU107" s="71">
        <v>0</v>
      </c>
      <c r="AV107" s="71">
        <v>0</v>
      </c>
      <c r="AW107" s="71">
        <v>0</v>
      </c>
      <c r="AX107" s="71"/>
      <c r="AY107" s="72"/>
      <c r="AZ107" s="71">
        <v>883.8</v>
      </c>
      <c r="BA107" s="71">
        <v>14362</v>
      </c>
      <c r="BB107" s="71">
        <v>0</v>
      </c>
      <c r="BC107" s="71">
        <v>0</v>
      </c>
      <c r="BD107" s="71">
        <v>0</v>
      </c>
      <c r="BE107" s="71">
        <v>0</v>
      </c>
      <c r="BF107" s="71"/>
      <c r="BG107" s="72"/>
      <c r="BH107" s="71">
        <v>0</v>
      </c>
      <c r="BI107" s="71">
        <v>0</v>
      </c>
      <c r="BJ107" s="71">
        <v>0</v>
      </c>
      <c r="BK107" s="71">
        <v>0</v>
      </c>
      <c r="BL107" s="71">
        <v>0</v>
      </c>
      <c r="BM107" s="71">
        <v>0</v>
      </c>
      <c r="BN107" s="72"/>
      <c r="BO107" s="71">
        <v>0</v>
      </c>
      <c r="BP107" s="71">
        <v>0</v>
      </c>
      <c r="BQ107" s="71">
        <v>0</v>
      </c>
      <c r="BR107" s="71">
        <v>0</v>
      </c>
      <c r="BS107" s="71">
        <v>0</v>
      </c>
      <c r="BT107" s="71">
        <v>0</v>
      </c>
      <c r="BU107"/>
      <c r="BV107" s="70">
        <v>0</v>
      </c>
      <c r="BW107" s="70">
        <v>0</v>
      </c>
      <c r="BX107" s="70">
        <v>0</v>
      </c>
      <c r="BY107" s="70">
        <v>0</v>
      </c>
      <c r="BZ107" s="70">
        <v>0</v>
      </c>
      <c r="CA107" s="70">
        <v>0</v>
      </c>
      <c r="CB107" s="70">
        <v>0</v>
      </c>
      <c r="CC107" s="70">
        <v>0</v>
      </c>
      <c r="CD107" s="70">
        <v>0</v>
      </c>
    </row>
    <row r="108" spans="1:82">
      <c r="A108" s="70" t="s">
        <v>1794</v>
      </c>
      <c r="B108" s="70">
        <v>254</v>
      </c>
      <c r="C108" s="70">
        <v>16</v>
      </c>
      <c r="D108" s="70">
        <v>15</v>
      </c>
      <c r="E108" s="70">
        <v>2019</v>
      </c>
      <c r="F108" s="70" t="s">
        <v>158</v>
      </c>
      <c r="G108" s="70" t="s">
        <v>1778</v>
      </c>
      <c r="H108" s="70" t="s">
        <v>1779</v>
      </c>
      <c r="I108" s="148"/>
      <c r="J108" s="71">
        <v>15.033574116507568</v>
      </c>
      <c r="K108" s="71">
        <v>1.3005255484634268</v>
      </c>
      <c r="L108" s="71">
        <v>0.58565085238729253</v>
      </c>
      <c r="M108" s="71">
        <v>19.91012466426125</v>
      </c>
      <c r="N108" s="71">
        <v>27.031497360415742</v>
      </c>
      <c r="O108" s="71">
        <v>13.495360409281879</v>
      </c>
      <c r="P108" s="71">
        <v>18.416126884365291</v>
      </c>
      <c r="Q108" s="71">
        <v>0.97347871330619595</v>
      </c>
      <c r="R108" s="71">
        <v>5.1268013407144934</v>
      </c>
      <c r="S108" s="71">
        <v>0.87804067568000033</v>
      </c>
      <c r="T108" s="72"/>
      <c r="U108" s="71">
        <v>507659</v>
      </c>
      <c r="V108" s="71">
        <v>476</v>
      </c>
      <c r="W108" s="71">
        <v>15</v>
      </c>
      <c r="X108" s="71">
        <v>4872</v>
      </c>
      <c r="Y108" s="71">
        <v>9040</v>
      </c>
      <c r="Z108" s="71">
        <v>8449</v>
      </c>
      <c r="AA108" s="71">
        <v>3824</v>
      </c>
      <c r="AB108" s="71">
        <v>15775</v>
      </c>
      <c r="AC108" s="71">
        <v>904050</v>
      </c>
      <c r="AD108" s="71">
        <v>0.87804067568000033</v>
      </c>
      <c r="AE108" s="72"/>
      <c r="AF108" s="71">
        <v>4987093.2086868072</v>
      </c>
      <c r="AG108" s="71">
        <v>1013693.891010914</v>
      </c>
      <c r="AH108" s="71">
        <v>108974.7166684438</v>
      </c>
      <c r="AI108" s="71">
        <v>27949677.74614666</v>
      </c>
      <c r="AJ108" s="71">
        <v>41784928.447615623</v>
      </c>
      <c r="AK108" s="71">
        <v>0</v>
      </c>
      <c r="AL108" s="71">
        <v>0</v>
      </c>
      <c r="AM108" s="71">
        <v>2148436.2458635806</v>
      </c>
      <c r="AN108" s="71">
        <v>0</v>
      </c>
      <c r="AO108" s="71">
        <v>0</v>
      </c>
      <c r="AP108" s="71">
        <v>77992804.255992025</v>
      </c>
      <c r="AQ108" s="72"/>
      <c r="AR108" s="71">
        <v>200</v>
      </c>
      <c r="AS108" s="71">
        <v>263</v>
      </c>
      <c r="AT108" s="71">
        <v>0</v>
      </c>
      <c r="AU108" s="71">
        <v>0</v>
      </c>
      <c r="AV108" s="71">
        <v>0</v>
      </c>
      <c r="AW108" s="71">
        <v>0</v>
      </c>
      <c r="AX108" s="71"/>
      <c r="AY108" s="72"/>
      <c r="AZ108" s="71">
        <v>1003.5</v>
      </c>
      <c r="BA108" s="71">
        <v>15717</v>
      </c>
      <c r="BB108" s="71">
        <v>0</v>
      </c>
      <c r="BC108" s="71">
        <v>0</v>
      </c>
      <c r="BD108" s="71">
        <v>0</v>
      </c>
      <c r="BE108" s="71">
        <v>0</v>
      </c>
      <c r="BF108" s="71"/>
      <c r="BG108" s="72"/>
      <c r="BH108" s="71">
        <v>0</v>
      </c>
      <c r="BI108" s="71">
        <v>0</v>
      </c>
      <c r="BJ108" s="71">
        <v>0</v>
      </c>
      <c r="BK108" s="71">
        <v>0</v>
      </c>
      <c r="BL108" s="71">
        <v>0</v>
      </c>
      <c r="BM108" s="71">
        <v>0</v>
      </c>
      <c r="BN108" s="72"/>
      <c r="BO108" s="71">
        <v>0</v>
      </c>
      <c r="BP108" s="71">
        <v>0</v>
      </c>
      <c r="BQ108" s="71">
        <v>0</v>
      </c>
      <c r="BR108" s="71">
        <v>0</v>
      </c>
      <c r="BS108" s="71">
        <v>0</v>
      </c>
      <c r="BT108" s="71">
        <v>0</v>
      </c>
      <c r="BU108"/>
      <c r="BV108" s="70">
        <v>0</v>
      </c>
      <c r="BW108" s="70">
        <v>0</v>
      </c>
      <c r="BX108" s="70">
        <v>0</v>
      </c>
      <c r="BY108" s="70">
        <v>0</v>
      </c>
      <c r="BZ108" s="70">
        <v>0</v>
      </c>
      <c r="CA108" s="70">
        <v>0</v>
      </c>
      <c r="CB108" s="70">
        <v>0</v>
      </c>
      <c r="CC108" s="70">
        <v>0</v>
      </c>
      <c r="CD108" s="70">
        <v>0</v>
      </c>
    </row>
    <row r="109" spans="1:82">
      <c r="A109" s="70" t="s">
        <v>1795</v>
      </c>
      <c r="B109" s="70">
        <v>255</v>
      </c>
      <c r="C109" s="70">
        <v>17</v>
      </c>
      <c r="D109" s="70">
        <v>15</v>
      </c>
      <c r="E109" s="70">
        <v>2020</v>
      </c>
      <c r="F109" s="70" t="s">
        <v>159</v>
      </c>
      <c r="G109" s="70" t="s">
        <v>1778</v>
      </c>
      <c r="H109" s="70" t="s">
        <v>1779</v>
      </c>
      <c r="I109" s="148"/>
      <c r="J109" s="71">
        <v>15.12571650502632</v>
      </c>
      <c r="K109" s="71">
        <v>1.1351765272185752</v>
      </c>
      <c r="L109" s="71">
        <v>0.74144101712863986</v>
      </c>
      <c r="M109" s="71">
        <v>16.124961239827641</v>
      </c>
      <c r="N109" s="71">
        <v>28.515143698632148</v>
      </c>
      <c r="O109" s="71">
        <v>11.6978943973482</v>
      </c>
      <c r="P109" s="71">
        <v>17.226708248766382</v>
      </c>
      <c r="Q109" s="71">
        <v>0.89867934604633704</v>
      </c>
      <c r="R109" s="71">
        <v>4.7087612060034632</v>
      </c>
      <c r="S109" s="71">
        <v>0.87324933389999992</v>
      </c>
      <c r="T109" s="72"/>
      <c r="U109" s="71">
        <v>480536</v>
      </c>
      <c r="V109" s="71">
        <v>379</v>
      </c>
      <c r="W109" s="71">
        <v>20</v>
      </c>
      <c r="X109" s="71">
        <v>4295</v>
      </c>
      <c r="Y109" s="71">
        <v>8790</v>
      </c>
      <c r="Z109" s="71">
        <v>8359</v>
      </c>
      <c r="AA109" s="71">
        <v>3802</v>
      </c>
      <c r="AB109" s="71">
        <v>15242</v>
      </c>
      <c r="AC109" s="71">
        <v>834720.99999999988</v>
      </c>
      <c r="AD109" s="71">
        <v>0.87324933389999992</v>
      </c>
      <c r="AE109" s="72"/>
      <c r="AF109" s="71">
        <v>5150319.8096779436</v>
      </c>
      <c r="AG109" s="71">
        <v>874693.13171293144</v>
      </c>
      <c r="AH109" s="71">
        <v>143321.10969188219</v>
      </c>
      <c r="AI109" s="71">
        <v>23394624.444380421</v>
      </c>
      <c r="AJ109" s="71">
        <v>46178228.504320979</v>
      </c>
      <c r="AK109" s="71"/>
      <c r="AL109" s="71"/>
      <c r="AM109" s="71">
        <v>1989250.3421519771</v>
      </c>
      <c r="AN109" s="71"/>
      <c r="AO109" s="71"/>
      <c r="AP109" s="71">
        <v>77730437.341936141</v>
      </c>
      <c r="AQ109" s="72"/>
      <c r="AR109" s="71">
        <v>213</v>
      </c>
      <c r="AS109" s="71">
        <v>271</v>
      </c>
      <c r="AT109" s="71">
        <v>0</v>
      </c>
      <c r="AU109" s="71">
        <v>0</v>
      </c>
      <c r="AV109" s="71">
        <v>0</v>
      </c>
      <c r="AW109" s="71">
        <v>0</v>
      </c>
      <c r="AX109" s="71"/>
      <c r="AY109" s="72"/>
      <c r="AZ109" s="71">
        <v>1078.4000000000001</v>
      </c>
      <c r="BA109" s="71">
        <v>16096.600000000009</v>
      </c>
      <c r="BB109" s="71">
        <v>0</v>
      </c>
      <c r="BC109" s="71">
        <v>0</v>
      </c>
      <c r="BD109" s="71">
        <v>0</v>
      </c>
      <c r="BE109" s="71">
        <v>0</v>
      </c>
      <c r="BF109" s="71"/>
      <c r="BG109" s="72"/>
      <c r="BH109" s="71">
        <v>0</v>
      </c>
      <c r="BI109" s="71">
        <v>0</v>
      </c>
      <c r="BJ109" s="71">
        <v>0</v>
      </c>
      <c r="BK109" s="71">
        <v>0</v>
      </c>
      <c r="BL109" s="71">
        <v>0</v>
      </c>
      <c r="BM109" s="71">
        <v>0</v>
      </c>
      <c r="BN109" s="72"/>
      <c r="BO109" s="71">
        <v>0</v>
      </c>
      <c r="BP109" s="71">
        <v>0</v>
      </c>
      <c r="BQ109" s="71">
        <v>0</v>
      </c>
      <c r="BR109" s="71">
        <v>0</v>
      </c>
      <c r="BS109" s="71">
        <v>0</v>
      </c>
      <c r="BT109" s="71">
        <v>0</v>
      </c>
      <c r="BU109"/>
      <c r="BV109" s="70">
        <v>0</v>
      </c>
      <c r="BW109" s="70">
        <v>0</v>
      </c>
      <c r="BX109" s="70">
        <v>0</v>
      </c>
      <c r="BY109" s="70">
        <v>0</v>
      </c>
      <c r="BZ109" s="70">
        <v>0</v>
      </c>
      <c r="CA109" s="70">
        <v>0</v>
      </c>
      <c r="CB109" s="70">
        <v>0</v>
      </c>
      <c r="CC109" s="70">
        <v>0</v>
      </c>
      <c r="CD109" s="70">
        <v>0</v>
      </c>
    </row>
    <row r="110" spans="1:82">
      <c r="A110" s="70" t="s">
        <v>1796</v>
      </c>
      <c r="B110" s="70">
        <v>255</v>
      </c>
      <c r="C110" s="70">
        <v>18</v>
      </c>
      <c r="D110" s="70">
        <v>15</v>
      </c>
      <c r="E110" s="70">
        <v>2021</v>
      </c>
      <c r="F110" s="70" t="s">
        <v>160</v>
      </c>
      <c r="G110" s="70" t="s">
        <v>1778</v>
      </c>
      <c r="H110" s="70" t="s">
        <v>1779</v>
      </c>
      <c r="I110" s="148"/>
      <c r="J110" s="71">
        <v>9.6435608097034144</v>
      </c>
      <c r="K110" s="71">
        <v>1.316983535251419</v>
      </c>
      <c r="L110" s="71">
        <v>0.66932540627769521</v>
      </c>
      <c r="M110" s="71">
        <v>17.442280316354189</v>
      </c>
      <c r="N110" s="71">
        <v>30.595954745605596</v>
      </c>
      <c r="O110" s="71">
        <v>11.124525436421997</v>
      </c>
      <c r="P110" s="71">
        <v>17.322561713268982</v>
      </c>
      <c r="Q110" s="71">
        <v>0.86459628634123298</v>
      </c>
      <c r="R110" s="71">
        <v>4.6603390874780493</v>
      </c>
      <c r="S110" s="71">
        <v>0.97510959580000012</v>
      </c>
      <c r="T110" s="72"/>
      <c r="U110" s="71">
        <v>322995</v>
      </c>
      <c r="V110" s="71">
        <v>379</v>
      </c>
      <c r="W110" s="71">
        <v>20</v>
      </c>
      <c r="X110" s="71">
        <v>4295</v>
      </c>
      <c r="Y110" s="71">
        <v>8565</v>
      </c>
      <c r="Z110" s="71">
        <v>8185</v>
      </c>
      <c r="AA110" s="71">
        <v>3728</v>
      </c>
      <c r="AB110" s="71">
        <v>14808</v>
      </c>
      <c r="AC110" s="71">
        <v>801450</v>
      </c>
      <c r="AD110" s="71">
        <v>0.97510959580000012</v>
      </c>
      <c r="AE110" s="72"/>
      <c r="AF110" s="71">
        <v>3070392.81873438</v>
      </c>
      <c r="AG110" s="71">
        <v>981420.48497636302</v>
      </c>
      <c r="AH110" s="71">
        <v>118984.97399262883</v>
      </c>
      <c r="AI110" s="71">
        <v>25737609.837950472</v>
      </c>
      <c r="AJ110" s="71">
        <v>46608578.26065889</v>
      </c>
      <c r="AK110" s="71">
        <v>0</v>
      </c>
      <c r="AL110" s="71">
        <v>0</v>
      </c>
      <c r="AM110" s="71">
        <v>1943755.6506579455</v>
      </c>
      <c r="AN110" s="71">
        <v>0</v>
      </c>
      <c r="AO110" s="71">
        <v>0</v>
      </c>
      <c r="AP110" s="71">
        <v>78460742.026970685</v>
      </c>
      <c r="AQ110" s="72"/>
      <c r="AR110" s="71">
        <v>232</v>
      </c>
      <c r="AS110" s="71">
        <v>285</v>
      </c>
      <c r="AT110" s="71">
        <v>0</v>
      </c>
      <c r="AU110" s="71">
        <v>0</v>
      </c>
      <c r="AV110" s="71">
        <v>0</v>
      </c>
      <c r="AW110" s="71">
        <v>0</v>
      </c>
      <c r="AX110" s="71"/>
      <c r="AY110" s="72"/>
      <c r="AZ110" s="71">
        <v>1193.7</v>
      </c>
      <c r="BA110" s="71">
        <v>16760.500000000011</v>
      </c>
      <c r="BB110" s="71">
        <v>0</v>
      </c>
      <c r="BC110" s="71">
        <v>0</v>
      </c>
      <c r="BD110" s="71">
        <v>0</v>
      </c>
      <c r="BE110" s="71">
        <v>0</v>
      </c>
      <c r="BF110" s="71"/>
      <c r="BG110" s="72"/>
      <c r="BH110" s="71">
        <v>0</v>
      </c>
      <c r="BI110" s="71">
        <v>0</v>
      </c>
      <c r="BJ110" s="71">
        <v>0</v>
      </c>
      <c r="BK110" s="71">
        <v>0</v>
      </c>
      <c r="BL110" s="71">
        <v>0</v>
      </c>
      <c r="BM110" s="71">
        <v>0</v>
      </c>
      <c r="BN110" s="72"/>
      <c r="BO110" s="71">
        <v>0</v>
      </c>
      <c r="BP110" s="71">
        <v>0</v>
      </c>
      <c r="BQ110" s="71">
        <v>0</v>
      </c>
      <c r="BR110" s="71">
        <v>0</v>
      </c>
      <c r="BS110" s="71">
        <v>0</v>
      </c>
      <c r="BT110" s="71">
        <v>0</v>
      </c>
      <c r="BU110"/>
      <c r="BV110" s="70">
        <v>0</v>
      </c>
      <c r="BW110" s="70">
        <v>0</v>
      </c>
      <c r="BX110" s="70">
        <v>0</v>
      </c>
      <c r="BY110" s="70">
        <v>0</v>
      </c>
      <c r="BZ110" s="70">
        <v>0</v>
      </c>
      <c r="CA110" s="70">
        <v>0</v>
      </c>
      <c r="CB110" s="70">
        <v>0</v>
      </c>
      <c r="CC110" s="70">
        <v>0</v>
      </c>
      <c r="CD110" s="70">
        <v>0</v>
      </c>
    </row>
    <row r="111" spans="1:82">
      <c r="A111" s="70" t="s">
        <v>1797</v>
      </c>
      <c r="B111" s="70">
        <v>255</v>
      </c>
      <c r="C111" s="70">
        <v>19</v>
      </c>
      <c r="D111" s="70">
        <v>15</v>
      </c>
      <c r="E111" s="70">
        <v>2022</v>
      </c>
      <c r="F111" s="70" t="s">
        <v>161</v>
      </c>
      <c r="G111" s="70" t="s">
        <v>1778</v>
      </c>
      <c r="H111" s="70" t="s">
        <v>1779</v>
      </c>
      <c r="I111" s="148"/>
      <c r="J111" s="71">
        <v>8.6430560307931685</v>
      </c>
      <c r="K111" s="71">
        <v>0.96211312133763149</v>
      </c>
      <c r="L111" s="71">
        <v>0.531164241829996</v>
      </c>
      <c r="M111" s="71">
        <v>17.407909208715953</v>
      </c>
      <c r="N111" s="71">
        <v>32.343033639212386</v>
      </c>
      <c r="O111" s="71">
        <v>11.478385806808898</v>
      </c>
      <c r="P111" s="71">
        <v>16.691730539726247</v>
      </c>
      <c r="Q111" s="71">
        <v>0.84454676060663081</v>
      </c>
      <c r="R111" s="71">
        <v>4.6976511277152415</v>
      </c>
      <c r="S111" s="71">
        <v>1.15049957803</v>
      </c>
      <c r="T111" s="72"/>
      <c r="U111" s="71">
        <v>339420</v>
      </c>
      <c r="V111" s="71">
        <v>379</v>
      </c>
      <c r="W111" s="71">
        <v>20</v>
      </c>
      <c r="X111" s="71">
        <v>4295</v>
      </c>
      <c r="Y111" s="71">
        <v>8372</v>
      </c>
      <c r="Z111" s="71">
        <v>8024</v>
      </c>
      <c r="AA111" s="71">
        <v>3647</v>
      </c>
      <c r="AB111" s="71">
        <v>14346</v>
      </c>
      <c r="AC111" s="71">
        <v>818012.99999999988</v>
      </c>
      <c r="AD111" s="71">
        <v>1.15049957803</v>
      </c>
      <c r="AE111" s="72"/>
      <c r="AF111" s="71">
        <v>2653941.6968101296</v>
      </c>
      <c r="AG111" s="71">
        <v>727962.32923965296</v>
      </c>
      <c r="AH111" s="71">
        <v>109063.27855432549</v>
      </c>
      <c r="AI111" s="71">
        <v>24210583.051468041</v>
      </c>
      <c r="AJ111" s="71">
        <v>50883390.001454704</v>
      </c>
      <c r="AK111" s="71">
        <v>0</v>
      </c>
      <c r="AL111" s="71">
        <v>0</v>
      </c>
      <c r="AM111" s="71">
        <v>1852460.16556448</v>
      </c>
      <c r="AN111" s="71">
        <v>0</v>
      </c>
      <c r="AO111" s="71">
        <v>0</v>
      </c>
      <c r="AP111" s="71">
        <v>80437400.523091331</v>
      </c>
      <c r="AQ111" s="72"/>
      <c r="AR111" s="71">
        <v>261</v>
      </c>
      <c r="AS111" s="71">
        <v>293</v>
      </c>
      <c r="AT111" s="71">
        <v>0</v>
      </c>
      <c r="AU111" s="71">
        <v>0</v>
      </c>
      <c r="AV111" s="71">
        <v>0</v>
      </c>
      <c r="AW111" s="71">
        <v>0</v>
      </c>
      <c r="AX111" s="71"/>
      <c r="AY111" s="72"/>
      <c r="AZ111" s="71">
        <v>1342.0000000000002</v>
      </c>
      <c r="BA111" s="71">
        <v>17052.600000000009</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1798</v>
      </c>
      <c r="B112" s="70">
        <v>255</v>
      </c>
      <c r="C112" s="70">
        <v>20</v>
      </c>
      <c r="D112" s="70">
        <v>15</v>
      </c>
      <c r="E112" s="70">
        <v>2023</v>
      </c>
      <c r="F112" s="70" t="s">
        <v>1539</v>
      </c>
      <c r="G112" s="70" t="s">
        <v>1778</v>
      </c>
      <c r="H112" s="70" t="s">
        <v>1779</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284</v>
      </c>
      <c r="AS112" s="71">
        <v>298</v>
      </c>
      <c r="AT112" s="71">
        <v>0</v>
      </c>
      <c r="AU112" s="71">
        <v>0</v>
      </c>
      <c r="AV112" s="71">
        <v>0</v>
      </c>
      <c r="AW112" s="71">
        <v>0</v>
      </c>
      <c r="AX112" s="71"/>
      <c r="AY112" s="72"/>
      <c r="AZ112" s="71">
        <v>1467.900000000001</v>
      </c>
      <c r="BA112" s="71">
        <v>17950.900000000012</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1799</v>
      </c>
      <c r="B113" s="70">
        <v>255</v>
      </c>
      <c r="C113" s="70">
        <v>21</v>
      </c>
      <c r="D113" s="70">
        <v>15</v>
      </c>
      <c r="E113" s="70">
        <v>2024</v>
      </c>
      <c r="F113" s="70" t="s">
        <v>1554</v>
      </c>
      <c r="G113" s="70" t="s">
        <v>1778</v>
      </c>
      <c r="H113" s="70" t="s">
        <v>1779</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1800</v>
      </c>
      <c r="B114" s="70">
        <v>358</v>
      </c>
      <c r="C114" s="70">
        <v>1</v>
      </c>
      <c r="D114" s="70">
        <v>22</v>
      </c>
      <c r="E114" s="70">
        <v>1990</v>
      </c>
      <c r="F114" s="70" t="s">
        <v>787</v>
      </c>
      <c r="G114" s="70" t="s">
        <v>1801</v>
      </c>
      <c r="H114" s="70" t="s">
        <v>1802</v>
      </c>
      <c r="I114" s="148"/>
      <c r="J114" s="71">
        <v>39.24045770055551</v>
      </c>
      <c r="K114" s="71">
        <v>3.74147827112425</v>
      </c>
      <c r="L114" s="71">
        <v>4.516745779604121</v>
      </c>
      <c r="M114" s="71">
        <v>14.843594233828471</v>
      </c>
      <c r="N114" s="71">
        <v>15.55816566889156</v>
      </c>
      <c r="O114" s="71">
        <v>14.79899573149317</v>
      </c>
      <c r="P114" s="71">
        <v>20.933969401846309</v>
      </c>
      <c r="Q114" s="71">
        <v>1.32626223250102</v>
      </c>
      <c r="R114" s="71">
        <v>0</v>
      </c>
      <c r="S114" s="71">
        <v>1.306584669757203</v>
      </c>
      <c r="T114" s="72"/>
      <c r="U114" s="71">
        <v>4080356</v>
      </c>
      <c r="V114" s="71">
        <v>1151</v>
      </c>
      <c r="W114" s="71">
        <v>51</v>
      </c>
      <c r="X114" s="71">
        <v>5119</v>
      </c>
      <c r="Y114" s="71">
        <v>5330</v>
      </c>
      <c r="Z114" s="71">
        <v>6087</v>
      </c>
      <c r="AA114" s="71">
        <v>5083</v>
      </c>
      <c r="AB114" s="71">
        <v>21534</v>
      </c>
      <c r="AC114" s="71">
        <v>0</v>
      </c>
      <c r="AD114" s="71">
        <v>1.306584669757203</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1803</v>
      </c>
      <c r="B115" s="70">
        <v>359</v>
      </c>
      <c r="C115" s="70">
        <v>2</v>
      </c>
      <c r="D115" s="70">
        <v>22</v>
      </c>
      <c r="E115" s="70">
        <v>2005</v>
      </c>
      <c r="F115" s="70" t="s">
        <v>789</v>
      </c>
      <c r="G115" s="70" t="s">
        <v>1801</v>
      </c>
      <c r="H115" s="70" t="s">
        <v>1802</v>
      </c>
      <c r="I115" s="148"/>
      <c r="J115" s="71">
        <v>31.973276997241491</v>
      </c>
      <c r="K115" s="71">
        <v>2.1306450920040949</v>
      </c>
      <c r="L115" s="71">
        <v>4.8579754724486577</v>
      </c>
      <c r="M115" s="71">
        <v>26.344195587613001</v>
      </c>
      <c r="N115" s="71">
        <v>25.623182882324741</v>
      </c>
      <c r="O115" s="71">
        <v>21.371271969721299</v>
      </c>
      <c r="P115" s="71">
        <v>22.568641824057579</v>
      </c>
      <c r="Q115" s="71">
        <v>1.1037597278798299</v>
      </c>
      <c r="R115" s="71">
        <v>0</v>
      </c>
      <c r="S115" s="71">
        <v>1.1657896057082471</v>
      </c>
      <c r="T115" s="72"/>
      <c r="U115" s="71">
        <v>3460652</v>
      </c>
      <c r="V115" s="71">
        <v>812</v>
      </c>
      <c r="W115" s="71">
        <v>58</v>
      </c>
      <c r="X115" s="71">
        <v>4263</v>
      </c>
      <c r="Y115" s="71">
        <v>5654</v>
      </c>
      <c r="Z115" s="71">
        <v>10172</v>
      </c>
      <c r="AA115" s="71">
        <v>4488</v>
      </c>
      <c r="AB115" s="71">
        <v>18735</v>
      </c>
      <c r="AC115" s="71">
        <v>0</v>
      </c>
      <c r="AD115" s="71">
        <v>1.1657896057082471</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1804</v>
      </c>
      <c r="B116" s="70">
        <v>360</v>
      </c>
      <c r="C116" s="70">
        <v>3</v>
      </c>
      <c r="D116" s="70">
        <v>22</v>
      </c>
      <c r="E116" s="70">
        <v>2006</v>
      </c>
      <c r="F116" s="70" t="s">
        <v>790</v>
      </c>
      <c r="G116" s="70" t="s">
        <v>1801</v>
      </c>
      <c r="H116" s="70" t="s">
        <v>1802</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1805</v>
      </c>
      <c r="B117" s="70">
        <v>361</v>
      </c>
      <c r="C117" s="70">
        <v>4</v>
      </c>
      <c r="D117" s="70">
        <v>22</v>
      </c>
      <c r="E117" s="70">
        <v>2007</v>
      </c>
      <c r="F117" s="70" t="s">
        <v>791</v>
      </c>
      <c r="G117" s="70" t="s">
        <v>1801</v>
      </c>
      <c r="H117" s="70" t="s">
        <v>1802</v>
      </c>
      <c r="I117" s="148"/>
      <c r="J117" s="71">
        <v>25.32578323577745</v>
      </c>
      <c r="K117" s="71">
        <v>1.897597723523524</v>
      </c>
      <c r="L117" s="71">
        <v>1.47019433103041</v>
      </c>
      <c r="M117" s="71">
        <v>21.7478859743416</v>
      </c>
      <c r="N117" s="71">
        <v>26.326251619446769</v>
      </c>
      <c r="O117" s="71">
        <v>20.671342473065849</v>
      </c>
      <c r="P117" s="71">
        <v>22.003914577360959</v>
      </c>
      <c r="Q117" s="71">
        <v>1.13229259746244</v>
      </c>
      <c r="R117" s="71">
        <v>0</v>
      </c>
      <c r="S117" s="71">
        <v>1.219017015626636</v>
      </c>
      <c r="T117" s="72"/>
      <c r="U117" s="71">
        <v>3234398</v>
      </c>
      <c r="V117" s="71">
        <v>756</v>
      </c>
      <c r="W117" s="71">
        <v>22</v>
      </c>
      <c r="X117" s="71">
        <v>4739</v>
      </c>
      <c r="Y117" s="71">
        <v>5697</v>
      </c>
      <c r="Z117" s="71">
        <v>10228</v>
      </c>
      <c r="AA117" s="71">
        <v>4309</v>
      </c>
      <c r="AB117" s="71">
        <v>18203</v>
      </c>
      <c r="AC117" s="71">
        <v>0</v>
      </c>
      <c r="AD117" s="71">
        <v>1.219017015626636</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1806</v>
      </c>
      <c r="B118" s="70">
        <v>362</v>
      </c>
      <c r="C118" s="70">
        <v>5</v>
      </c>
      <c r="D118" s="70">
        <v>22</v>
      </c>
      <c r="E118" s="70">
        <v>2008</v>
      </c>
      <c r="F118" s="70" t="s">
        <v>792</v>
      </c>
      <c r="G118" s="70" t="s">
        <v>1801</v>
      </c>
      <c r="H118" s="70" t="s">
        <v>1802</v>
      </c>
      <c r="I118" s="148"/>
      <c r="J118" s="71">
        <v>26.752533458561039</v>
      </c>
      <c r="K118" s="71">
        <v>1.503360552493068</v>
      </c>
      <c r="L118" s="71">
        <v>1.43626567742865</v>
      </c>
      <c r="M118" s="71">
        <v>24.370845020756931</v>
      </c>
      <c r="N118" s="71">
        <v>25.177302589441581</v>
      </c>
      <c r="O118" s="71">
        <v>20.019228974685191</v>
      </c>
      <c r="P118" s="71">
        <v>20.97400354581648</v>
      </c>
      <c r="Q118" s="71">
        <v>1.1026487069425801</v>
      </c>
      <c r="R118" s="71">
        <v>0</v>
      </c>
      <c r="S118" s="71">
        <v>1.400432148971118</v>
      </c>
      <c r="T118" s="72"/>
      <c r="U118" s="71">
        <v>3560447</v>
      </c>
      <c r="V118" s="71">
        <v>756</v>
      </c>
      <c r="W118" s="71">
        <v>22</v>
      </c>
      <c r="X118" s="71">
        <v>4739</v>
      </c>
      <c r="Y118" s="71">
        <v>5710</v>
      </c>
      <c r="Z118" s="71">
        <v>10253</v>
      </c>
      <c r="AA118" s="71">
        <v>4112</v>
      </c>
      <c r="AB118" s="71">
        <v>18018</v>
      </c>
      <c r="AC118" s="71">
        <v>0</v>
      </c>
      <c r="AD118" s="71">
        <v>1.400432148971118</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1807</v>
      </c>
      <c r="B119" s="70">
        <v>363</v>
      </c>
      <c r="C119" s="70">
        <v>6</v>
      </c>
      <c r="D119" s="70">
        <v>22</v>
      </c>
      <c r="E119" s="70">
        <v>2009</v>
      </c>
      <c r="F119" s="70" t="s">
        <v>176</v>
      </c>
      <c r="G119" s="70" t="s">
        <v>1801</v>
      </c>
      <c r="H119" s="70" t="s">
        <v>1802</v>
      </c>
      <c r="I119" s="148"/>
      <c r="J119" s="71">
        <v>24.118799768829749</v>
      </c>
      <c r="K119" s="71">
        <v>1.1678258382502651</v>
      </c>
      <c r="L119" s="71">
        <v>2.132329842737386</v>
      </c>
      <c r="M119" s="71">
        <v>24.65763510853991</v>
      </c>
      <c r="N119" s="71">
        <v>23.03613183109012</v>
      </c>
      <c r="O119" s="71">
        <v>20.293777137493581</v>
      </c>
      <c r="P119" s="71">
        <v>20.18684029685377</v>
      </c>
      <c r="Q119" s="71">
        <v>1.0329125953621401</v>
      </c>
      <c r="R119" s="71">
        <v>0</v>
      </c>
      <c r="S119" s="71">
        <v>1.166473300542531</v>
      </c>
      <c r="T119" s="72"/>
      <c r="U119" s="71">
        <v>2778640</v>
      </c>
      <c r="V119" s="71">
        <v>599</v>
      </c>
      <c r="W119" s="71">
        <v>45</v>
      </c>
      <c r="X119" s="71">
        <v>4750</v>
      </c>
      <c r="Y119" s="71">
        <v>5707</v>
      </c>
      <c r="Z119" s="71">
        <v>10259</v>
      </c>
      <c r="AA119" s="71">
        <v>4063</v>
      </c>
      <c r="AB119" s="71">
        <v>17718</v>
      </c>
      <c r="AC119" s="71">
        <v>0</v>
      </c>
      <c r="AD119" s="71">
        <v>1.166473300542531</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9.42</v>
      </c>
      <c r="BK119" s="71">
        <v>0</v>
      </c>
      <c r="BL119" s="71">
        <v>4.26</v>
      </c>
      <c r="BM119" s="71">
        <v>0</v>
      </c>
      <c r="BN119" s="72"/>
      <c r="BO119" s="71">
        <v>0</v>
      </c>
      <c r="BP119" s="71">
        <v>0</v>
      </c>
      <c r="BQ119" s="71">
        <v>2</v>
      </c>
      <c r="BR119" s="71">
        <v>0</v>
      </c>
      <c r="BS119" s="71">
        <v>1</v>
      </c>
      <c r="BT119" s="71">
        <v>0</v>
      </c>
      <c r="BU119"/>
      <c r="BV119" s="70">
        <v>13.68</v>
      </c>
      <c r="BW119" s="70">
        <v>0</v>
      </c>
      <c r="BX119" s="70">
        <v>0</v>
      </c>
      <c r="BY119" s="70">
        <v>0</v>
      </c>
      <c r="BZ119" s="70">
        <v>0</v>
      </c>
      <c r="CA119" s="70">
        <v>0</v>
      </c>
      <c r="CB119" s="70">
        <v>0</v>
      </c>
      <c r="CC119" s="70">
        <v>0</v>
      </c>
      <c r="CD119" s="70">
        <v>0</v>
      </c>
    </row>
    <row r="120" spans="1:82">
      <c r="A120" s="70" t="s">
        <v>1808</v>
      </c>
      <c r="B120" s="70">
        <v>364</v>
      </c>
      <c r="C120" s="70">
        <v>7</v>
      </c>
      <c r="D120" s="70">
        <v>22</v>
      </c>
      <c r="E120" s="70">
        <v>2010</v>
      </c>
      <c r="F120" s="70" t="s">
        <v>177</v>
      </c>
      <c r="G120" s="70" t="s">
        <v>1801</v>
      </c>
      <c r="H120" s="70" t="s">
        <v>1802</v>
      </c>
      <c r="I120" s="148"/>
      <c r="J120" s="71">
        <v>25.73956115991502</v>
      </c>
      <c r="K120" s="71">
        <v>1.190314193365748</v>
      </c>
      <c r="L120" s="71">
        <v>2.0187558468387259</v>
      </c>
      <c r="M120" s="71">
        <v>24.04785462142009</v>
      </c>
      <c r="N120" s="71">
        <v>23.055977347980338</v>
      </c>
      <c r="O120" s="71">
        <v>20.223540126155871</v>
      </c>
      <c r="P120" s="71">
        <v>20.158651309527009</v>
      </c>
      <c r="Q120" s="71">
        <v>1.0609098926137099</v>
      </c>
      <c r="R120" s="71">
        <v>0</v>
      </c>
      <c r="S120" s="71">
        <v>1.323226517844291</v>
      </c>
      <c r="T120" s="72"/>
      <c r="U120" s="71">
        <v>3172347</v>
      </c>
      <c r="V120" s="71">
        <v>599</v>
      </c>
      <c r="W120" s="71">
        <v>45</v>
      </c>
      <c r="X120" s="71">
        <v>4750</v>
      </c>
      <c r="Y120" s="71">
        <v>5702</v>
      </c>
      <c r="Z120" s="71">
        <v>10271</v>
      </c>
      <c r="AA120" s="71">
        <v>3956</v>
      </c>
      <c r="AB120" s="71">
        <v>17438</v>
      </c>
      <c r="AC120" s="71">
        <v>0</v>
      </c>
      <c r="AD120" s="71">
        <v>1.323226517844291</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10.052</v>
      </c>
      <c r="BK120" s="71">
        <v>0</v>
      </c>
      <c r="BL120" s="71">
        <v>4.1989999999999998</v>
      </c>
      <c r="BM120" s="71">
        <v>0</v>
      </c>
      <c r="BN120" s="72"/>
      <c r="BO120" s="71">
        <v>0</v>
      </c>
      <c r="BP120" s="71">
        <v>0</v>
      </c>
      <c r="BQ120" s="71">
        <v>2</v>
      </c>
      <c r="BR120" s="71">
        <v>0</v>
      </c>
      <c r="BS120" s="71">
        <v>1</v>
      </c>
      <c r="BT120" s="71">
        <v>0</v>
      </c>
      <c r="BU120"/>
      <c r="BV120" s="70">
        <v>14.250999999999999</v>
      </c>
      <c r="BW120" s="70">
        <v>0</v>
      </c>
      <c r="BX120" s="70">
        <v>0</v>
      </c>
      <c r="BY120" s="70">
        <v>0</v>
      </c>
      <c r="BZ120" s="70">
        <v>0</v>
      </c>
      <c r="CA120" s="70">
        <v>0</v>
      </c>
      <c r="CB120" s="70">
        <v>0</v>
      </c>
      <c r="CC120" s="70">
        <v>0</v>
      </c>
      <c r="CD120" s="70">
        <v>0</v>
      </c>
    </row>
    <row r="121" spans="1:82">
      <c r="A121" s="70" t="s">
        <v>1809</v>
      </c>
      <c r="B121" s="70">
        <v>365</v>
      </c>
      <c r="C121" s="70">
        <v>8</v>
      </c>
      <c r="D121" s="70">
        <v>22</v>
      </c>
      <c r="E121" s="70">
        <v>2011</v>
      </c>
      <c r="F121" s="70" t="s">
        <v>178</v>
      </c>
      <c r="G121" s="1064" t="s">
        <v>1801</v>
      </c>
      <c r="H121" s="70" t="s">
        <v>1802</v>
      </c>
      <c r="I121" s="148"/>
      <c r="J121" s="71">
        <v>28.992314388803401</v>
      </c>
      <c r="K121" s="71">
        <v>1.598906531516697</v>
      </c>
      <c r="L121" s="71">
        <v>1.8846090579535859</v>
      </c>
      <c r="M121" s="71">
        <v>27.986971079768491</v>
      </c>
      <c r="N121" s="71">
        <v>26.878090106828751</v>
      </c>
      <c r="O121" s="71">
        <v>19.986238551153217</v>
      </c>
      <c r="P121" s="71">
        <v>19.472181199790196</v>
      </c>
      <c r="Q121" s="71">
        <v>1.20767671239893</v>
      </c>
      <c r="R121" s="71">
        <v>0</v>
      </c>
      <c r="S121" s="71">
        <v>1.503768445874986</v>
      </c>
      <c r="T121" s="72"/>
      <c r="U121" s="71">
        <v>2946534</v>
      </c>
      <c r="V121" s="71">
        <v>599</v>
      </c>
      <c r="W121" s="71">
        <v>45</v>
      </c>
      <c r="X121" s="71">
        <v>4750</v>
      </c>
      <c r="Y121" s="71">
        <v>5679</v>
      </c>
      <c r="Z121" s="71">
        <v>10371</v>
      </c>
      <c r="AA121" s="71">
        <v>3935</v>
      </c>
      <c r="AB121" s="71">
        <v>17209</v>
      </c>
      <c r="AC121" s="71">
        <v>0</v>
      </c>
      <c r="AD121" s="71">
        <v>1.503768445874986</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9.5570000000000004</v>
      </c>
      <c r="BK121" s="71">
        <v>0</v>
      </c>
      <c r="BL121" s="71">
        <v>3.66</v>
      </c>
      <c r="BM121" s="71">
        <v>0</v>
      </c>
      <c r="BN121" s="72"/>
      <c r="BO121" s="71">
        <v>0</v>
      </c>
      <c r="BP121" s="71">
        <v>0</v>
      </c>
      <c r="BQ121" s="71">
        <v>2</v>
      </c>
      <c r="BR121" s="71">
        <v>0</v>
      </c>
      <c r="BS121" s="71">
        <v>1</v>
      </c>
      <c r="BT121" s="71">
        <v>0</v>
      </c>
      <c r="BU121"/>
      <c r="BV121" s="70">
        <v>13.217000000000001</v>
      </c>
      <c r="BW121" s="70">
        <v>0</v>
      </c>
      <c r="BX121" s="70">
        <v>0</v>
      </c>
      <c r="BY121" s="70">
        <v>0</v>
      </c>
      <c r="BZ121" s="70">
        <v>0</v>
      </c>
      <c r="CA121" s="70">
        <v>0</v>
      </c>
      <c r="CB121" s="70">
        <v>0</v>
      </c>
      <c r="CC121" s="70">
        <v>0</v>
      </c>
      <c r="CD121" s="70">
        <v>0</v>
      </c>
    </row>
    <row r="122" spans="1:82">
      <c r="A122" s="70" t="s">
        <v>1810</v>
      </c>
      <c r="B122" s="70">
        <v>366</v>
      </c>
      <c r="C122" s="70">
        <v>9</v>
      </c>
      <c r="D122" s="70">
        <v>22</v>
      </c>
      <c r="E122" s="70">
        <v>2012</v>
      </c>
      <c r="F122" s="70" t="s">
        <v>179</v>
      </c>
      <c r="G122" s="1064" t="s">
        <v>1801</v>
      </c>
      <c r="H122" s="70" t="s">
        <v>1802</v>
      </c>
      <c r="I122" s="148"/>
      <c r="J122" s="71">
        <v>28.72807274570955</v>
      </c>
      <c r="K122" s="71">
        <v>1.501005724416129</v>
      </c>
      <c r="L122" s="71">
        <v>1.890237676136425</v>
      </c>
      <c r="M122" s="71">
        <v>31.488725404025701</v>
      </c>
      <c r="N122" s="71">
        <v>28.625078161710611</v>
      </c>
      <c r="O122" s="71">
        <v>20.132965826317644</v>
      </c>
      <c r="P122" s="71">
        <v>19.637710990450909</v>
      </c>
      <c r="Q122" s="71">
        <v>1.29457984672224</v>
      </c>
      <c r="R122" s="71">
        <v>0</v>
      </c>
      <c r="S122" s="71">
        <v>1.6678215114351309</v>
      </c>
      <c r="T122" s="72"/>
      <c r="U122" s="71">
        <v>2677622</v>
      </c>
      <c r="V122" s="71">
        <v>599</v>
      </c>
      <c r="W122" s="71">
        <v>45</v>
      </c>
      <c r="X122" s="71">
        <v>4750</v>
      </c>
      <c r="Y122" s="71">
        <v>5688</v>
      </c>
      <c r="Z122" s="71">
        <v>10530</v>
      </c>
      <c r="AA122" s="71">
        <v>3946</v>
      </c>
      <c r="AB122" s="71">
        <v>16979</v>
      </c>
      <c r="AC122" s="71">
        <v>0</v>
      </c>
      <c r="AD122" s="71">
        <v>1.6678215114351309</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11.209</v>
      </c>
      <c r="BK122" s="71">
        <v>0</v>
      </c>
      <c r="BL122" s="71">
        <v>4.3899999999999997</v>
      </c>
      <c r="BM122" s="71">
        <v>0</v>
      </c>
      <c r="BN122" s="72"/>
      <c r="BO122" s="71">
        <v>0</v>
      </c>
      <c r="BP122" s="71">
        <v>0</v>
      </c>
      <c r="BQ122" s="71">
        <v>2</v>
      </c>
      <c r="BR122" s="71">
        <v>0</v>
      </c>
      <c r="BS122" s="71">
        <v>1</v>
      </c>
      <c r="BT122" s="71">
        <v>0</v>
      </c>
      <c r="BU122"/>
      <c r="BV122" s="70">
        <v>15.599</v>
      </c>
      <c r="BW122" s="70">
        <v>0</v>
      </c>
      <c r="BX122" s="70">
        <v>0</v>
      </c>
      <c r="BY122" s="70">
        <v>0</v>
      </c>
      <c r="BZ122" s="70">
        <v>0</v>
      </c>
      <c r="CA122" s="70">
        <v>0</v>
      </c>
      <c r="CB122" s="70">
        <v>0</v>
      </c>
      <c r="CC122" s="70">
        <v>0</v>
      </c>
      <c r="CD122" s="70">
        <v>0</v>
      </c>
    </row>
    <row r="123" spans="1:82">
      <c r="A123" s="70" t="s">
        <v>1811</v>
      </c>
      <c r="B123" s="70">
        <v>367</v>
      </c>
      <c r="C123" s="70">
        <v>10</v>
      </c>
      <c r="D123" s="70">
        <v>22</v>
      </c>
      <c r="E123" s="70">
        <v>2013</v>
      </c>
      <c r="F123" s="70" t="s">
        <v>180</v>
      </c>
      <c r="G123" s="70" t="s">
        <v>1801</v>
      </c>
      <c r="H123" s="70" t="s">
        <v>1802</v>
      </c>
      <c r="I123" s="148"/>
      <c r="J123" s="71">
        <v>19.25978971085139</v>
      </c>
      <c r="K123" s="71">
        <v>1.274315456013956</v>
      </c>
      <c r="L123" s="71">
        <v>1.3712675716945379</v>
      </c>
      <c r="M123" s="71">
        <v>27.176756743312161</v>
      </c>
      <c r="N123" s="71">
        <v>28.55123659810673</v>
      </c>
      <c r="O123" s="71">
        <v>19.521398280611628</v>
      </c>
      <c r="P123" s="71">
        <v>19.5568497463589</v>
      </c>
      <c r="Q123" s="71">
        <v>1.30327525070872</v>
      </c>
      <c r="R123" s="71">
        <v>0</v>
      </c>
      <c r="S123" s="71">
        <v>1.8751364845427121</v>
      </c>
      <c r="T123" s="72"/>
      <c r="U123" s="71">
        <v>1973631</v>
      </c>
      <c r="V123" s="71">
        <v>599</v>
      </c>
      <c r="W123" s="71">
        <v>45</v>
      </c>
      <c r="X123" s="71">
        <v>4750</v>
      </c>
      <c r="Y123" s="71">
        <v>5768</v>
      </c>
      <c r="Z123" s="71">
        <v>10666</v>
      </c>
      <c r="AA123" s="71">
        <v>3915</v>
      </c>
      <c r="AB123" s="71">
        <v>16848</v>
      </c>
      <c r="AC123" s="71">
        <v>0</v>
      </c>
      <c r="AD123" s="71">
        <v>1.8751364845427121</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8.1259999999999994</v>
      </c>
      <c r="BK123" s="71">
        <v>0</v>
      </c>
      <c r="BL123" s="71">
        <v>4.2869999999999999</v>
      </c>
      <c r="BM123" s="71">
        <v>0</v>
      </c>
      <c r="BN123" s="72"/>
      <c r="BO123" s="71">
        <v>0</v>
      </c>
      <c r="BP123" s="71">
        <v>0</v>
      </c>
      <c r="BQ123" s="71">
        <v>1</v>
      </c>
      <c r="BR123" s="71">
        <v>0</v>
      </c>
      <c r="BS123" s="71">
        <v>1</v>
      </c>
      <c r="BT123" s="71">
        <v>0</v>
      </c>
      <c r="BU123"/>
      <c r="BV123" s="70">
        <v>12.413</v>
      </c>
      <c r="BW123" s="70">
        <v>0</v>
      </c>
      <c r="BX123" s="70">
        <v>0</v>
      </c>
      <c r="BY123" s="70">
        <v>0</v>
      </c>
      <c r="BZ123" s="70">
        <v>0</v>
      </c>
      <c r="CA123" s="70">
        <v>0</v>
      </c>
      <c r="CB123" s="70">
        <v>0</v>
      </c>
      <c r="CC123" s="70">
        <v>0</v>
      </c>
      <c r="CD123" s="70">
        <v>0</v>
      </c>
    </row>
    <row r="124" spans="1:82">
      <c r="A124" s="70" t="s">
        <v>1812</v>
      </c>
      <c r="B124" s="70">
        <v>368</v>
      </c>
      <c r="C124" s="70">
        <v>11</v>
      </c>
      <c r="D124" s="70">
        <v>22</v>
      </c>
      <c r="E124" s="70">
        <v>2014</v>
      </c>
      <c r="F124" s="70" t="s">
        <v>181</v>
      </c>
      <c r="G124" s="70" t="s">
        <v>1801</v>
      </c>
      <c r="H124" s="70" t="s">
        <v>1802</v>
      </c>
      <c r="I124" s="148"/>
      <c r="J124" s="71">
        <v>20.685205404029901</v>
      </c>
      <c r="K124" s="71">
        <v>1.2686757368561941</v>
      </c>
      <c r="L124" s="71">
        <v>3.1208701478409169</v>
      </c>
      <c r="M124" s="71">
        <v>27.87819229035313</v>
      </c>
      <c r="N124" s="71">
        <v>27.82774566927511</v>
      </c>
      <c r="O124" s="71">
        <v>18.494954061844478</v>
      </c>
      <c r="P124" s="71">
        <v>19.633396619148332</v>
      </c>
      <c r="Q124" s="71">
        <v>1.2303762741411699</v>
      </c>
      <c r="R124" s="71">
        <v>0</v>
      </c>
      <c r="S124" s="71">
        <v>2.0287140446677761</v>
      </c>
      <c r="T124" s="72"/>
      <c r="U124" s="71">
        <v>2279775</v>
      </c>
      <c r="V124" s="71">
        <v>549</v>
      </c>
      <c r="W124" s="71">
        <v>68</v>
      </c>
      <c r="X124" s="71">
        <v>4358</v>
      </c>
      <c r="Y124" s="71">
        <v>5756</v>
      </c>
      <c r="Z124" s="71">
        <v>10643</v>
      </c>
      <c r="AA124" s="71">
        <v>3910</v>
      </c>
      <c r="AB124" s="71">
        <v>16578</v>
      </c>
      <c r="AC124" s="71">
        <v>0</v>
      </c>
      <c r="AD124" s="71">
        <v>2.0287140446677761</v>
      </c>
      <c r="AE124" s="72"/>
      <c r="AF124" s="71"/>
      <c r="AG124" s="71"/>
      <c r="AH124" s="71"/>
      <c r="AI124" s="71"/>
      <c r="AJ124" s="71"/>
      <c r="AK124" s="71"/>
      <c r="AL124" s="71"/>
      <c r="AM124" s="71"/>
      <c r="AN124" s="71"/>
      <c r="AO124" s="71"/>
      <c r="AP124" s="71"/>
      <c r="AQ124" s="72"/>
      <c r="AR124" s="71">
        <v>224</v>
      </c>
      <c r="AS124" s="71">
        <v>47</v>
      </c>
      <c r="AT124" s="71">
        <v>0</v>
      </c>
      <c r="AU124" s="71">
        <v>0</v>
      </c>
      <c r="AV124" s="71">
        <v>0</v>
      </c>
      <c r="AW124" s="71">
        <v>0</v>
      </c>
      <c r="AX124" s="71"/>
      <c r="AY124" s="72"/>
      <c r="AZ124" s="71">
        <v>969.09999999999991</v>
      </c>
      <c r="BA124" s="71">
        <v>1776.6</v>
      </c>
      <c r="BB124" s="71">
        <v>0</v>
      </c>
      <c r="BC124" s="71">
        <v>0</v>
      </c>
      <c r="BD124" s="71">
        <v>0</v>
      </c>
      <c r="BE124" s="71">
        <v>0</v>
      </c>
      <c r="BF124" s="71"/>
      <c r="BG124" s="72"/>
      <c r="BH124" s="71">
        <v>0</v>
      </c>
      <c r="BI124" s="71">
        <v>0</v>
      </c>
      <c r="BJ124" s="71">
        <v>7.6420000000000003</v>
      </c>
      <c r="BK124" s="71">
        <v>0</v>
      </c>
      <c r="BL124" s="71">
        <v>3.669</v>
      </c>
      <c r="BM124" s="71">
        <v>0</v>
      </c>
      <c r="BN124" s="72"/>
      <c r="BO124" s="71">
        <v>0</v>
      </c>
      <c r="BP124" s="71">
        <v>0</v>
      </c>
      <c r="BQ124" s="71">
        <v>1</v>
      </c>
      <c r="BR124" s="71">
        <v>0</v>
      </c>
      <c r="BS124" s="71">
        <v>1</v>
      </c>
      <c r="BT124" s="71">
        <v>0</v>
      </c>
      <c r="BU124"/>
      <c r="BV124" s="70">
        <v>11.311</v>
      </c>
      <c r="BW124" s="70">
        <v>0</v>
      </c>
      <c r="BX124" s="70">
        <v>0</v>
      </c>
      <c r="BY124" s="70">
        <v>0</v>
      </c>
      <c r="BZ124" s="70">
        <v>0</v>
      </c>
      <c r="CA124" s="70">
        <v>0</v>
      </c>
      <c r="CB124" s="70">
        <v>0</v>
      </c>
      <c r="CC124" s="70">
        <v>0</v>
      </c>
      <c r="CD124" s="70">
        <v>0</v>
      </c>
    </row>
    <row r="125" spans="1:82">
      <c r="A125" s="70" t="s">
        <v>1813</v>
      </c>
      <c r="B125" s="70">
        <v>369</v>
      </c>
      <c r="C125" s="70">
        <v>12</v>
      </c>
      <c r="D125" s="70">
        <v>22</v>
      </c>
      <c r="E125" s="70">
        <v>2015</v>
      </c>
      <c r="F125" s="70" t="s">
        <v>182</v>
      </c>
      <c r="G125" s="70" t="s">
        <v>1801</v>
      </c>
      <c r="H125" s="70" t="s">
        <v>1802</v>
      </c>
      <c r="I125" s="148"/>
      <c r="J125" s="71">
        <v>16.49223203913342</v>
      </c>
      <c r="K125" s="71">
        <v>1.282133467215826</v>
      </c>
      <c r="L125" s="71">
        <v>3.1745732610502002</v>
      </c>
      <c r="M125" s="71">
        <v>27.42652859594067</v>
      </c>
      <c r="N125" s="71">
        <v>24.86848395003441</v>
      </c>
      <c r="O125" s="71">
        <v>18.342753540590671</v>
      </c>
      <c r="P125" s="71">
        <v>19.588604595354266</v>
      </c>
      <c r="Q125" s="71">
        <v>1.17881219142086</v>
      </c>
      <c r="R125" s="71">
        <v>0</v>
      </c>
      <c r="S125" s="71">
        <v>1.6518460984913661</v>
      </c>
      <c r="T125" s="72"/>
      <c r="U125" s="71">
        <v>2012536</v>
      </c>
      <c r="V125" s="71">
        <v>549</v>
      </c>
      <c r="W125" s="71">
        <v>68</v>
      </c>
      <c r="X125" s="71">
        <v>4358</v>
      </c>
      <c r="Y125" s="71">
        <v>5737</v>
      </c>
      <c r="Z125" s="71">
        <v>10657</v>
      </c>
      <c r="AA125" s="71">
        <v>3898</v>
      </c>
      <c r="AB125" s="71">
        <v>16225</v>
      </c>
      <c r="AC125" s="71">
        <v>0</v>
      </c>
      <c r="AD125" s="71">
        <v>1.6518460984913661</v>
      </c>
      <c r="AE125" s="72"/>
      <c r="AF125" s="71">
        <v>17542625.509158831</v>
      </c>
      <c r="AG125" s="71">
        <v>942824.34600820951</v>
      </c>
      <c r="AH125" s="71">
        <v>552165.47290316864</v>
      </c>
      <c r="AI125" s="71">
        <v>30706991.871031009</v>
      </c>
      <c r="AJ125" s="71">
        <v>33095938.0138092</v>
      </c>
      <c r="AK125" s="71">
        <v>0</v>
      </c>
      <c r="AL125" s="71">
        <v>0</v>
      </c>
      <c r="AM125" s="71">
        <v>2223568.1886848351</v>
      </c>
      <c r="AN125" s="71">
        <v>0</v>
      </c>
      <c r="AO125" s="71">
        <v>0</v>
      </c>
      <c r="AP125" s="71">
        <v>85064113.40159525</v>
      </c>
      <c r="AQ125" s="72"/>
      <c r="AR125" s="71">
        <v>250</v>
      </c>
      <c r="AS125" s="71">
        <v>76</v>
      </c>
      <c r="AT125" s="71">
        <v>0</v>
      </c>
      <c r="AU125" s="71">
        <v>0</v>
      </c>
      <c r="AV125" s="71">
        <v>0</v>
      </c>
      <c r="AW125" s="71">
        <v>0</v>
      </c>
      <c r="AX125" s="71"/>
      <c r="AY125" s="72"/>
      <c r="AZ125" s="71">
        <v>1105.0999999999999</v>
      </c>
      <c r="BA125" s="71">
        <v>5346.6</v>
      </c>
      <c r="BB125" s="71">
        <v>0</v>
      </c>
      <c r="BC125" s="71">
        <v>0</v>
      </c>
      <c r="BD125" s="71">
        <v>0</v>
      </c>
      <c r="BE125" s="71">
        <v>0</v>
      </c>
      <c r="BF125" s="71"/>
      <c r="BG125" s="72"/>
      <c r="BH125" s="71">
        <v>0</v>
      </c>
      <c r="BI125" s="71">
        <v>0</v>
      </c>
      <c r="BJ125" s="71">
        <v>7.5060000000000002</v>
      </c>
      <c r="BK125" s="71">
        <v>0</v>
      </c>
      <c r="BL125" s="71">
        <v>3.61</v>
      </c>
      <c r="BM125" s="71">
        <v>0</v>
      </c>
      <c r="BN125" s="72"/>
      <c r="BO125" s="71">
        <v>0</v>
      </c>
      <c r="BP125" s="71">
        <v>0</v>
      </c>
      <c r="BQ125" s="71">
        <v>1</v>
      </c>
      <c r="BR125" s="71">
        <v>0</v>
      </c>
      <c r="BS125" s="71">
        <v>1</v>
      </c>
      <c r="BT125" s="71">
        <v>0</v>
      </c>
      <c r="BU125"/>
      <c r="BV125" s="70">
        <v>11.116</v>
      </c>
      <c r="BW125" s="70">
        <v>0</v>
      </c>
      <c r="BX125" s="70">
        <v>0</v>
      </c>
      <c r="BY125" s="70">
        <v>0</v>
      </c>
      <c r="BZ125" s="70">
        <v>0</v>
      </c>
      <c r="CA125" s="70">
        <v>0</v>
      </c>
      <c r="CB125" s="70">
        <v>0</v>
      </c>
      <c r="CC125" s="70">
        <v>0</v>
      </c>
      <c r="CD125" s="70">
        <v>0</v>
      </c>
    </row>
    <row r="126" spans="1:82">
      <c r="A126" s="70" t="s">
        <v>1814</v>
      </c>
      <c r="B126" s="70">
        <v>370</v>
      </c>
      <c r="C126" s="70">
        <v>13</v>
      </c>
      <c r="D126" s="70">
        <v>22</v>
      </c>
      <c r="E126" s="70">
        <v>2016</v>
      </c>
      <c r="F126" s="70" t="s">
        <v>155</v>
      </c>
      <c r="G126" s="70" t="s">
        <v>1801</v>
      </c>
      <c r="H126" s="70" t="s">
        <v>1802</v>
      </c>
      <c r="I126" s="148"/>
      <c r="J126" s="71">
        <v>18.676314237027473</v>
      </c>
      <c r="K126" s="71">
        <v>1.3170431850117932</v>
      </c>
      <c r="L126" s="71">
        <v>3.4805815527885988</v>
      </c>
      <c r="M126" s="71">
        <v>20.037120229731734</v>
      </c>
      <c r="N126" s="71">
        <v>23.036969328434989</v>
      </c>
      <c r="O126" s="71">
        <v>18.138711867527753</v>
      </c>
      <c r="P126" s="71">
        <v>18.812971328683101</v>
      </c>
      <c r="Q126" s="71">
        <v>1.1246031474484952</v>
      </c>
      <c r="R126" s="71">
        <v>0</v>
      </c>
      <c r="S126" s="71">
        <v>2.1861545615436815</v>
      </c>
      <c r="T126" s="72"/>
      <c r="U126" s="71">
        <v>2245812</v>
      </c>
      <c r="V126" s="71">
        <v>549</v>
      </c>
      <c r="W126" s="71">
        <v>68</v>
      </c>
      <c r="X126" s="71">
        <v>4358</v>
      </c>
      <c r="Y126" s="71">
        <v>5712</v>
      </c>
      <c r="Z126" s="71">
        <v>10668</v>
      </c>
      <c r="AA126" s="71">
        <v>3872</v>
      </c>
      <c r="AB126" s="71">
        <v>15922</v>
      </c>
      <c r="AC126" s="71">
        <v>0</v>
      </c>
      <c r="AD126" s="71">
        <v>2.186154561543681</v>
      </c>
      <c r="AE126" s="72"/>
      <c r="AF126" s="71">
        <v>20740376.27070535</v>
      </c>
      <c r="AG126" s="71">
        <v>929366.60514470527</v>
      </c>
      <c r="AH126" s="71">
        <v>485800.86480642168</v>
      </c>
      <c r="AI126" s="71">
        <v>27351350.718952511</v>
      </c>
      <c r="AJ126" s="71">
        <v>29367663.47781257</v>
      </c>
      <c r="AK126" s="71">
        <v>0</v>
      </c>
      <c r="AL126" s="71">
        <v>0</v>
      </c>
      <c r="AM126" s="71">
        <v>2183738.5432735151</v>
      </c>
      <c r="AN126" s="71">
        <v>0</v>
      </c>
      <c r="AO126" s="71">
        <v>0</v>
      </c>
      <c r="AP126" s="71">
        <v>81058296.480695069</v>
      </c>
      <c r="AQ126" s="72"/>
      <c r="AR126" s="71">
        <v>265</v>
      </c>
      <c r="AS126" s="71">
        <v>84</v>
      </c>
      <c r="AT126" s="71">
        <v>0</v>
      </c>
      <c r="AU126" s="71">
        <v>0</v>
      </c>
      <c r="AV126" s="71">
        <v>0</v>
      </c>
      <c r="AW126" s="71">
        <v>0</v>
      </c>
      <c r="AX126" s="71"/>
      <c r="AY126" s="72"/>
      <c r="AZ126" s="71">
        <v>1191.2</v>
      </c>
      <c r="BA126" s="71">
        <v>5630.4</v>
      </c>
      <c r="BB126" s="71">
        <v>0</v>
      </c>
      <c r="BC126" s="71">
        <v>0</v>
      </c>
      <c r="BD126" s="71">
        <v>0</v>
      </c>
      <c r="BE126" s="71">
        <v>0</v>
      </c>
      <c r="BF126" s="71"/>
      <c r="BG126" s="72"/>
      <c r="BH126" s="71">
        <v>0</v>
      </c>
      <c r="BI126" s="71">
        <v>0</v>
      </c>
      <c r="BJ126" s="71">
        <v>7.6689999999999996</v>
      </c>
      <c r="BK126" s="71">
        <v>0</v>
      </c>
      <c r="BL126" s="71">
        <v>3.835</v>
      </c>
      <c r="BM126" s="71">
        <v>0</v>
      </c>
      <c r="BN126" s="72"/>
      <c r="BO126" s="71">
        <v>0</v>
      </c>
      <c r="BP126" s="71">
        <v>0</v>
      </c>
      <c r="BQ126" s="71">
        <v>1</v>
      </c>
      <c r="BR126" s="71">
        <v>0</v>
      </c>
      <c r="BS126" s="71">
        <v>1</v>
      </c>
      <c r="BT126" s="71">
        <v>0</v>
      </c>
      <c r="BU126"/>
      <c r="BV126" s="70">
        <v>11.504</v>
      </c>
      <c r="BW126" s="70">
        <v>0</v>
      </c>
      <c r="BX126" s="70">
        <v>0</v>
      </c>
      <c r="BY126" s="70">
        <v>0</v>
      </c>
      <c r="BZ126" s="70">
        <v>0</v>
      </c>
      <c r="CA126" s="70">
        <v>0</v>
      </c>
      <c r="CB126" s="70">
        <v>0</v>
      </c>
      <c r="CC126" s="70">
        <v>0</v>
      </c>
      <c r="CD126" s="70">
        <v>0</v>
      </c>
    </row>
    <row r="127" spans="1:82">
      <c r="A127" s="70" t="s">
        <v>1815</v>
      </c>
      <c r="B127" s="70">
        <v>371</v>
      </c>
      <c r="C127" s="70">
        <v>14</v>
      </c>
      <c r="D127" s="70">
        <v>22</v>
      </c>
      <c r="E127" s="70">
        <v>2017</v>
      </c>
      <c r="F127" s="70" t="s">
        <v>156</v>
      </c>
      <c r="G127" s="70" t="s">
        <v>1801</v>
      </c>
      <c r="H127" s="70" t="s">
        <v>1802</v>
      </c>
      <c r="I127" s="148"/>
      <c r="J127" s="71">
        <v>17.421776281620588</v>
      </c>
      <c r="K127" s="71">
        <v>1.3537364648791768</v>
      </c>
      <c r="L127" s="71">
        <v>3.6059908573089814</v>
      </c>
      <c r="M127" s="71">
        <v>18.572055208932767</v>
      </c>
      <c r="N127" s="71">
        <v>24.39484697381317</v>
      </c>
      <c r="O127" s="71">
        <v>17.800917634955468</v>
      </c>
      <c r="P127" s="71">
        <v>18.573099281545296</v>
      </c>
      <c r="Q127" s="71">
        <v>1.06859641627235</v>
      </c>
      <c r="R127" s="71">
        <v>0</v>
      </c>
      <c r="S127" s="71">
        <v>2.4975979026615898</v>
      </c>
      <c r="T127" s="72"/>
      <c r="U127" s="71">
        <v>2214802</v>
      </c>
      <c r="V127" s="71">
        <v>549</v>
      </c>
      <c r="W127" s="71">
        <v>68</v>
      </c>
      <c r="X127" s="71">
        <v>4358</v>
      </c>
      <c r="Y127" s="71">
        <v>5700</v>
      </c>
      <c r="Z127" s="71">
        <v>10643</v>
      </c>
      <c r="AA127" s="71">
        <v>3847</v>
      </c>
      <c r="AB127" s="71">
        <v>15645</v>
      </c>
      <c r="AC127" s="71">
        <v>0</v>
      </c>
      <c r="AD127" s="71">
        <v>2.4975979026615902</v>
      </c>
      <c r="AE127" s="72"/>
      <c r="AF127" s="71">
        <v>19772452.99868289</v>
      </c>
      <c r="AG127" s="71">
        <v>973527.86738185771</v>
      </c>
      <c r="AH127" s="71">
        <v>680294.31746211799</v>
      </c>
      <c r="AI127" s="71">
        <v>26830187.500495318</v>
      </c>
      <c r="AJ127" s="71">
        <v>32244615.27805065</v>
      </c>
      <c r="AK127" s="71">
        <v>0</v>
      </c>
      <c r="AL127" s="71">
        <v>0</v>
      </c>
      <c r="AM127" s="71">
        <v>2149104.8716345881</v>
      </c>
      <c r="AN127" s="71">
        <v>0</v>
      </c>
      <c r="AO127" s="71">
        <v>0</v>
      </c>
      <c r="AP127" s="71">
        <v>82650182.833707422</v>
      </c>
      <c r="AQ127" s="72"/>
      <c r="AR127" s="71">
        <v>283</v>
      </c>
      <c r="AS127" s="71">
        <v>95</v>
      </c>
      <c r="AT127" s="71">
        <v>0</v>
      </c>
      <c r="AU127" s="71">
        <v>0</v>
      </c>
      <c r="AV127" s="71">
        <v>0</v>
      </c>
      <c r="AW127" s="71">
        <v>0</v>
      </c>
      <c r="AX127" s="71"/>
      <c r="AY127" s="72"/>
      <c r="AZ127" s="71">
        <v>1292.2</v>
      </c>
      <c r="BA127" s="71">
        <v>6028</v>
      </c>
      <c r="BB127" s="71">
        <v>0</v>
      </c>
      <c r="BC127" s="71">
        <v>0</v>
      </c>
      <c r="BD127" s="71">
        <v>0</v>
      </c>
      <c r="BE127" s="71">
        <v>0</v>
      </c>
      <c r="BF127" s="71"/>
      <c r="BG127" s="72"/>
      <c r="BH127" s="71">
        <v>0</v>
      </c>
      <c r="BI127" s="71">
        <v>0</v>
      </c>
      <c r="BJ127" s="71">
        <v>7.109</v>
      </c>
      <c r="BK127" s="71">
        <v>0</v>
      </c>
      <c r="BL127" s="71">
        <v>3.996</v>
      </c>
      <c r="BM127" s="71">
        <v>0</v>
      </c>
      <c r="BN127" s="72"/>
      <c r="BO127" s="71">
        <v>0</v>
      </c>
      <c r="BP127" s="71">
        <v>0</v>
      </c>
      <c r="BQ127" s="71">
        <v>1</v>
      </c>
      <c r="BR127" s="71">
        <v>0</v>
      </c>
      <c r="BS127" s="71">
        <v>1</v>
      </c>
      <c r="BT127" s="71">
        <v>0</v>
      </c>
      <c r="BU127"/>
      <c r="BV127" s="70">
        <v>11.105</v>
      </c>
      <c r="BW127" s="70">
        <v>0</v>
      </c>
      <c r="BX127" s="70">
        <v>0</v>
      </c>
      <c r="BY127" s="70">
        <v>0</v>
      </c>
      <c r="BZ127" s="70">
        <v>0</v>
      </c>
      <c r="CA127" s="70">
        <v>0</v>
      </c>
      <c r="CB127" s="70">
        <v>0</v>
      </c>
      <c r="CC127" s="70">
        <v>0</v>
      </c>
      <c r="CD127" s="70">
        <v>0</v>
      </c>
    </row>
    <row r="128" spans="1:82">
      <c r="A128" s="70" t="s">
        <v>1816</v>
      </c>
      <c r="B128" s="70">
        <v>372</v>
      </c>
      <c r="C128" s="70">
        <v>15</v>
      </c>
      <c r="D128" s="70">
        <v>22</v>
      </c>
      <c r="E128" s="70">
        <v>2018</v>
      </c>
      <c r="F128" s="70" t="s">
        <v>183</v>
      </c>
      <c r="G128" s="70" t="s">
        <v>1801</v>
      </c>
      <c r="H128" s="70" t="s">
        <v>1802</v>
      </c>
      <c r="I128" s="148"/>
      <c r="J128" s="71">
        <v>20.000685565521717</v>
      </c>
      <c r="K128" s="71">
        <v>1.2867153015971504</v>
      </c>
      <c r="L128" s="71">
        <v>3.2698902584568144</v>
      </c>
      <c r="M128" s="71">
        <v>19.698544029902273</v>
      </c>
      <c r="N128" s="71">
        <v>22.344653421972257</v>
      </c>
      <c r="O128" s="71">
        <v>17.369650956524605</v>
      </c>
      <c r="P128" s="71">
        <v>18.158783754760268</v>
      </c>
      <c r="Q128" s="71">
        <v>0.97448031322056305</v>
      </c>
      <c r="R128" s="71">
        <v>0</v>
      </c>
      <c r="S128" s="71">
        <v>2.4735683796892145</v>
      </c>
      <c r="T128" s="72"/>
      <c r="U128" s="71">
        <v>2452138</v>
      </c>
      <c r="V128" s="71">
        <v>549</v>
      </c>
      <c r="W128" s="71">
        <v>68</v>
      </c>
      <c r="X128" s="71">
        <v>4358</v>
      </c>
      <c r="Y128" s="71">
        <v>5688</v>
      </c>
      <c r="Z128" s="71">
        <v>10584</v>
      </c>
      <c r="AA128" s="71">
        <v>3799</v>
      </c>
      <c r="AB128" s="71">
        <v>15375</v>
      </c>
      <c r="AC128" s="71">
        <v>0</v>
      </c>
      <c r="AD128" s="71">
        <v>2.4735683796892149</v>
      </c>
      <c r="AE128" s="72"/>
      <c r="AF128" s="71">
        <v>22906123.227105409</v>
      </c>
      <c r="AG128" s="71">
        <v>865252.9139681604</v>
      </c>
      <c r="AH128" s="71">
        <v>645008.87364371191</v>
      </c>
      <c r="AI128" s="71">
        <v>26762288.06250504</v>
      </c>
      <c r="AJ128" s="71">
        <v>28282250.926904049</v>
      </c>
      <c r="AK128" s="71">
        <v>0</v>
      </c>
      <c r="AL128" s="71">
        <v>0</v>
      </c>
      <c r="AM128" s="71">
        <v>2116385.827191602</v>
      </c>
      <c r="AN128" s="71">
        <v>0</v>
      </c>
      <c r="AO128" s="71">
        <v>0</v>
      </c>
      <c r="AP128" s="71">
        <v>81577309.831317976</v>
      </c>
      <c r="AQ128" s="72"/>
      <c r="AR128" s="71">
        <v>299</v>
      </c>
      <c r="AS128" s="71">
        <v>104</v>
      </c>
      <c r="AT128" s="71">
        <v>0</v>
      </c>
      <c r="AU128" s="71">
        <v>0</v>
      </c>
      <c r="AV128" s="71">
        <v>0</v>
      </c>
      <c r="AW128" s="71">
        <v>0</v>
      </c>
      <c r="AX128" s="71"/>
      <c r="AY128" s="72"/>
      <c r="AZ128" s="71">
        <v>1400</v>
      </c>
      <c r="BA128" s="71">
        <v>6401</v>
      </c>
      <c r="BB128" s="71">
        <v>0</v>
      </c>
      <c r="BC128" s="71">
        <v>0</v>
      </c>
      <c r="BD128" s="71">
        <v>0</v>
      </c>
      <c r="BE128" s="71">
        <v>0</v>
      </c>
      <c r="BF128" s="71"/>
      <c r="BG128" s="72"/>
      <c r="BH128" s="71">
        <v>0</v>
      </c>
      <c r="BI128" s="71">
        <v>0</v>
      </c>
      <c r="BJ128" s="71">
        <v>7.7720000000000002</v>
      </c>
      <c r="BK128" s="71">
        <v>0</v>
      </c>
      <c r="BL128" s="71">
        <v>4.3140000000000001</v>
      </c>
      <c r="BM128" s="71">
        <v>0</v>
      </c>
      <c r="BN128" s="72"/>
      <c r="BO128" s="71">
        <v>0</v>
      </c>
      <c r="BP128" s="71">
        <v>0</v>
      </c>
      <c r="BQ128" s="71">
        <v>1</v>
      </c>
      <c r="BR128" s="71">
        <v>0</v>
      </c>
      <c r="BS128" s="71">
        <v>1</v>
      </c>
      <c r="BT128" s="71">
        <v>0</v>
      </c>
      <c r="BU128"/>
      <c r="BV128" s="70">
        <v>12.086</v>
      </c>
      <c r="BW128" s="70">
        <v>0</v>
      </c>
      <c r="BX128" s="70">
        <v>0</v>
      </c>
      <c r="BY128" s="70">
        <v>0</v>
      </c>
      <c r="BZ128" s="70">
        <v>0</v>
      </c>
      <c r="CA128" s="70">
        <v>0</v>
      </c>
      <c r="CB128" s="70">
        <v>0</v>
      </c>
      <c r="CC128" s="70">
        <v>0</v>
      </c>
      <c r="CD128" s="70">
        <v>0</v>
      </c>
    </row>
    <row r="129" spans="1:82">
      <c r="A129" s="70" t="s">
        <v>1817</v>
      </c>
      <c r="B129" s="70">
        <v>373</v>
      </c>
      <c r="C129" s="70">
        <v>16</v>
      </c>
      <c r="D129" s="70">
        <v>22</v>
      </c>
      <c r="E129" s="70">
        <v>2019</v>
      </c>
      <c r="F129" s="70" t="s">
        <v>158</v>
      </c>
      <c r="G129" s="70" t="s">
        <v>1801</v>
      </c>
      <c r="H129" s="70" t="s">
        <v>1802</v>
      </c>
      <c r="I129" s="148"/>
      <c r="J129" s="71">
        <v>21.337961058046968</v>
      </c>
      <c r="K129" s="71">
        <v>1.1910745208687274</v>
      </c>
      <c r="L129" s="71">
        <v>3.3021071515400728</v>
      </c>
      <c r="M129" s="71">
        <v>19.721204812777284</v>
      </c>
      <c r="N129" s="71">
        <v>21.721772911550705</v>
      </c>
      <c r="O129" s="71">
        <v>16.681920240802455</v>
      </c>
      <c r="P129" s="71">
        <v>17.929717675337859</v>
      </c>
      <c r="Q129" s="71">
        <v>0.92954103699088597</v>
      </c>
      <c r="R129" s="71">
        <v>0</v>
      </c>
      <c r="S129" s="71">
        <v>2.4185859296987164</v>
      </c>
      <c r="T129" s="72"/>
      <c r="U129" s="71">
        <v>2620703</v>
      </c>
      <c r="V129" s="71">
        <v>549</v>
      </c>
      <c r="W129" s="71">
        <v>68</v>
      </c>
      <c r="X129" s="71">
        <v>4358</v>
      </c>
      <c r="Y129" s="71">
        <v>5679</v>
      </c>
      <c r="Z129" s="71">
        <v>10444</v>
      </c>
      <c r="AA129" s="71">
        <v>3723</v>
      </c>
      <c r="AB129" s="71">
        <v>15063</v>
      </c>
      <c r="AC129" s="71">
        <v>0</v>
      </c>
      <c r="AD129" s="71">
        <v>2.418585929698716</v>
      </c>
      <c r="AE129" s="72"/>
      <c r="AF129" s="71">
        <v>25857326.625600431</v>
      </c>
      <c r="AG129" s="71">
        <v>837820.30938785826</v>
      </c>
      <c r="AH129" s="71">
        <v>677104.12321035098</v>
      </c>
      <c r="AI129" s="71">
        <v>28591191.611791048</v>
      </c>
      <c r="AJ129" s="71">
        <v>29369026.724072158</v>
      </c>
      <c r="AK129" s="71">
        <v>0</v>
      </c>
      <c r="AL129" s="71">
        <v>0</v>
      </c>
      <c r="AM129" s="71">
        <v>2051467.2057967109</v>
      </c>
      <c r="AN129" s="71">
        <v>0</v>
      </c>
      <c r="AO129" s="71">
        <v>0</v>
      </c>
      <c r="AP129" s="71">
        <v>87383936.599858552</v>
      </c>
      <c r="AQ129" s="72"/>
      <c r="AR129" s="71">
        <v>317</v>
      </c>
      <c r="AS129" s="71">
        <v>120</v>
      </c>
      <c r="AT129" s="71">
        <v>0</v>
      </c>
      <c r="AU129" s="71">
        <v>0</v>
      </c>
      <c r="AV129" s="71">
        <v>0</v>
      </c>
      <c r="AW129" s="71">
        <v>0</v>
      </c>
      <c r="AX129" s="71"/>
      <c r="AY129" s="72"/>
      <c r="AZ129" s="71">
        <v>1502.6999999999989</v>
      </c>
      <c r="BA129" s="71">
        <v>35978.199999999997</v>
      </c>
      <c r="BB129" s="71">
        <v>0</v>
      </c>
      <c r="BC129" s="71">
        <v>0</v>
      </c>
      <c r="BD129" s="71">
        <v>0</v>
      </c>
      <c r="BE129" s="71">
        <v>0</v>
      </c>
      <c r="BF129" s="71"/>
      <c r="BG129" s="72"/>
      <c r="BH129" s="71">
        <v>0</v>
      </c>
      <c r="BI129" s="71">
        <v>0</v>
      </c>
      <c r="BJ129" s="71">
        <v>6.8920000000000003</v>
      </c>
      <c r="BK129" s="71">
        <v>0</v>
      </c>
      <c r="BL129" s="71">
        <v>4.4379999999999997</v>
      </c>
      <c r="BM129" s="71">
        <v>0</v>
      </c>
      <c r="BN129" s="72"/>
      <c r="BO129" s="71">
        <v>0</v>
      </c>
      <c r="BP129" s="71">
        <v>0</v>
      </c>
      <c r="BQ129" s="71">
        <v>1</v>
      </c>
      <c r="BR129" s="71">
        <v>0</v>
      </c>
      <c r="BS129" s="71">
        <v>1</v>
      </c>
      <c r="BT129" s="71">
        <v>0</v>
      </c>
      <c r="BU129"/>
      <c r="BV129" s="70">
        <v>11.33</v>
      </c>
      <c r="BW129" s="70">
        <v>0</v>
      </c>
      <c r="BX129" s="70">
        <v>0</v>
      </c>
      <c r="BY129" s="70">
        <v>0</v>
      </c>
      <c r="BZ129" s="70">
        <v>0</v>
      </c>
      <c r="CA129" s="70">
        <v>0</v>
      </c>
      <c r="CB129" s="70">
        <v>0</v>
      </c>
      <c r="CC129" s="70">
        <v>0</v>
      </c>
      <c r="CD129" s="70">
        <v>0</v>
      </c>
    </row>
    <row r="130" spans="1:82">
      <c r="A130" s="70" t="s">
        <v>1818</v>
      </c>
      <c r="B130" s="70">
        <v>374</v>
      </c>
      <c r="C130" s="70">
        <v>17</v>
      </c>
      <c r="D130" s="70">
        <v>22</v>
      </c>
      <c r="E130" s="70">
        <v>2020</v>
      </c>
      <c r="F130" s="70" t="s">
        <v>159</v>
      </c>
      <c r="G130" s="70" t="s">
        <v>1801</v>
      </c>
      <c r="H130" s="70" t="s">
        <v>1802</v>
      </c>
      <c r="I130" s="148"/>
      <c r="J130" s="71">
        <v>16.274282122658391</v>
      </c>
      <c r="K130" s="71">
        <v>1.0743794309974486</v>
      </c>
      <c r="L130" s="71">
        <v>5.399858664390953</v>
      </c>
      <c r="M130" s="71">
        <v>16.020566155467414</v>
      </c>
      <c r="N130" s="71">
        <v>19.342161078639904</v>
      </c>
      <c r="O130" s="71">
        <v>14.55834375112015</v>
      </c>
      <c r="P130" s="71">
        <v>16.628621586789222</v>
      </c>
      <c r="Q130" s="71">
        <v>0.86931690579367504</v>
      </c>
      <c r="R130" s="71">
        <v>0</v>
      </c>
      <c r="S130" s="71">
        <v>2.150422184500973</v>
      </c>
      <c r="T130" s="72"/>
      <c r="U130" s="71">
        <v>2110112</v>
      </c>
      <c r="V130" s="71">
        <v>491</v>
      </c>
      <c r="W130" s="71">
        <v>136</v>
      </c>
      <c r="X130" s="71">
        <v>4238</v>
      </c>
      <c r="Y130" s="71">
        <v>5670</v>
      </c>
      <c r="Z130" s="71">
        <v>10403</v>
      </c>
      <c r="AA130" s="71">
        <v>3670</v>
      </c>
      <c r="AB130" s="71">
        <v>14744</v>
      </c>
      <c r="AC130" s="71">
        <v>0</v>
      </c>
      <c r="AD130" s="71">
        <v>2.150422184500973</v>
      </c>
      <c r="AE130" s="72"/>
      <c r="AF130" s="71">
        <v>19770750.798183542</v>
      </c>
      <c r="AG130" s="71">
        <v>735157.28606326145</v>
      </c>
      <c r="AH130" s="71">
        <v>1115702.0098791292</v>
      </c>
      <c r="AI130" s="71">
        <v>23788590.728628889</v>
      </c>
      <c r="AJ130" s="71">
        <v>28630960.029138319</v>
      </c>
      <c r="AK130" s="71"/>
      <c r="AL130" s="71"/>
      <c r="AM130" s="71">
        <v>1924255.8092565772</v>
      </c>
      <c r="AN130" s="71"/>
      <c r="AO130" s="71"/>
      <c r="AP130" s="71">
        <v>75965416.661149725</v>
      </c>
      <c r="AQ130" s="72"/>
      <c r="AR130" s="71">
        <v>328</v>
      </c>
      <c r="AS130" s="71">
        <v>135</v>
      </c>
      <c r="AT130" s="71">
        <v>0</v>
      </c>
      <c r="AU130" s="71">
        <v>0</v>
      </c>
      <c r="AV130" s="71">
        <v>0</v>
      </c>
      <c r="AW130" s="71">
        <v>0</v>
      </c>
      <c r="AX130" s="71"/>
      <c r="AY130" s="72"/>
      <c r="AZ130" s="71">
        <v>1572.599999999999</v>
      </c>
      <c r="BA130" s="71">
        <v>75500.099999999991</v>
      </c>
      <c r="BB130" s="71">
        <v>0</v>
      </c>
      <c r="BC130" s="71">
        <v>0</v>
      </c>
      <c r="BD130" s="71">
        <v>0</v>
      </c>
      <c r="BE130" s="71">
        <v>0</v>
      </c>
      <c r="BF130" s="71"/>
      <c r="BG130" s="72"/>
      <c r="BH130" s="71">
        <v>0</v>
      </c>
      <c r="BI130" s="71">
        <v>0</v>
      </c>
      <c r="BJ130" s="71">
        <v>7.4359999999999999</v>
      </c>
      <c r="BK130" s="71">
        <v>0</v>
      </c>
      <c r="BL130" s="71">
        <v>3.4380000000000002</v>
      </c>
      <c r="BM130" s="71">
        <v>0</v>
      </c>
      <c r="BN130" s="72"/>
      <c r="BO130" s="71">
        <v>0</v>
      </c>
      <c r="BP130" s="71">
        <v>0</v>
      </c>
      <c r="BQ130" s="71">
        <v>1</v>
      </c>
      <c r="BR130" s="71">
        <v>0</v>
      </c>
      <c r="BS130" s="71">
        <v>1</v>
      </c>
      <c r="BT130" s="71">
        <v>0</v>
      </c>
      <c r="BU130"/>
      <c r="BV130" s="70">
        <v>10.874000000000001</v>
      </c>
      <c r="BW130" s="70">
        <v>0</v>
      </c>
      <c r="BX130" s="70">
        <v>0</v>
      </c>
      <c r="BY130" s="70">
        <v>0</v>
      </c>
      <c r="BZ130" s="70">
        <v>0</v>
      </c>
      <c r="CA130" s="70">
        <v>0</v>
      </c>
      <c r="CB130" s="70">
        <v>0</v>
      </c>
      <c r="CC130" s="70">
        <v>0</v>
      </c>
      <c r="CD130" s="70">
        <v>0</v>
      </c>
    </row>
    <row r="131" spans="1:82">
      <c r="A131" s="70" t="s">
        <v>1819</v>
      </c>
      <c r="B131" s="70">
        <v>374</v>
      </c>
      <c r="C131" s="70">
        <v>18</v>
      </c>
      <c r="D131" s="70">
        <v>22</v>
      </c>
      <c r="E131" s="70">
        <v>2021</v>
      </c>
      <c r="F131" s="70" t="s">
        <v>160</v>
      </c>
      <c r="G131" s="70" t="s">
        <v>1801</v>
      </c>
      <c r="H131" s="70" t="s">
        <v>1802</v>
      </c>
      <c r="I131" s="148"/>
      <c r="J131" s="71">
        <v>17.179399229218266</v>
      </c>
      <c r="K131" s="71">
        <v>1.1766189194653052</v>
      </c>
      <c r="L131" s="71">
        <v>4.4468040831782352</v>
      </c>
      <c r="M131" s="71">
        <v>17.57305638711955</v>
      </c>
      <c r="N131" s="71">
        <v>21.492831801903357</v>
      </c>
      <c r="O131" s="71">
        <v>13.988224287312793</v>
      </c>
      <c r="P131" s="71">
        <v>16.922953261728981</v>
      </c>
      <c r="Q131" s="71">
        <v>0.84019047544910497</v>
      </c>
      <c r="R131" s="71">
        <v>0</v>
      </c>
      <c r="S131" s="71">
        <v>1.6688237182758769</v>
      </c>
      <c r="T131" s="72"/>
      <c r="U131" s="71">
        <v>2310319</v>
      </c>
      <c r="V131" s="71">
        <v>491</v>
      </c>
      <c r="W131" s="71">
        <v>136</v>
      </c>
      <c r="X131" s="71">
        <v>4238</v>
      </c>
      <c r="Y131" s="71">
        <v>5654</v>
      </c>
      <c r="Z131" s="71">
        <v>10292</v>
      </c>
      <c r="AA131" s="71">
        <v>3642</v>
      </c>
      <c r="AB131" s="71">
        <v>14390</v>
      </c>
      <c r="AC131" s="71">
        <v>0</v>
      </c>
      <c r="AD131" s="71">
        <v>1.6688237182758769</v>
      </c>
      <c r="AE131" s="72"/>
      <c r="AF131" s="71">
        <v>21129190.629869346</v>
      </c>
      <c r="AG131" s="71">
        <v>787211.23166437738</v>
      </c>
      <c r="AH131" s="71">
        <v>890896.30566911143</v>
      </c>
      <c r="AI131" s="71">
        <v>26349873.767496806</v>
      </c>
      <c r="AJ131" s="71">
        <v>29491822.316257291</v>
      </c>
      <c r="AK131" s="71">
        <v>0</v>
      </c>
      <c r="AL131" s="71">
        <v>0</v>
      </c>
      <c r="AM131" s="71">
        <v>1888887.3455542841</v>
      </c>
      <c r="AN131" s="71">
        <v>0</v>
      </c>
      <c r="AO131" s="71">
        <v>0</v>
      </c>
      <c r="AP131" s="71">
        <v>80537881.5965112</v>
      </c>
      <c r="AQ131" s="72"/>
      <c r="AR131" s="71">
        <v>338</v>
      </c>
      <c r="AS131" s="71">
        <v>137</v>
      </c>
      <c r="AT131" s="71">
        <v>0</v>
      </c>
      <c r="AU131" s="71">
        <v>0</v>
      </c>
      <c r="AV131" s="71">
        <v>0</v>
      </c>
      <c r="AW131" s="71">
        <v>0</v>
      </c>
      <c r="AX131" s="71"/>
      <c r="AY131" s="72"/>
      <c r="AZ131" s="71">
        <v>1638.899999999999</v>
      </c>
      <c r="BA131" s="71">
        <v>75562.799999999988</v>
      </c>
      <c r="BB131" s="71">
        <v>0</v>
      </c>
      <c r="BC131" s="71">
        <v>0</v>
      </c>
      <c r="BD131" s="71">
        <v>0</v>
      </c>
      <c r="BE131" s="71">
        <v>0</v>
      </c>
      <c r="BF131" s="71"/>
      <c r="BG131" s="72"/>
      <c r="BH131" s="71">
        <v>0</v>
      </c>
      <c r="BI131" s="71">
        <v>0</v>
      </c>
      <c r="BJ131" s="71">
        <v>7.4109999999999996</v>
      </c>
      <c r="BK131" s="71">
        <v>0</v>
      </c>
      <c r="BL131" s="71">
        <v>3.9809999999999999</v>
      </c>
      <c r="BM131" s="71">
        <v>0</v>
      </c>
      <c r="BN131" s="72"/>
      <c r="BO131" s="71">
        <v>0</v>
      </c>
      <c r="BP131" s="71">
        <v>0</v>
      </c>
      <c r="BQ131" s="71">
        <v>1</v>
      </c>
      <c r="BR131" s="71">
        <v>0</v>
      </c>
      <c r="BS131" s="71">
        <v>1</v>
      </c>
      <c r="BT131" s="71">
        <v>0</v>
      </c>
      <c r="BU131"/>
      <c r="BV131" s="70">
        <v>11.391999999999999</v>
      </c>
      <c r="BW131" s="70">
        <v>0</v>
      </c>
      <c r="BX131" s="70">
        <v>0</v>
      </c>
      <c r="BY131" s="70">
        <v>0</v>
      </c>
      <c r="BZ131" s="70">
        <v>0</v>
      </c>
      <c r="CA131" s="70">
        <v>0</v>
      </c>
      <c r="CB131" s="70">
        <v>0</v>
      </c>
      <c r="CC131" s="70">
        <v>0</v>
      </c>
      <c r="CD131" s="70">
        <v>0</v>
      </c>
    </row>
    <row r="132" spans="1:82">
      <c r="A132" s="70" t="s">
        <v>1820</v>
      </c>
      <c r="B132" s="70">
        <v>374</v>
      </c>
      <c r="C132" s="70">
        <v>19</v>
      </c>
      <c r="D132" s="70">
        <v>22</v>
      </c>
      <c r="E132" s="70">
        <v>2022</v>
      </c>
      <c r="F132" s="70" t="s">
        <v>161</v>
      </c>
      <c r="G132" s="70" t="s">
        <v>1801</v>
      </c>
      <c r="H132" s="70" t="s">
        <v>1802</v>
      </c>
      <c r="I132" s="148"/>
      <c r="J132" s="71">
        <v>13.945896214780053</v>
      </c>
      <c r="K132" s="71">
        <v>1.0542363557207097</v>
      </c>
      <c r="L132" s="71">
        <v>4.0734550396109173</v>
      </c>
      <c r="M132" s="71">
        <v>17.488656751063715</v>
      </c>
      <c r="N132" s="71">
        <v>20.88429478198503</v>
      </c>
      <c r="O132" s="71">
        <v>14.60690397224896</v>
      </c>
      <c r="P132" s="71">
        <v>16.636808475981606</v>
      </c>
      <c r="Q132" s="71">
        <v>0.83135991588504399</v>
      </c>
      <c r="R132" s="71">
        <v>0</v>
      </c>
      <c r="S132" s="71">
        <v>1.655452700393405</v>
      </c>
      <c r="T132" s="72"/>
      <c r="U132" s="71">
        <v>2265249</v>
      </c>
      <c r="V132" s="71">
        <v>491</v>
      </c>
      <c r="W132" s="71">
        <v>136</v>
      </c>
      <c r="X132" s="71">
        <v>4238</v>
      </c>
      <c r="Y132" s="71">
        <v>5693</v>
      </c>
      <c r="Z132" s="71">
        <v>10211</v>
      </c>
      <c r="AA132" s="71">
        <v>3635</v>
      </c>
      <c r="AB132" s="71">
        <v>14122</v>
      </c>
      <c r="AC132" s="71">
        <v>0</v>
      </c>
      <c r="AD132" s="71">
        <v>1.655452700393405</v>
      </c>
      <c r="AE132" s="72"/>
      <c r="AF132" s="71">
        <v>15943225.981079062</v>
      </c>
      <c r="AG132" s="71">
        <v>765558.25393250748</v>
      </c>
      <c r="AH132" s="71">
        <v>932485.52900324482</v>
      </c>
      <c r="AI132" s="71">
        <v>25139372.659621079</v>
      </c>
      <c r="AJ132" s="71">
        <v>29940291.146184582</v>
      </c>
      <c r="AK132" s="71">
        <v>0</v>
      </c>
      <c r="AL132" s="71">
        <v>0</v>
      </c>
      <c r="AM132" s="71">
        <v>1823535.651617286</v>
      </c>
      <c r="AN132" s="71">
        <v>0</v>
      </c>
      <c r="AO132" s="71">
        <v>0</v>
      </c>
      <c r="AP132" s="71">
        <v>74544469.221437767</v>
      </c>
      <c r="AQ132" s="72"/>
      <c r="AR132" s="71">
        <v>355</v>
      </c>
      <c r="AS132" s="71">
        <v>137</v>
      </c>
      <c r="AT132" s="71">
        <v>0</v>
      </c>
      <c r="AU132" s="71">
        <v>0</v>
      </c>
      <c r="AV132" s="71">
        <v>0</v>
      </c>
      <c r="AW132" s="71">
        <v>0</v>
      </c>
      <c r="AX132" s="71"/>
      <c r="AY132" s="72"/>
      <c r="AZ132" s="71">
        <v>1745.6999999999989</v>
      </c>
      <c r="BA132" s="71">
        <v>75562.699999999983</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1821</v>
      </c>
      <c r="B133" s="70">
        <v>374</v>
      </c>
      <c r="C133" s="70">
        <v>20</v>
      </c>
      <c r="D133" s="70">
        <v>22</v>
      </c>
      <c r="E133" s="70">
        <v>2023</v>
      </c>
      <c r="F133" s="70" t="s">
        <v>1539</v>
      </c>
      <c r="G133" s="70" t="s">
        <v>1801</v>
      </c>
      <c r="H133" s="70" t="s">
        <v>1802</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376</v>
      </c>
      <c r="AS133" s="71">
        <v>138</v>
      </c>
      <c r="AT133" s="71">
        <v>0</v>
      </c>
      <c r="AU133" s="71">
        <v>0</v>
      </c>
      <c r="AV133" s="71">
        <v>0</v>
      </c>
      <c r="AW133" s="71">
        <v>0</v>
      </c>
      <c r="AX133" s="71"/>
      <c r="AY133" s="72"/>
      <c r="AZ133" s="71">
        <v>1903.7999999999995</v>
      </c>
      <c r="BA133" s="71">
        <v>75612.199999999983</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1822</v>
      </c>
      <c r="B134" s="70">
        <v>374</v>
      </c>
      <c r="C134" s="70">
        <v>21</v>
      </c>
      <c r="D134" s="70">
        <v>22</v>
      </c>
      <c r="E134" s="70">
        <v>2024</v>
      </c>
      <c r="F134" s="70" t="s">
        <v>1554</v>
      </c>
      <c r="G134" s="70" t="s">
        <v>1801</v>
      </c>
      <c r="H134" s="70" t="s">
        <v>1802</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1823</v>
      </c>
      <c r="B135" s="70">
        <v>205</v>
      </c>
      <c r="C135" s="70">
        <v>1</v>
      </c>
      <c r="D135" s="70">
        <v>13</v>
      </c>
      <c r="E135" s="70">
        <v>1990</v>
      </c>
      <c r="F135" s="70" t="s">
        <v>787</v>
      </c>
      <c r="G135" s="70" t="s">
        <v>1633</v>
      </c>
      <c r="H135" s="70" t="s">
        <v>1634</v>
      </c>
      <c r="I135" s="148"/>
      <c r="J135" s="71">
        <v>174.2840241978611</v>
      </c>
      <c r="K135" s="71">
        <v>5.5965428154939234</v>
      </c>
      <c r="L135" s="71">
        <v>26.33262623666149</v>
      </c>
      <c r="M135" s="71">
        <v>13.58082286267982</v>
      </c>
      <c r="N135" s="71">
        <v>33.240428175839959</v>
      </c>
      <c r="O135" s="71">
        <v>16.301505894473749</v>
      </c>
      <c r="P135" s="71">
        <v>22.025352815477881</v>
      </c>
      <c r="Q135" s="71">
        <v>1.3637084773863499</v>
      </c>
      <c r="R135" s="71">
        <v>1.2638609998865531</v>
      </c>
      <c r="S135" s="71">
        <v>1.1104847913698359</v>
      </c>
      <c r="T135" s="72"/>
      <c r="U135" s="71">
        <v>4893277</v>
      </c>
      <c r="V135" s="71">
        <v>1024</v>
      </c>
      <c r="W135" s="71">
        <v>308</v>
      </c>
      <c r="X135" s="71">
        <v>4554</v>
      </c>
      <c r="Y135" s="71">
        <v>7111</v>
      </c>
      <c r="Z135" s="71">
        <v>6705</v>
      </c>
      <c r="AA135" s="71">
        <v>5348</v>
      </c>
      <c r="AB135" s="71">
        <v>22142</v>
      </c>
      <c r="AC135" s="71">
        <v>218903</v>
      </c>
      <c r="AD135" s="71">
        <v>1.1104847913698359</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1824</v>
      </c>
      <c r="B136" s="70">
        <v>206</v>
      </c>
      <c r="C136" s="70">
        <v>2</v>
      </c>
      <c r="D136" s="70">
        <v>13</v>
      </c>
      <c r="E136" s="70">
        <v>2005</v>
      </c>
      <c r="F136" s="70" t="s">
        <v>789</v>
      </c>
      <c r="G136" s="70" t="s">
        <v>1633</v>
      </c>
      <c r="H136" s="70" t="s">
        <v>1634</v>
      </c>
      <c r="I136" s="148"/>
      <c r="J136" s="71">
        <v>128.346535154554</v>
      </c>
      <c r="K136" s="71">
        <v>2.7013131533633521</v>
      </c>
      <c r="L136" s="71">
        <v>16.554267473018381</v>
      </c>
      <c r="M136" s="71">
        <v>21.90925592654694</v>
      </c>
      <c r="N136" s="71">
        <v>37.870620225678358</v>
      </c>
      <c r="O136" s="71">
        <v>20.988891759488371</v>
      </c>
      <c r="P136" s="71">
        <v>24.152670829088361</v>
      </c>
      <c r="Q136" s="71">
        <v>1.1366928310495601</v>
      </c>
      <c r="R136" s="71">
        <v>2.301739663884264</v>
      </c>
      <c r="S136" s="71">
        <v>1.5217948875135801</v>
      </c>
      <c r="T136" s="72"/>
      <c r="U136" s="71">
        <v>3964031</v>
      </c>
      <c r="V136" s="71">
        <v>824</v>
      </c>
      <c r="W136" s="71">
        <v>147</v>
      </c>
      <c r="X136" s="71">
        <v>3558</v>
      </c>
      <c r="Y136" s="71">
        <v>7721</v>
      </c>
      <c r="Z136" s="71">
        <v>9990</v>
      </c>
      <c r="AA136" s="71">
        <v>4803</v>
      </c>
      <c r="AB136" s="71">
        <v>19294</v>
      </c>
      <c r="AC136" s="71">
        <v>407015</v>
      </c>
      <c r="AD136" s="71">
        <v>1.5217948875135801</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1825</v>
      </c>
      <c r="B137" s="70">
        <v>207</v>
      </c>
      <c r="C137" s="70">
        <v>3</v>
      </c>
      <c r="D137" s="70">
        <v>13</v>
      </c>
      <c r="E137" s="70">
        <v>2006</v>
      </c>
      <c r="F137" s="70" t="s">
        <v>790</v>
      </c>
      <c r="G137" s="70" t="s">
        <v>1633</v>
      </c>
      <c r="H137" s="70" t="s">
        <v>1634</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1826</v>
      </c>
      <c r="B138" s="70">
        <v>208</v>
      </c>
      <c r="C138" s="70">
        <v>4</v>
      </c>
      <c r="D138" s="70">
        <v>13</v>
      </c>
      <c r="E138" s="70">
        <v>2007</v>
      </c>
      <c r="F138" s="70" t="s">
        <v>791</v>
      </c>
      <c r="G138" s="70" t="s">
        <v>1633</v>
      </c>
      <c r="H138" s="70" t="s">
        <v>1634</v>
      </c>
      <c r="I138" s="148"/>
      <c r="J138" s="71">
        <v>122.4623249181026</v>
      </c>
      <c r="K138" s="71">
        <v>2.29625319293255</v>
      </c>
      <c r="L138" s="71">
        <v>15.182731066390151</v>
      </c>
      <c r="M138" s="71">
        <v>22.22107042288691</v>
      </c>
      <c r="N138" s="71">
        <v>37.86417236996305</v>
      </c>
      <c r="O138" s="71">
        <v>19.893236601719501</v>
      </c>
      <c r="P138" s="71">
        <v>23.40820246521761</v>
      </c>
      <c r="Q138" s="71">
        <v>1.1627723740243601</v>
      </c>
      <c r="R138" s="71">
        <v>1.852388549808468</v>
      </c>
      <c r="S138" s="71">
        <v>1.185230927076895</v>
      </c>
      <c r="T138" s="72"/>
      <c r="U138" s="71">
        <v>4021689</v>
      </c>
      <c r="V138" s="71">
        <v>764</v>
      </c>
      <c r="W138" s="71">
        <v>185</v>
      </c>
      <c r="X138" s="71">
        <v>4520</v>
      </c>
      <c r="Y138" s="71">
        <v>7740</v>
      </c>
      <c r="Z138" s="71">
        <v>9843</v>
      </c>
      <c r="AA138" s="71">
        <v>4584</v>
      </c>
      <c r="AB138" s="71">
        <v>18693</v>
      </c>
      <c r="AC138" s="71">
        <v>336955</v>
      </c>
      <c r="AD138" s="71">
        <v>1.185230927076895</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1827</v>
      </c>
      <c r="B139" s="70">
        <v>209</v>
      </c>
      <c r="C139" s="70">
        <v>5</v>
      </c>
      <c r="D139" s="70">
        <v>13</v>
      </c>
      <c r="E139" s="70">
        <v>2008</v>
      </c>
      <c r="F139" s="70" t="s">
        <v>792</v>
      </c>
      <c r="G139" s="70" t="s">
        <v>1633</v>
      </c>
      <c r="H139" s="70" t="s">
        <v>1634</v>
      </c>
      <c r="I139" s="148"/>
      <c r="J139" s="71">
        <v>120.3495108780709</v>
      </c>
      <c r="K139" s="71">
        <v>2.0153237779605702</v>
      </c>
      <c r="L139" s="71">
        <v>13.109715250261431</v>
      </c>
      <c r="M139" s="71">
        <v>26.000804182690871</v>
      </c>
      <c r="N139" s="71">
        <v>38.472979513541638</v>
      </c>
      <c r="O139" s="71">
        <v>19.17378606567917</v>
      </c>
      <c r="P139" s="71">
        <v>22.800047628842329</v>
      </c>
      <c r="Q139" s="71">
        <v>1.1280454886820199</v>
      </c>
      <c r="R139" s="71">
        <v>1.6530319966102569</v>
      </c>
      <c r="S139" s="71">
        <v>1.323530817863072</v>
      </c>
      <c r="T139" s="72"/>
      <c r="U139" s="71">
        <v>4152645</v>
      </c>
      <c r="V139" s="71">
        <v>764</v>
      </c>
      <c r="W139" s="71">
        <v>185</v>
      </c>
      <c r="X139" s="71">
        <v>4520</v>
      </c>
      <c r="Y139" s="71">
        <v>7760</v>
      </c>
      <c r="Z139" s="71">
        <v>9820</v>
      </c>
      <c r="AA139" s="71">
        <v>4470</v>
      </c>
      <c r="AB139" s="71">
        <v>18433</v>
      </c>
      <c r="AC139" s="71">
        <v>312235</v>
      </c>
      <c r="AD139" s="71">
        <v>1.323530817863072</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1828</v>
      </c>
      <c r="B140" s="70">
        <v>210</v>
      </c>
      <c r="C140" s="70">
        <v>6</v>
      </c>
      <c r="D140" s="70">
        <v>13</v>
      </c>
      <c r="E140" s="70">
        <v>2009</v>
      </c>
      <c r="F140" s="70" t="s">
        <v>176</v>
      </c>
      <c r="G140" s="1064" t="s">
        <v>1633</v>
      </c>
      <c r="H140" s="70" t="s">
        <v>1634</v>
      </c>
      <c r="I140" s="148"/>
      <c r="J140" s="71">
        <v>112.7412174933913</v>
      </c>
      <c r="K140" s="71">
        <v>1.4904110250394269</v>
      </c>
      <c r="L140" s="71">
        <v>10.450874817376601</v>
      </c>
      <c r="M140" s="71">
        <v>21.16199656443613</v>
      </c>
      <c r="N140" s="71">
        <v>33.232937933172288</v>
      </c>
      <c r="O140" s="71">
        <v>19.296792667535811</v>
      </c>
      <c r="P140" s="71">
        <v>22.05994854000264</v>
      </c>
      <c r="Q140" s="71">
        <v>1.05990427228124</v>
      </c>
      <c r="R140" s="71">
        <v>1.643528361643984</v>
      </c>
      <c r="S140" s="71">
        <v>1.4151615949448191</v>
      </c>
      <c r="T140" s="72"/>
      <c r="U140" s="71">
        <v>3928477</v>
      </c>
      <c r="V140" s="71">
        <v>692</v>
      </c>
      <c r="W140" s="71">
        <v>169</v>
      </c>
      <c r="X140" s="71">
        <v>4646</v>
      </c>
      <c r="Y140" s="71">
        <v>7804</v>
      </c>
      <c r="Z140" s="71">
        <v>9755</v>
      </c>
      <c r="AA140" s="71">
        <v>4440</v>
      </c>
      <c r="AB140" s="71">
        <v>18181</v>
      </c>
      <c r="AC140" s="71">
        <v>302859</v>
      </c>
      <c r="AD140" s="71">
        <v>1.4151615949448191</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4.2300000000000004</v>
      </c>
      <c r="BK140" s="71">
        <v>0</v>
      </c>
      <c r="BL140" s="71">
        <v>0</v>
      </c>
      <c r="BM140" s="71">
        <v>0</v>
      </c>
      <c r="BN140" s="72"/>
      <c r="BO140" s="71">
        <v>0</v>
      </c>
      <c r="BP140" s="71">
        <v>0</v>
      </c>
      <c r="BQ140" s="71">
        <v>1</v>
      </c>
      <c r="BR140" s="71">
        <v>0</v>
      </c>
      <c r="BS140" s="71">
        <v>0</v>
      </c>
      <c r="BT140" s="71">
        <v>0</v>
      </c>
      <c r="BU140"/>
      <c r="BV140" s="70">
        <v>4.2300000000000004</v>
      </c>
      <c r="BW140" s="70">
        <v>0</v>
      </c>
      <c r="BX140" s="70">
        <v>0</v>
      </c>
      <c r="BY140" s="70">
        <v>0</v>
      </c>
      <c r="BZ140" s="70">
        <v>0</v>
      </c>
      <c r="CA140" s="70">
        <v>0</v>
      </c>
      <c r="CB140" s="70">
        <v>0</v>
      </c>
      <c r="CC140" s="70">
        <v>0</v>
      </c>
      <c r="CD140" s="70">
        <v>0</v>
      </c>
    </row>
    <row r="141" spans="1:82">
      <c r="A141" s="70" t="s">
        <v>1829</v>
      </c>
      <c r="B141" s="70">
        <v>211</v>
      </c>
      <c r="C141" s="70">
        <v>7</v>
      </c>
      <c r="D141" s="70">
        <v>13</v>
      </c>
      <c r="E141" s="70">
        <v>2010</v>
      </c>
      <c r="F141" s="70" t="s">
        <v>177</v>
      </c>
      <c r="G141" s="1064" t="s">
        <v>1633</v>
      </c>
      <c r="H141" s="70" t="s">
        <v>1634</v>
      </c>
      <c r="I141" s="148"/>
      <c r="J141" s="71">
        <v>95.114126956069896</v>
      </c>
      <c r="K141" s="71">
        <v>1.554358935247371</v>
      </c>
      <c r="L141" s="71">
        <v>9.5144999807534898</v>
      </c>
      <c r="M141" s="71">
        <v>18.94293834315144</v>
      </c>
      <c r="N141" s="71">
        <v>32.67640406740356</v>
      </c>
      <c r="O141" s="71">
        <v>19.055926525259121</v>
      </c>
      <c r="P141" s="71">
        <v>22.349809060562549</v>
      </c>
      <c r="Q141" s="71">
        <v>1.0902342743226101</v>
      </c>
      <c r="R141" s="71">
        <v>1.7122914482639131</v>
      </c>
      <c r="S141" s="71">
        <v>1.318865121942927</v>
      </c>
      <c r="T141" s="72"/>
      <c r="U141" s="71">
        <v>3710038</v>
      </c>
      <c r="V141" s="71">
        <v>692</v>
      </c>
      <c r="W141" s="71">
        <v>169</v>
      </c>
      <c r="X141" s="71">
        <v>4646</v>
      </c>
      <c r="Y141" s="71">
        <v>7804</v>
      </c>
      <c r="Z141" s="71">
        <v>9678</v>
      </c>
      <c r="AA141" s="71">
        <v>4386</v>
      </c>
      <c r="AB141" s="71">
        <v>17920</v>
      </c>
      <c r="AC141" s="71">
        <v>299015</v>
      </c>
      <c r="AD141" s="71">
        <v>1.318865121942927</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3.7610000000000001</v>
      </c>
      <c r="BK141" s="71">
        <v>0</v>
      </c>
      <c r="BL141" s="71">
        <v>0</v>
      </c>
      <c r="BM141" s="71">
        <v>0</v>
      </c>
      <c r="BN141" s="72"/>
      <c r="BO141" s="71">
        <v>0</v>
      </c>
      <c r="BP141" s="71">
        <v>0</v>
      </c>
      <c r="BQ141" s="71">
        <v>1</v>
      </c>
      <c r="BR141" s="71">
        <v>0</v>
      </c>
      <c r="BS141" s="71">
        <v>0</v>
      </c>
      <c r="BT141" s="71">
        <v>0</v>
      </c>
      <c r="BU141"/>
      <c r="BV141" s="70">
        <v>3.7610000000000001</v>
      </c>
      <c r="BW141" s="70">
        <v>0</v>
      </c>
      <c r="BX141" s="70">
        <v>0</v>
      </c>
      <c r="BY141" s="70">
        <v>0</v>
      </c>
      <c r="BZ141" s="70">
        <v>0</v>
      </c>
      <c r="CA141" s="70">
        <v>0</v>
      </c>
      <c r="CB141" s="70">
        <v>0</v>
      </c>
      <c r="CC141" s="70">
        <v>0</v>
      </c>
      <c r="CD141" s="70">
        <v>0</v>
      </c>
    </row>
    <row r="142" spans="1:82">
      <c r="A142" s="70" t="s">
        <v>1830</v>
      </c>
      <c r="B142" s="70">
        <v>212</v>
      </c>
      <c r="C142" s="70">
        <v>8</v>
      </c>
      <c r="D142" s="70">
        <v>13</v>
      </c>
      <c r="E142" s="70">
        <v>2011</v>
      </c>
      <c r="F142" s="70" t="s">
        <v>178</v>
      </c>
      <c r="G142" s="70" t="s">
        <v>1633</v>
      </c>
      <c r="H142" s="70" t="s">
        <v>1634</v>
      </c>
      <c r="I142" s="148"/>
      <c r="J142" s="71">
        <v>108.4733531244341</v>
      </c>
      <c r="K142" s="71">
        <v>2.17794598925857</v>
      </c>
      <c r="L142" s="71">
        <v>8.8777217545723293</v>
      </c>
      <c r="M142" s="71">
        <v>23.93025682966373</v>
      </c>
      <c r="N142" s="71">
        <v>39.236134567124473</v>
      </c>
      <c r="O142" s="71">
        <v>18.643030734148706</v>
      </c>
      <c r="P142" s="71">
        <v>21.159605288514076</v>
      </c>
      <c r="Q142" s="71">
        <v>1.23904585008516</v>
      </c>
      <c r="R142" s="71">
        <v>1.666510344185494</v>
      </c>
      <c r="S142" s="71">
        <v>1.4420468570078391</v>
      </c>
      <c r="T142" s="72"/>
      <c r="U142" s="71">
        <v>3984863</v>
      </c>
      <c r="V142" s="71">
        <v>692</v>
      </c>
      <c r="W142" s="71">
        <v>169</v>
      </c>
      <c r="X142" s="71">
        <v>4646</v>
      </c>
      <c r="Y142" s="71">
        <v>7785</v>
      </c>
      <c r="Z142" s="71">
        <v>9674</v>
      </c>
      <c r="AA142" s="71">
        <v>4276</v>
      </c>
      <c r="AB142" s="71">
        <v>17656</v>
      </c>
      <c r="AC142" s="71">
        <v>290539</v>
      </c>
      <c r="AD142" s="71">
        <v>1.4420468570078391</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3.5569999999999999</v>
      </c>
      <c r="BK142" s="71">
        <v>0</v>
      </c>
      <c r="BL142" s="71">
        <v>0</v>
      </c>
      <c r="BM142" s="71">
        <v>0</v>
      </c>
      <c r="BN142" s="72"/>
      <c r="BO142" s="71">
        <v>0</v>
      </c>
      <c r="BP142" s="71">
        <v>0</v>
      </c>
      <c r="BQ142" s="71">
        <v>1</v>
      </c>
      <c r="BR142" s="71">
        <v>0</v>
      </c>
      <c r="BS142" s="71">
        <v>0</v>
      </c>
      <c r="BT142" s="71">
        <v>0</v>
      </c>
      <c r="BU142"/>
      <c r="BV142" s="70">
        <v>3.5569999999999999</v>
      </c>
      <c r="BW142" s="70">
        <v>0</v>
      </c>
      <c r="BX142" s="70">
        <v>0</v>
      </c>
      <c r="BY142" s="70">
        <v>0</v>
      </c>
      <c r="BZ142" s="70">
        <v>0</v>
      </c>
      <c r="CA142" s="70">
        <v>0</v>
      </c>
      <c r="CB142" s="70">
        <v>0</v>
      </c>
      <c r="CC142" s="70">
        <v>0</v>
      </c>
      <c r="CD142" s="70">
        <v>0</v>
      </c>
    </row>
    <row r="143" spans="1:82">
      <c r="A143" s="70" t="s">
        <v>1831</v>
      </c>
      <c r="B143" s="70">
        <v>213</v>
      </c>
      <c r="C143" s="70">
        <v>9</v>
      </c>
      <c r="D143" s="70">
        <v>13</v>
      </c>
      <c r="E143" s="70">
        <v>2012</v>
      </c>
      <c r="F143" s="70" t="s">
        <v>179</v>
      </c>
      <c r="G143" s="70" t="s">
        <v>1633</v>
      </c>
      <c r="H143" s="70" t="s">
        <v>1634</v>
      </c>
      <c r="I143" s="148"/>
      <c r="J143" s="71">
        <v>111.6751880187193</v>
      </c>
      <c r="K143" s="71">
        <v>2.4535403911934579</v>
      </c>
      <c r="L143" s="71">
        <v>8.9573572642595973</v>
      </c>
      <c r="M143" s="71">
        <v>29.721302947953649</v>
      </c>
      <c r="N143" s="71">
        <v>43.887451834901967</v>
      </c>
      <c r="O143" s="71">
        <v>18.725761377298671</v>
      </c>
      <c r="P143" s="71">
        <v>21.021209129159814</v>
      </c>
      <c r="Q143" s="71">
        <v>1.33628637691584</v>
      </c>
      <c r="R143" s="71">
        <v>1.657207755004199</v>
      </c>
      <c r="S143" s="71">
        <v>1.5188928127779979</v>
      </c>
      <c r="T143" s="72"/>
      <c r="U143" s="71">
        <v>3930741</v>
      </c>
      <c r="V143" s="71">
        <v>692</v>
      </c>
      <c r="W143" s="71">
        <v>169</v>
      </c>
      <c r="X143" s="71">
        <v>4646</v>
      </c>
      <c r="Y143" s="71">
        <v>7927</v>
      </c>
      <c r="Z143" s="71">
        <v>9794</v>
      </c>
      <c r="AA143" s="71">
        <v>4224</v>
      </c>
      <c r="AB143" s="71">
        <v>17526</v>
      </c>
      <c r="AC143" s="71">
        <v>281434</v>
      </c>
      <c r="AD143" s="71">
        <v>1.5188928127779979</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3.7759999999999998</v>
      </c>
      <c r="BK143" s="71">
        <v>0</v>
      </c>
      <c r="BL143" s="71">
        <v>0</v>
      </c>
      <c r="BM143" s="71">
        <v>0</v>
      </c>
      <c r="BN143" s="72"/>
      <c r="BO143" s="71">
        <v>0</v>
      </c>
      <c r="BP143" s="71">
        <v>0</v>
      </c>
      <c r="BQ143" s="71">
        <v>1</v>
      </c>
      <c r="BR143" s="71">
        <v>0</v>
      </c>
      <c r="BS143" s="71">
        <v>0</v>
      </c>
      <c r="BT143" s="71">
        <v>0</v>
      </c>
      <c r="BU143"/>
      <c r="BV143" s="70">
        <v>3.7759999999999998</v>
      </c>
      <c r="BW143" s="70">
        <v>0</v>
      </c>
      <c r="BX143" s="70">
        <v>0</v>
      </c>
      <c r="BY143" s="70">
        <v>0</v>
      </c>
      <c r="BZ143" s="70">
        <v>0</v>
      </c>
      <c r="CA143" s="70">
        <v>0</v>
      </c>
      <c r="CB143" s="70">
        <v>0</v>
      </c>
      <c r="CC143" s="70">
        <v>0</v>
      </c>
      <c r="CD143" s="70">
        <v>0</v>
      </c>
    </row>
    <row r="144" spans="1:82">
      <c r="A144" s="70" t="s">
        <v>1832</v>
      </c>
      <c r="B144" s="70">
        <v>214</v>
      </c>
      <c r="C144" s="70">
        <v>10</v>
      </c>
      <c r="D144" s="70">
        <v>13</v>
      </c>
      <c r="E144" s="70">
        <v>2013</v>
      </c>
      <c r="F144" s="70" t="s">
        <v>180</v>
      </c>
      <c r="G144" s="70" t="s">
        <v>1633</v>
      </c>
      <c r="H144" s="70" t="s">
        <v>1634</v>
      </c>
      <c r="I144" s="148"/>
      <c r="J144" s="71">
        <v>119.415327502419</v>
      </c>
      <c r="K144" s="71">
        <v>2.0278595022657022</v>
      </c>
      <c r="L144" s="71">
        <v>7.9100527664886551</v>
      </c>
      <c r="M144" s="71">
        <v>27.641522324486239</v>
      </c>
      <c r="N144" s="71">
        <v>42.205479247857383</v>
      </c>
      <c r="O144" s="71">
        <v>17.958368641417707</v>
      </c>
      <c r="P144" s="71">
        <v>21.140380108963182</v>
      </c>
      <c r="Q144" s="71">
        <v>1.3370793392984499</v>
      </c>
      <c r="R144" s="71">
        <v>1.6596911166752251</v>
      </c>
      <c r="S144" s="71">
        <v>1.560697036001794</v>
      </c>
      <c r="T144" s="72"/>
      <c r="U144" s="71">
        <v>4279699</v>
      </c>
      <c r="V144" s="71">
        <v>692</v>
      </c>
      <c r="W144" s="71">
        <v>169</v>
      </c>
      <c r="X144" s="71">
        <v>4646</v>
      </c>
      <c r="Y144" s="71">
        <v>7866</v>
      </c>
      <c r="Z144" s="71">
        <v>9812</v>
      </c>
      <c r="AA144" s="71">
        <v>4232</v>
      </c>
      <c r="AB144" s="71">
        <v>17285</v>
      </c>
      <c r="AC144" s="71">
        <v>275130</v>
      </c>
      <c r="AD144" s="71">
        <v>1.560697036001794</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5.1230000000000002</v>
      </c>
      <c r="BK144" s="71">
        <v>0</v>
      </c>
      <c r="BL144" s="71">
        <v>0</v>
      </c>
      <c r="BM144" s="71">
        <v>0</v>
      </c>
      <c r="BN144" s="72"/>
      <c r="BO144" s="71">
        <v>0</v>
      </c>
      <c r="BP144" s="71">
        <v>0</v>
      </c>
      <c r="BQ144" s="71">
        <v>1</v>
      </c>
      <c r="BR144" s="71">
        <v>0</v>
      </c>
      <c r="BS144" s="71">
        <v>0</v>
      </c>
      <c r="BT144" s="71">
        <v>0</v>
      </c>
      <c r="BU144"/>
      <c r="BV144" s="70">
        <v>5.1230000000000002</v>
      </c>
      <c r="BW144" s="70">
        <v>0</v>
      </c>
      <c r="BX144" s="70">
        <v>0</v>
      </c>
      <c r="BY144" s="70">
        <v>0</v>
      </c>
      <c r="BZ144" s="70">
        <v>0</v>
      </c>
      <c r="CA144" s="70">
        <v>0</v>
      </c>
      <c r="CB144" s="70">
        <v>0</v>
      </c>
      <c r="CC144" s="70">
        <v>0</v>
      </c>
      <c r="CD144" s="70">
        <v>0</v>
      </c>
    </row>
    <row r="145" spans="1:82">
      <c r="A145" s="70" t="s">
        <v>1833</v>
      </c>
      <c r="B145" s="70">
        <v>215</v>
      </c>
      <c r="C145" s="70">
        <v>11</v>
      </c>
      <c r="D145" s="70">
        <v>13</v>
      </c>
      <c r="E145" s="70">
        <v>2014</v>
      </c>
      <c r="F145" s="70" t="s">
        <v>181</v>
      </c>
      <c r="G145" s="70" t="s">
        <v>1633</v>
      </c>
      <c r="H145" s="70" t="s">
        <v>1634</v>
      </c>
      <c r="I145" s="148"/>
      <c r="J145" s="71">
        <v>114.2417637628225</v>
      </c>
      <c r="K145" s="71">
        <v>2.1450192182778882</v>
      </c>
      <c r="L145" s="71">
        <v>7.932579714340398</v>
      </c>
      <c r="M145" s="71">
        <v>27.203719563643471</v>
      </c>
      <c r="N145" s="71">
        <v>44.485622792834747</v>
      </c>
      <c r="O145" s="71">
        <v>17.078681623584281</v>
      </c>
      <c r="P145" s="71">
        <v>21.179965969198889</v>
      </c>
      <c r="Q145" s="71">
        <v>1.2619928921158401</v>
      </c>
      <c r="R145" s="71">
        <v>1.631553370564331</v>
      </c>
      <c r="S145" s="71">
        <v>1.7804501636890231</v>
      </c>
      <c r="T145" s="72"/>
      <c r="U145" s="71">
        <v>4547179</v>
      </c>
      <c r="V145" s="71">
        <v>636</v>
      </c>
      <c r="W145" s="71">
        <v>173</v>
      </c>
      <c r="X145" s="71">
        <v>4347</v>
      </c>
      <c r="Y145" s="71">
        <v>7830</v>
      </c>
      <c r="Z145" s="71">
        <v>9828</v>
      </c>
      <c r="AA145" s="71">
        <v>4218</v>
      </c>
      <c r="AB145" s="71">
        <v>17004</v>
      </c>
      <c r="AC145" s="71">
        <v>271316</v>
      </c>
      <c r="AD145" s="71">
        <v>1.7804501636890231</v>
      </c>
      <c r="AE145" s="72"/>
      <c r="AF145" s="71"/>
      <c r="AG145" s="71"/>
      <c r="AH145" s="71"/>
      <c r="AI145" s="71"/>
      <c r="AJ145" s="71"/>
      <c r="AK145" s="71"/>
      <c r="AL145" s="71"/>
      <c r="AM145" s="71"/>
      <c r="AN145" s="71"/>
      <c r="AO145" s="71"/>
      <c r="AP145" s="71"/>
      <c r="AQ145" s="72"/>
      <c r="AR145" s="71">
        <v>39</v>
      </c>
      <c r="AS145" s="71">
        <v>33</v>
      </c>
      <c r="AT145" s="71">
        <v>0</v>
      </c>
      <c r="AU145" s="71">
        <v>0</v>
      </c>
      <c r="AV145" s="71">
        <v>0</v>
      </c>
      <c r="AW145" s="71">
        <v>0</v>
      </c>
      <c r="AX145" s="71"/>
      <c r="AY145" s="72"/>
      <c r="AZ145" s="71">
        <v>193.92</v>
      </c>
      <c r="BA145" s="71">
        <v>2627.8</v>
      </c>
      <c r="BB145" s="71">
        <v>0</v>
      </c>
      <c r="BC145" s="71">
        <v>0</v>
      </c>
      <c r="BD145" s="71">
        <v>0</v>
      </c>
      <c r="BE145" s="71">
        <v>0</v>
      </c>
      <c r="BF145" s="71"/>
      <c r="BG145" s="72"/>
      <c r="BH145" s="71">
        <v>0</v>
      </c>
      <c r="BI145" s="71">
        <v>0</v>
      </c>
      <c r="BJ145" s="71">
        <v>6.1920000000000002</v>
      </c>
      <c r="BK145" s="71">
        <v>0</v>
      </c>
      <c r="BL145" s="71">
        <v>0</v>
      </c>
      <c r="BM145" s="71">
        <v>0</v>
      </c>
      <c r="BN145" s="72"/>
      <c r="BO145" s="71">
        <v>0</v>
      </c>
      <c r="BP145" s="71">
        <v>0</v>
      </c>
      <c r="BQ145" s="71">
        <v>1</v>
      </c>
      <c r="BR145" s="71">
        <v>0</v>
      </c>
      <c r="BS145" s="71">
        <v>0</v>
      </c>
      <c r="BT145" s="71">
        <v>0</v>
      </c>
      <c r="BU145"/>
      <c r="BV145" s="70">
        <v>6.1920000000000002</v>
      </c>
      <c r="BW145" s="70">
        <v>0</v>
      </c>
      <c r="BX145" s="70">
        <v>0</v>
      </c>
      <c r="BY145" s="70">
        <v>0</v>
      </c>
      <c r="BZ145" s="70">
        <v>0</v>
      </c>
      <c r="CA145" s="70">
        <v>0</v>
      </c>
      <c r="CB145" s="70">
        <v>0</v>
      </c>
      <c r="CC145" s="70">
        <v>0</v>
      </c>
      <c r="CD145" s="70">
        <v>0</v>
      </c>
    </row>
    <row r="146" spans="1:82">
      <c r="A146" s="70" t="s">
        <v>1834</v>
      </c>
      <c r="B146" s="70">
        <v>216</v>
      </c>
      <c r="C146" s="70">
        <v>12</v>
      </c>
      <c r="D146" s="70">
        <v>13</v>
      </c>
      <c r="E146" s="70">
        <v>2015</v>
      </c>
      <c r="F146" s="70" t="s">
        <v>182</v>
      </c>
      <c r="G146" s="70" t="s">
        <v>1633</v>
      </c>
      <c r="H146" s="70" t="s">
        <v>1634</v>
      </c>
      <c r="I146" s="148"/>
      <c r="J146" s="71">
        <v>146.25424981930431</v>
      </c>
      <c r="K146" s="71">
        <v>2.0568504496004678</v>
      </c>
      <c r="L146" s="71">
        <v>8.3498677056720094</v>
      </c>
      <c r="M146" s="71">
        <v>26.321580239995939</v>
      </c>
      <c r="N146" s="71">
        <v>40.458220299615817</v>
      </c>
      <c r="O146" s="71">
        <v>16.967520353114647</v>
      </c>
      <c r="P146" s="71">
        <v>21.126345233162986</v>
      </c>
      <c r="Q146" s="71">
        <v>1.20547623297719</v>
      </c>
      <c r="R146" s="71">
        <v>1.5575514146822891</v>
      </c>
      <c r="S146" s="71">
        <v>1.474312816264874</v>
      </c>
      <c r="T146" s="72"/>
      <c r="U146" s="71">
        <v>5836573</v>
      </c>
      <c r="V146" s="71">
        <v>636</v>
      </c>
      <c r="W146" s="71">
        <v>173</v>
      </c>
      <c r="X146" s="71">
        <v>4347</v>
      </c>
      <c r="Y146" s="71">
        <v>7737</v>
      </c>
      <c r="Z146" s="71">
        <v>9858</v>
      </c>
      <c r="AA146" s="71">
        <v>4204</v>
      </c>
      <c r="AB146" s="71">
        <v>16592</v>
      </c>
      <c r="AC146" s="71">
        <v>266238</v>
      </c>
      <c r="AD146" s="71">
        <v>1.474312816264874</v>
      </c>
      <c r="AE146" s="72"/>
      <c r="AF146" s="71">
        <v>45042588.129216827</v>
      </c>
      <c r="AG146" s="71">
        <v>1370314.634606305</v>
      </c>
      <c r="AH146" s="71">
        <v>1079653.461715064</v>
      </c>
      <c r="AI146" s="71">
        <v>27647272.820870381</v>
      </c>
      <c r="AJ146" s="71">
        <v>34267541.45219633</v>
      </c>
      <c r="AK146" s="71">
        <v>0</v>
      </c>
      <c r="AL146" s="71">
        <v>0</v>
      </c>
      <c r="AM146" s="71">
        <v>2273863.9991777372</v>
      </c>
      <c r="AN146" s="71">
        <v>0</v>
      </c>
      <c r="AO146" s="71">
        <v>0</v>
      </c>
      <c r="AP146" s="71">
        <v>111681234.49778265</v>
      </c>
      <c r="AQ146" s="72"/>
      <c r="AR146" s="71">
        <v>56</v>
      </c>
      <c r="AS146" s="71">
        <v>38</v>
      </c>
      <c r="AT146" s="71">
        <v>0</v>
      </c>
      <c r="AU146" s="71">
        <v>0</v>
      </c>
      <c r="AV146" s="71">
        <v>0</v>
      </c>
      <c r="AW146" s="71">
        <v>0</v>
      </c>
      <c r="AX146" s="71"/>
      <c r="AY146" s="72"/>
      <c r="AZ146" s="71">
        <v>305.72000000000003</v>
      </c>
      <c r="BA146" s="71">
        <v>4739.5</v>
      </c>
      <c r="BB146" s="71">
        <v>0</v>
      </c>
      <c r="BC146" s="71">
        <v>0</v>
      </c>
      <c r="BD146" s="71">
        <v>0</v>
      </c>
      <c r="BE146" s="71">
        <v>0</v>
      </c>
      <c r="BF146" s="71"/>
      <c r="BG146" s="72"/>
      <c r="BH146" s="71">
        <v>0</v>
      </c>
      <c r="BI146" s="71">
        <v>0</v>
      </c>
      <c r="BJ146" s="71">
        <v>4.8520000000000003</v>
      </c>
      <c r="BK146" s="71">
        <v>0</v>
      </c>
      <c r="BL146" s="71">
        <v>0</v>
      </c>
      <c r="BM146" s="71">
        <v>0</v>
      </c>
      <c r="BN146" s="72"/>
      <c r="BO146" s="71">
        <v>0</v>
      </c>
      <c r="BP146" s="71">
        <v>0</v>
      </c>
      <c r="BQ146" s="71">
        <v>1</v>
      </c>
      <c r="BR146" s="71">
        <v>0</v>
      </c>
      <c r="BS146" s="71">
        <v>0</v>
      </c>
      <c r="BT146" s="71">
        <v>0</v>
      </c>
      <c r="BU146"/>
      <c r="BV146" s="70">
        <v>4.8520000000000003</v>
      </c>
      <c r="BW146" s="70">
        <v>0</v>
      </c>
      <c r="BX146" s="70">
        <v>0</v>
      </c>
      <c r="BY146" s="70">
        <v>0</v>
      </c>
      <c r="BZ146" s="70">
        <v>0</v>
      </c>
      <c r="CA146" s="70">
        <v>0</v>
      </c>
      <c r="CB146" s="70">
        <v>0</v>
      </c>
      <c r="CC146" s="70">
        <v>0</v>
      </c>
      <c r="CD146" s="70">
        <v>0</v>
      </c>
    </row>
    <row r="147" spans="1:82">
      <c r="A147" s="70" t="s">
        <v>1835</v>
      </c>
      <c r="B147" s="70">
        <v>217</v>
      </c>
      <c r="C147" s="70">
        <v>13</v>
      </c>
      <c r="D147" s="70">
        <v>13</v>
      </c>
      <c r="E147" s="70">
        <v>2016</v>
      </c>
      <c r="F147" s="70" t="s">
        <v>155</v>
      </c>
      <c r="G147" s="70" t="s">
        <v>1633</v>
      </c>
      <c r="H147" s="70" t="s">
        <v>1634</v>
      </c>
      <c r="I147" s="148"/>
      <c r="J147" s="71">
        <v>132.33362788339099</v>
      </c>
      <c r="K147" s="71">
        <v>1.9401818978656942</v>
      </c>
      <c r="L147" s="71">
        <v>8.9790149899179728</v>
      </c>
      <c r="M147" s="71">
        <v>22.567702444608116</v>
      </c>
      <c r="N147" s="71">
        <v>40.978487171966108</v>
      </c>
      <c r="O147" s="71">
        <v>16.688363046474024</v>
      </c>
      <c r="P147" s="71">
        <v>21.24719101764752</v>
      </c>
      <c r="Q147" s="71">
        <v>1.1481236127229801</v>
      </c>
      <c r="R147" s="71">
        <v>1.4466554545896817</v>
      </c>
      <c r="S147" s="71">
        <v>2.1683140302560782</v>
      </c>
      <c r="T147" s="72"/>
      <c r="U147" s="71">
        <v>5026839</v>
      </c>
      <c r="V147" s="71">
        <v>636</v>
      </c>
      <c r="W147" s="71">
        <v>173</v>
      </c>
      <c r="X147" s="71">
        <v>4347</v>
      </c>
      <c r="Y147" s="71">
        <v>7706</v>
      </c>
      <c r="Z147" s="71">
        <v>9815</v>
      </c>
      <c r="AA147" s="71">
        <v>4373</v>
      </c>
      <c r="AB147" s="71">
        <v>16255</v>
      </c>
      <c r="AC147" s="71">
        <v>247074.5115198149</v>
      </c>
      <c r="AD147" s="71">
        <v>2.1683140302560782</v>
      </c>
      <c r="AE147" s="72"/>
      <c r="AF147" s="71">
        <v>41468887.694357097</v>
      </c>
      <c r="AG147" s="71">
        <v>1306190.090845824</v>
      </c>
      <c r="AH147" s="71">
        <v>915059.50937878655</v>
      </c>
      <c r="AI147" s="71">
        <v>27597490.520438299</v>
      </c>
      <c r="AJ147" s="71">
        <v>33901239.243008353</v>
      </c>
      <c r="AK147" s="71">
        <v>0</v>
      </c>
      <c r="AL147" s="71">
        <v>0</v>
      </c>
      <c r="AM147" s="71">
        <v>2229410.2512819348</v>
      </c>
      <c r="AN147" s="71">
        <v>0</v>
      </c>
      <c r="AO147" s="71">
        <v>0</v>
      </c>
      <c r="AP147" s="71">
        <v>107418277.3093103</v>
      </c>
      <c r="AQ147" s="72"/>
      <c r="AR147" s="71">
        <v>63</v>
      </c>
      <c r="AS147" s="71">
        <v>49</v>
      </c>
      <c r="AT147" s="71">
        <v>0</v>
      </c>
      <c r="AU147" s="71">
        <v>0</v>
      </c>
      <c r="AV147" s="71">
        <v>0</v>
      </c>
      <c r="AW147" s="71">
        <v>0</v>
      </c>
      <c r="AX147" s="71"/>
      <c r="AY147" s="72"/>
      <c r="AZ147" s="71">
        <v>340.02</v>
      </c>
      <c r="BA147" s="71">
        <v>5676.7</v>
      </c>
      <c r="BB147" s="71">
        <v>0</v>
      </c>
      <c r="BC147" s="71">
        <v>0</v>
      </c>
      <c r="BD147" s="71">
        <v>0</v>
      </c>
      <c r="BE147" s="71">
        <v>0</v>
      </c>
      <c r="BF147" s="71"/>
      <c r="BG147" s="72"/>
      <c r="BH147" s="71">
        <v>0</v>
      </c>
      <c r="BI147" s="71">
        <v>0</v>
      </c>
      <c r="BJ147" s="71">
        <v>4.8639999999999999</v>
      </c>
      <c r="BK147" s="71">
        <v>0</v>
      </c>
      <c r="BL147" s="71">
        <v>0</v>
      </c>
      <c r="BM147" s="71">
        <v>0</v>
      </c>
      <c r="BN147" s="72"/>
      <c r="BO147" s="71">
        <v>0</v>
      </c>
      <c r="BP147" s="71">
        <v>0</v>
      </c>
      <c r="BQ147" s="71">
        <v>1</v>
      </c>
      <c r="BR147" s="71">
        <v>0</v>
      </c>
      <c r="BS147" s="71">
        <v>0</v>
      </c>
      <c r="BT147" s="71">
        <v>0</v>
      </c>
      <c r="BU147"/>
      <c r="BV147" s="70">
        <v>4.8639999999999999</v>
      </c>
      <c r="BW147" s="70">
        <v>0</v>
      </c>
      <c r="BX147" s="70">
        <v>0</v>
      </c>
      <c r="BY147" s="70">
        <v>0</v>
      </c>
      <c r="BZ147" s="70">
        <v>0</v>
      </c>
      <c r="CA147" s="70">
        <v>0</v>
      </c>
      <c r="CB147" s="70">
        <v>0</v>
      </c>
      <c r="CC147" s="70">
        <v>0</v>
      </c>
      <c r="CD147" s="70">
        <v>0</v>
      </c>
    </row>
    <row r="148" spans="1:82">
      <c r="A148" s="70" t="s">
        <v>1836</v>
      </c>
      <c r="B148" s="70">
        <v>218</v>
      </c>
      <c r="C148" s="70">
        <v>14</v>
      </c>
      <c r="D148" s="70">
        <v>13</v>
      </c>
      <c r="E148" s="70">
        <v>2017</v>
      </c>
      <c r="F148" s="70" t="s">
        <v>156</v>
      </c>
      <c r="G148" s="70" t="s">
        <v>1633</v>
      </c>
      <c r="H148" s="70" t="s">
        <v>1634</v>
      </c>
      <c r="I148" s="148"/>
      <c r="J148" s="71">
        <v>131.96925043204584</v>
      </c>
      <c r="K148" s="71">
        <v>1.9825754000325377</v>
      </c>
      <c r="L148" s="71">
        <v>8.1054471158858661</v>
      </c>
      <c r="M148" s="71">
        <v>22.62840889812438</v>
      </c>
      <c r="N148" s="71">
        <v>39.766777616774583</v>
      </c>
      <c r="O148" s="71">
        <v>16.40434089670612</v>
      </c>
      <c r="P148" s="71">
        <v>21.199500635629164</v>
      </c>
      <c r="Q148" s="71">
        <v>1.08546719382551</v>
      </c>
      <c r="R148" s="71">
        <v>1.3959777905645063</v>
      </c>
      <c r="S148" s="71">
        <v>1.6062487493708613</v>
      </c>
      <c r="T148" s="72"/>
      <c r="U148" s="71">
        <v>4932696</v>
      </c>
      <c r="V148" s="71">
        <v>636</v>
      </c>
      <c r="W148" s="71">
        <v>173</v>
      </c>
      <c r="X148" s="71">
        <v>4347</v>
      </c>
      <c r="Y148" s="71">
        <v>7642</v>
      </c>
      <c r="Z148" s="71">
        <v>9808</v>
      </c>
      <c r="AA148" s="71">
        <v>4391</v>
      </c>
      <c r="AB148" s="71">
        <v>15892</v>
      </c>
      <c r="AC148" s="71">
        <v>243150</v>
      </c>
      <c r="AD148" s="71">
        <v>1.606248749370861</v>
      </c>
      <c r="AE148" s="72"/>
      <c r="AF148" s="71">
        <v>39985782.313493051</v>
      </c>
      <c r="AG148" s="71">
        <v>1309985.2890693799</v>
      </c>
      <c r="AH148" s="71">
        <v>1117842.0069068279</v>
      </c>
      <c r="AI148" s="71">
        <v>26914711.233342029</v>
      </c>
      <c r="AJ148" s="71">
        <v>30486334.227105919</v>
      </c>
      <c r="AK148" s="71">
        <v>0</v>
      </c>
      <c r="AL148" s="71">
        <v>0</v>
      </c>
      <c r="AM148" s="71">
        <v>2183034.4915319192</v>
      </c>
      <c r="AN148" s="71">
        <v>0</v>
      </c>
      <c r="AO148" s="71">
        <v>0</v>
      </c>
      <c r="AP148" s="71">
        <v>101997689.56144913</v>
      </c>
      <c r="AQ148" s="72"/>
      <c r="AR148" s="71">
        <v>69</v>
      </c>
      <c r="AS148" s="71">
        <v>50</v>
      </c>
      <c r="AT148" s="71">
        <v>0</v>
      </c>
      <c r="AU148" s="71">
        <v>0</v>
      </c>
      <c r="AV148" s="71">
        <v>0</v>
      </c>
      <c r="AW148" s="71">
        <v>0</v>
      </c>
      <c r="AX148" s="71"/>
      <c r="AY148" s="72"/>
      <c r="AZ148" s="71">
        <v>366.52</v>
      </c>
      <c r="BA148" s="71">
        <v>5726.2000000000007</v>
      </c>
      <c r="BB148" s="71">
        <v>0</v>
      </c>
      <c r="BC148" s="71">
        <v>0</v>
      </c>
      <c r="BD148" s="71">
        <v>0</v>
      </c>
      <c r="BE148" s="71">
        <v>0</v>
      </c>
      <c r="BF148" s="71"/>
      <c r="BG148" s="72"/>
      <c r="BH148" s="71">
        <v>0</v>
      </c>
      <c r="BI148" s="71">
        <v>0</v>
      </c>
      <c r="BJ148" s="71">
        <v>4.8330000000000002</v>
      </c>
      <c r="BK148" s="71">
        <v>0</v>
      </c>
      <c r="BL148" s="71">
        <v>0</v>
      </c>
      <c r="BM148" s="71">
        <v>0</v>
      </c>
      <c r="BN148" s="72"/>
      <c r="BO148" s="71">
        <v>0</v>
      </c>
      <c r="BP148" s="71">
        <v>0</v>
      </c>
      <c r="BQ148" s="71">
        <v>1</v>
      </c>
      <c r="BR148" s="71">
        <v>0</v>
      </c>
      <c r="BS148" s="71">
        <v>0</v>
      </c>
      <c r="BT148" s="71">
        <v>0</v>
      </c>
      <c r="BU148"/>
      <c r="BV148" s="70">
        <v>4.8330000000000002</v>
      </c>
      <c r="BW148" s="70">
        <v>0</v>
      </c>
      <c r="BX148" s="70">
        <v>0</v>
      </c>
      <c r="BY148" s="70">
        <v>0</v>
      </c>
      <c r="BZ148" s="70">
        <v>0</v>
      </c>
      <c r="CA148" s="70">
        <v>0</v>
      </c>
      <c r="CB148" s="70">
        <v>0</v>
      </c>
      <c r="CC148" s="70">
        <v>0</v>
      </c>
      <c r="CD148" s="70">
        <v>0</v>
      </c>
    </row>
    <row r="149" spans="1:82">
      <c r="A149" s="70" t="s">
        <v>1837</v>
      </c>
      <c r="B149" s="70">
        <v>219</v>
      </c>
      <c r="C149" s="70">
        <v>15</v>
      </c>
      <c r="D149" s="70">
        <v>13</v>
      </c>
      <c r="E149" s="70">
        <v>2018</v>
      </c>
      <c r="F149" s="70" t="s">
        <v>183</v>
      </c>
      <c r="G149" s="70" t="s">
        <v>1633</v>
      </c>
      <c r="H149" s="70" t="s">
        <v>1634</v>
      </c>
      <c r="I149" s="148"/>
      <c r="J149" s="71">
        <v>124.36554587573234</v>
      </c>
      <c r="K149" s="71">
        <v>1.8452407087252649</v>
      </c>
      <c r="L149" s="71">
        <v>7.4357037186779067</v>
      </c>
      <c r="M149" s="71">
        <v>22.740013939170129</v>
      </c>
      <c r="N149" s="71">
        <v>36.473662271375822</v>
      </c>
      <c r="O149" s="71">
        <v>16.00915958814225</v>
      </c>
      <c r="P149" s="71">
        <v>20.739921745697501</v>
      </c>
      <c r="Q149" s="71">
        <v>0.98715647989660305</v>
      </c>
      <c r="R149" s="71">
        <v>1.388640106720971</v>
      </c>
      <c r="S149" s="71">
        <v>1.7378837858161258</v>
      </c>
      <c r="T149" s="72"/>
      <c r="U149" s="71">
        <v>4857120</v>
      </c>
      <c r="V149" s="71">
        <v>636</v>
      </c>
      <c r="W149" s="71">
        <v>173</v>
      </c>
      <c r="X149" s="71">
        <v>4347</v>
      </c>
      <c r="Y149" s="71">
        <v>7613</v>
      </c>
      <c r="Z149" s="71">
        <v>9755</v>
      </c>
      <c r="AA149" s="71">
        <v>4339</v>
      </c>
      <c r="AB149" s="71">
        <v>15575</v>
      </c>
      <c r="AC149" s="71">
        <v>240924</v>
      </c>
      <c r="AD149" s="71">
        <v>1.737883785816126</v>
      </c>
      <c r="AE149" s="72"/>
      <c r="AF149" s="71">
        <v>39523714.625710838</v>
      </c>
      <c r="AG149" s="71">
        <v>1185223.309478679</v>
      </c>
      <c r="AH149" s="71">
        <v>1053566.229054031</v>
      </c>
      <c r="AI149" s="71">
        <v>27512332.60106837</v>
      </c>
      <c r="AJ149" s="71">
        <v>28212453.591557991</v>
      </c>
      <c r="AK149" s="71">
        <v>0</v>
      </c>
      <c r="AL149" s="71">
        <v>0</v>
      </c>
      <c r="AM149" s="71">
        <v>2143916.0493339309</v>
      </c>
      <c r="AN149" s="71">
        <v>0</v>
      </c>
      <c r="AO149" s="71">
        <v>0</v>
      </c>
      <c r="AP149" s="71">
        <v>99631206.406203851</v>
      </c>
      <c r="AQ149" s="72"/>
      <c r="AR149" s="71">
        <v>80</v>
      </c>
      <c r="AS149" s="71">
        <v>55</v>
      </c>
      <c r="AT149" s="71">
        <v>1</v>
      </c>
      <c r="AU149" s="71">
        <v>0</v>
      </c>
      <c r="AV149" s="71">
        <v>0</v>
      </c>
      <c r="AW149" s="71">
        <v>0</v>
      </c>
      <c r="AX149" s="71"/>
      <c r="AY149" s="72"/>
      <c r="AZ149" s="71">
        <v>426.02</v>
      </c>
      <c r="BA149" s="71">
        <v>6665</v>
      </c>
      <c r="BB149" s="71">
        <v>20</v>
      </c>
      <c r="BC149" s="71">
        <v>0</v>
      </c>
      <c r="BD149" s="71">
        <v>0</v>
      </c>
      <c r="BE149" s="71">
        <v>0</v>
      </c>
      <c r="BF149" s="71"/>
      <c r="BG149" s="72"/>
      <c r="BH149" s="71">
        <v>0</v>
      </c>
      <c r="BI149" s="71">
        <v>0</v>
      </c>
      <c r="BJ149" s="71">
        <v>4.915</v>
      </c>
      <c r="BK149" s="71">
        <v>0</v>
      </c>
      <c r="BL149" s="71">
        <v>0</v>
      </c>
      <c r="BM149" s="71">
        <v>0</v>
      </c>
      <c r="BN149" s="72"/>
      <c r="BO149" s="71">
        <v>0</v>
      </c>
      <c r="BP149" s="71">
        <v>0</v>
      </c>
      <c r="BQ149" s="71">
        <v>1</v>
      </c>
      <c r="BR149" s="71">
        <v>0</v>
      </c>
      <c r="BS149" s="71">
        <v>0</v>
      </c>
      <c r="BT149" s="71">
        <v>0</v>
      </c>
      <c r="BU149"/>
      <c r="BV149" s="70">
        <v>4.915</v>
      </c>
      <c r="BW149" s="70">
        <v>0</v>
      </c>
      <c r="BX149" s="70">
        <v>0</v>
      </c>
      <c r="BY149" s="70">
        <v>0</v>
      </c>
      <c r="BZ149" s="70">
        <v>0</v>
      </c>
      <c r="CA149" s="70">
        <v>0</v>
      </c>
      <c r="CB149" s="70">
        <v>0</v>
      </c>
      <c r="CC149" s="70">
        <v>0</v>
      </c>
      <c r="CD149" s="70">
        <v>0</v>
      </c>
    </row>
    <row r="150" spans="1:82">
      <c r="A150" s="70" t="s">
        <v>1838</v>
      </c>
      <c r="B150" s="70">
        <v>220</v>
      </c>
      <c r="C150" s="70">
        <v>16</v>
      </c>
      <c r="D150" s="70">
        <v>13</v>
      </c>
      <c r="E150" s="70">
        <v>2019</v>
      </c>
      <c r="F150" s="70" t="s">
        <v>158</v>
      </c>
      <c r="G150" s="70" t="s">
        <v>1633</v>
      </c>
      <c r="H150" s="70" t="s">
        <v>1634</v>
      </c>
      <c r="I150" s="148"/>
      <c r="J150" s="71">
        <v>108.62711306316356</v>
      </c>
      <c r="K150" s="71">
        <v>1.7122475029992827</v>
      </c>
      <c r="L150" s="71">
        <v>7.4690182084818888</v>
      </c>
      <c r="M150" s="71">
        <v>20.399857363768373</v>
      </c>
      <c r="N150" s="71">
        <v>36.749510805278867</v>
      </c>
      <c r="O150" s="71">
        <v>15.311459922283833</v>
      </c>
      <c r="P150" s="71">
        <v>19.369681571369561</v>
      </c>
      <c r="Q150" s="71">
        <v>0.93984664365473003</v>
      </c>
      <c r="R150" s="71">
        <v>1.3971348849169274</v>
      </c>
      <c r="S150" s="71">
        <v>1.3432302587883398</v>
      </c>
      <c r="T150" s="72"/>
      <c r="U150" s="71">
        <v>4462847</v>
      </c>
      <c r="V150" s="71">
        <v>636</v>
      </c>
      <c r="W150" s="71">
        <v>173</v>
      </c>
      <c r="X150" s="71">
        <v>4347</v>
      </c>
      <c r="Y150" s="71">
        <v>7577</v>
      </c>
      <c r="Z150" s="71">
        <v>9586</v>
      </c>
      <c r="AA150" s="71">
        <v>4022</v>
      </c>
      <c r="AB150" s="71">
        <v>15230</v>
      </c>
      <c r="AC150" s="71">
        <v>246368</v>
      </c>
      <c r="AD150" s="71">
        <v>1.34323025878834</v>
      </c>
      <c r="AE150" s="72"/>
      <c r="AF150" s="71">
        <v>35635075.085685998</v>
      </c>
      <c r="AG150" s="71">
        <v>1184872.331593717</v>
      </c>
      <c r="AH150" s="71">
        <v>1137536.8248794191</v>
      </c>
      <c r="AI150" s="71">
        <v>26959802.006416269</v>
      </c>
      <c r="AJ150" s="71">
        <v>29619043.025435351</v>
      </c>
      <c r="AK150" s="71">
        <v>0</v>
      </c>
      <c r="AL150" s="71">
        <v>0</v>
      </c>
      <c r="AM150" s="71">
        <v>2074211.3486213838</v>
      </c>
      <c r="AN150" s="71">
        <v>0</v>
      </c>
      <c r="AO150" s="71">
        <v>0</v>
      </c>
      <c r="AP150" s="71">
        <v>96610540.622632131</v>
      </c>
      <c r="AQ150" s="72"/>
      <c r="AR150" s="71">
        <v>87</v>
      </c>
      <c r="AS150" s="71">
        <v>61</v>
      </c>
      <c r="AT150" s="71">
        <v>1</v>
      </c>
      <c r="AU150" s="71">
        <v>0</v>
      </c>
      <c r="AV150" s="71">
        <v>0</v>
      </c>
      <c r="AW150" s="71">
        <v>0</v>
      </c>
      <c r="AX150" s="71"/>
      <c r="AY150" s="72"/>
      <c r="AZ150" s="71">
        <v>465.72</v>
      </c>
      <c r="BA150" s="71">
        <v>9198.4</v>
      </c>
      <c r="BB150" s="71">
        <v>19.8</v>
      </c>
      <c r="BC150" s="71">
        <v>0</v>
      </c>
      <c r="BD150" s="71">
        <v>0</v>
      </c>
      <c r="BE150" s="71">
        <v>0</v>
      </c>
      <c r="BF150" s="71"/>
      <c r="BG150" s="72"/>
      <c r="BH150" s="71">
        <v>0</v>
      </c>
      <c r="BI150" s="71">
        <v>0</v>
      </c>
      <c r="BJ150" s="71">
        <v>4.7380000000000004</v>
      </c>
      <c r="BK150" s="71">
        <v>0</v>
      </c>
      <c r="BL150" s="71">
        <v>0</v>
      </c>
      <c r="BM150" s="71">
        <v>0</v>
      </c>
      <c r="BN150" s="72"/>
      <c r="BO150" s="71">
        <v>0</v>
      </c>
      <c r="BP150" s="71">
        <v>0</v>
      </c>
      <c r="BQ150" s="71">
        <v>1</v>
      </c>
      <c r="BR150" s="71">
        <v>0</v>
      </c>
      <c r="BS150" s="71">
        <v>0</v>
      </c>
      <c r="BT150" s="71">
        <v>0</v>
      </c>
      <c r="BU150"/>
      <c r="BV150" s="70">
        <v>4.7380000000000004</v>
      </c>
      <c r="BW150" s="70">
        <v>0</v>
      </c>
      <c r="BX150" s="70">
        <v>0</v>
      </c>
      <c r="BY150" s="70">
        <v>0</v>
      </c>
      <c r="BZ150" s="70">
        <v>0</v>
      </c>
      <c r="CA150" s="70">
        <v>0</v>
      </c>
      <c r="CB150" s="70">
        <v>0</v>
      </c>
      <c r="CC150" s="70">
        <v>0</v>
      </c>
      <c r="CD150" s="70">
        <v>0</v>
      </c>
    </row>
    <row r="151" spans="1:82">
      <c r="A151" s="70" t="s">
        <v>1839</v>
      </c>
      <c r="B151" s="70">
        <v>221</v>
      </c>
      <c r="C151" s="70">
        <v>17</v>
      </c>
      <c r="D151" s="70">
        <v>13</v>
      </c>
      <c r="E151" s="70">
        <v>2020</v>
      </c>
      <c r="F151" s="70" t="s">
        <v>159</v>
      </c>
      <c r="G151" s="70" t="s">
        <v>1633</v>
      </c>
      <c r="H151" s="70" t="s">
        <v>1634</v>
      </c>
      <c r="I151" s="148"/>
      <c r="J151" s="71">
        <v>86.721061892997639</v>
      </c>
      <c r="K151" s="71">
        <v>1.7139360172005438</v>
      </c>
      <c r="L151" s="71">
        <v>10.883669737295072</v>
      </c>
      <c r="M151" s="71">
        <v>17.792842125400096</v>
      </c>
      <c r="N151" s="71">
        <v>33.416275800137065</v>
      </c>
      <c r="O151" s="71">
        <v>13.290453773371919</v>
      </c>
      <c r="P151" s="71">
        <v>18.160085918215586</v>
      </c>
      <c r="Q151" s="71">
        <v>0.87550778175056099</v>
      </c>
      <c r="R151" s="71">
        <v>1.3745152637286038</v>
      </c>
      <c r="S151" s="71">
        <v>1.5061527029191391</v>
      </c>
      <c r="T151" s="72"/>
      <c r="U151" s="71">
        <v>4038812</v>
      </c>
      <c r="V151" s="71">
        <v>589</v>
      </c>
      <c r="W151" s="71">
        <v>224</v>
      </c>
      <c r="X151" s="71">
        <v>3987</v>
      </c>
      <c r="Y151" s="71">
        <v>7517</v>
      </c>
      <c r="Z151" s="71">
        <v>9497</v>
      </c>
      <c r="AA151" s="71">
        <v>4008</v>
      </c>
      <c r="AB151" s="71">
        <v>14849</v>
      </c>
      <c r="AC151" s="71">
        <v>243659.99999999997</v>
      </c>
      <c r="AD151" s="71">
        <v>1.5061527029191391</v>
      </c>
      <c r="AE151" s="72"/>
      <c r="AF151" s="71">
        <v>31534670.24012598</v>
      </c>
      <c r="AG151" s="71">
        <v>1098119.8276210923</v>
      </c>
      <c r="AH151" s="71">
        <v>1596071.5350053494</v>
      </c>
      <c r="AI151" s="71">
        <v>22892084.770702481</v>
      </c>
      <c r="AJ151" s="71">
        <v>30868468.94711674</v>
      </c>
      <c r="AK151" s="71"/>
      <c r="AL151" s="71"/>
      <c r="AM151" s="71">
        <v>1937959.4758309084</v>
      </c>
      <c r="AN151" s="71"/>
      <c r="AO151" s="71"/>
      <c r="AP151" s="71">
        <v>89927374.796402559</v>
      </c>
      <c r="AQ151" s="72"/>
      <c r="AR151" s="71">
        <v>99</v>
      </c>
      <c r="AS151" s="71">
        <v>63</v>
      </c>
      <c r="AT151" s="71">
        <v>1</v>
      </c>
      <c r="AU151" s="71">
        <v>0</v>
      </c>
      <c r="AV151" s="71">
        <v>0</v>
      </c>
      <c r="AW151" s="71">
        <v>0</v>
      </c>
      <c r="AX151" s="71"/>
      <c r="AY151" s="72"/>
      <c r="AZ151" s="71">
        <v>529.61999999999989</v>
      </c>
      <c r="BA151" s="71">
        <v>9297.4000000000015</v>
      </c>
      <c r="BB151" s="71">
        <v>19.8</v>
      </c>
      <c r="BC151" s="71">
        <v>0</v>
      </c>
      <c r="BD151" s="71">
        <v>0</v>
      </c>
      <c r="BE151" s="71">
        <v>0</v>
      </c>
      <c r="BF151" s="71"/>
      <c r="BG151" s="72"/>
      <c r="BH151" s="71">
        <v>0</v>
      </c>
      <c r="BI151" s="71">
        <v>0</v>
      </c>
      <c r="BJ151" s="71">
        <v>4.5629999999999997</v>
      </c>
      <c r="BK151" s="71">
        <v>0</v>
      </c>
      <c r="BL151" s="71">
        <v>0</v>
      </c>
      <c r="BM151" s="71">
        <v>0</v>
      </c>
      <c r="BN151" s="72"/>
      <c r="BO151" s="71">
        <v>0</v>
      </c>
      <c r="BP151" s="71">
        <v>0</v>
      </c>
      <c r="BQ151" s="71">
        <v>1</v>
      </c>
      <c r="BR151" s="71">
        <v>0</v>
      </c>
      <c r="BS151" s="71">
        <v>0</v>
      </c>
      <c r="BT151" s="71">
        <v>0</v>
      </c>
      <c r="BU151"/>
      <c r="BV151" s="70">
        <v>4.5629999999999997</v>
      </c>
      <c r="BW151" s="70">
        <v>0</v>
      </c>
      <c r="BX151" s="70">
        <v>0</v>
      </c>
      <c r="BY151" s="70">
        <v>0</v>
      </c>
      <c r="BZ151" s="70">
        <v>0</v>
      </c>
      <c r="CA151" s="70">
        <v>0</v>
      </c>
      <c r="CB151" s="70">
        <v>0</v>
      </c>
      <c r="CC151" s="70">
        <v>0</v>
      </c>
      <c r="CD151" s="70">
        <v>0</v>
      </c>
    </row>
    <row r="152" spans="1:82">
      <c r="A152" s="70" t="s">
        <v>1840</v>
      </c>
      <c r="B152" s="70">
        <v>221</v>
      </c>
      <c r="C152" s="70">
        <v>18</v>
      </c>
      <c r="D152" s="70">
        <v>13</v>
      </c>
      <c r="E152" s="70">
        <v>2021</v>
      </c>
      <c r="F152" s="70" t="s">
        <v>160</v>
      </c>
      <c r="G152" s="70" t="s">
        <v>1633</v>
      </c>
      <c r="H152" s="70" t="s">
        <v>1634</v>
      </c>
      <c r="I152" s="148"/>
      <c r="J152" s="71">
        <v>114.09853000356493</v>
      </c>
      <c r="K152" s="71">
        <v>1.6509961439514598</v>
      </c>
      <c r="L152" s="71">
        <v>9.9323166697229528</v>
      </c>
      <c r="M152" s="71">
        <v>18.070703933822575</v>
      </c>
      <c r="N152" s="71">
        <v>32.46049993418216</v>
      </c>
      <c r="O152" s="71">
        <v>12.766361322457156</v>
      </c>
      <c r="P152" s="71">
        <v>18.544620117397134</v>
      </c>
      <c r="Q152" s="71">
        <v>0.84404402453733596</v>
      </c>
      <c r="R152" s="71">
        <v>1.4335318167793232</v>
      </c>
      <c r="S152" s="71">
        <v>1.202448228377184</v>
      </c>
      <c r="T152" s="72"/>
      <c r="U152" s="71">
        <v>5456957</v>
      </c>
      <c r="V152" s="71">
        <v>589</v>
      </c>
      <c r="W152" s="71">
        <v>224</v>
      </c>
      <c r="X152" s="71">
        <v>3987</v>
      </c>
      <c r="Y152" s="71">
        <v>7391</v>
      </c>
      <c r="Z152" s="71">
        <v>9393</v>
      </c>
      <c r="AA152" s="71">
        <v>3991</v>
      </c>
      <c r="AB152" s="71">
        <v>14456</v>
      </c>
      <c r="AC152" s="71">
        <v>246528</v>
      </c>
      <c r="AD152" s="71">
        <v>1.202448228377184</v>
      </c>
      <c r="AE152" s="72"/>
      <c r="AF152" s="71">
        <v>41797941.751654528</v>
      </c>
      <c r="AG152" s="71">
        <v>1117082.6333644514</v>
      </c>
      <c r="AH152" s="71">
        <v>1430971.0167192961</v>
      </c>
      <c r="AI152" s="71">
        <v>25119402.915742755</v>
      </c>
      <c r="AJ152" s="71">
        <v>29565506.713913031</v>
      </c>
      <c r="AK152" s="71">
        <v>0</v>
      </c>
      <c r="AL152" s="71">
        <v>0</v>
      </c>
      <c r="AM152" s="71">
        <v>1897550.7621495991</v>
      </c>
      <c r="AN152" s="71">
        <v>0</v>
      </c>
      <c r="AO152" s="71">
        <v>0</v>
      </c>
      <c r="AP152" s="71">
        <v>100928455.79354367</v>
      </c>
      <c r="AQ152" s="72"/>
      <c r="AR152" s="71">
        <v>105</v>
      </c>
      <c r="AS152" s="71">
        <v>69</v>
      </c>
      <c r="AT152" s="71">
        <v>1</v>
      </c>
      <c r="AU152" s="71">
        <v>0</v>
      </c>
      <c r="AV152" s="71">
        <v>0</v>
      </c>
      <c r="AW152" s="71">
        <v>0</v>
      </c>
      <c r="AX152" s="71"/>
      <c r="AY152" s="72"/>
      <c r="AZ152" s="71">
        <v>553.01999999999987</v>
      </c>
      <c r="BA152" s="71">
        <v>9560.3000000000011</v>
      </c>
      <c r="BB152" s="71">
        <v>19.8</v>
      </c>
      <c r="BC152" s="71">
        <v>0</v>
      </c>
      <c r="BD152" s="71">
        <v>0</v>
      </c>
      <c r="BE152" s="71">
        <v>0</v>
      </c>
      <c r="BF152" s="71"/>
      <c r="BG152" s="72"/>
      <c r="BH152" s="71">
        <v>0</v>
      </c>
      <c r="BI152" s="71">
        <v>0</v>
      </c>
      <c r="BJ152" s="71">
        <v>5.0970000000000004</v>
      </c>
      <c r="BK152" s="71">
        <v>0</v>
      </c>
      <c r="BL152" s="71">
        <v>0</v>
      </c>
      <c r="BM152" s="71">
        <v>0</v>
      </c>
      <c r="BN152" s="72"/>
      <c r="BO152" s="71">
        <v>0</v>
      </c>
      <c r="BP152" s="71">
        <v>0</v>
      </c>
      <c r="BQ152" s="71">
        <v>1</v>
      </c>
      <c r="BR152" s="71">
        <v>0</v>
      </c>
      <c r="BS152" s="71">
        <v>0</v>
      </c>
      <c r="BT152" s="71">
        <v>0</v>
      </c>
      <c r="BU152"/>
      <c r="BV152" s="70">
        <v>5.0970000000000004</v>
      </c>
      <c r="BW152" s="70">
        <v>0</v>
      </c>
      <c r="BX152" s="70">
        <v>0</v>
      </c>
      <c r="BY152" s="70">
        <v>0</v>
      </c>
      <c r="BZ152" s="70">
        <v>0</v>
      </c>
      <c r="CA152" s="70">
        <v>0</v>
      </c>
      <c r="CB152" s="70">
        <v>0</v>
      </c>
      <c r="CC152" s="70">
        <v>0</v>
      </c>
      <c r="CD152" s="70">
        <v>0</v>
      </c>
    </row>
    <row r="153" spans="1:82">
      <c r="A153" s="70" t="s">
        <v>1635</v>
      </c>
      <c r="B153" s="70">
        <v>221</v>
      </c>
      <c r="C153" s="70">
        <v>19</v>
      </c>
      <c r="D153" s="70">
        <v>13</v>
      </c>
      <c r="E153" s="70">
        <v>2022</v>
      </c>
      <c r="F153" s="70" t="s">
        <v>161</v>
      </c>
      <c r="G153" s="70" t="s">
        <v>1633</v>
      </c>
      <c r="H153" s="70" t="s">
        <v>1634</v>
      </c>
      <c r="I153" s="148"/>
      <c r="J153" s="71">
        <v>106.57650729500835</v>
      </c>
      <c r="K153" s="71">
        <v>1.5792670928622241</v>
      </c>
      <c r="L153" s="71">
        <v>8.905633274411997</v>
      </c>
      <c r="M153" s="71">
        <v>18.424030137790169</v>
      </c>
      <c r="N153" s="71">
        <v>32.037502841272016</v>
      </c>
      <c r="O153" s="71">
        <v>13.299420843208166</v>
      </c>
      <c r="P153" s="71">
        <v>18.554503868398744</v>
      </c>
      <c r="Q153" s="71">
        <v>0.83330262068777783</v>
      </c>
      <c r="R153" s="71">
        <v>1.4270640074607399</v>
      </c>
      <c r="S153" s="71">
        <v>1.126371690512656</v>
      </c>
      <c r="T153" s="72"/>
      <c r="U153" s="71">
        <v>6269127</v>
      </c>
      <c r="V153" s="71">
        <v>589</v>
      </c>
      <c r="W153" s="71">
        <v>224</v>
      </c>
      <c r="X153" s="71">
        <v>3987</v>
      </c>
      <c r="Y153" s="71">
        <v>7407</v>
      </c>
      <c r="Z153" s="71">
        <v>9297</v>
      </c>
      <c r="AA153" s="71">
        <v>4054</v>
      </c>
      <c r="AB153" s="71">
        <v>14155</v>
      </c>
      <c r="AC153" s="71">
        <v>248498</v>
      </c>
      <c r="AD153" s="71">
        <v>1.126371690512656</v>
      </c>
      <c r="AE153" s="72"/>
      <c r="AF153" s="71">
        <v>42808895.41120673</v>
      </c>
      <c r="AG153" s="71">
        <v>1126895.7258992323</v>
      </c>
      <c r="AH153" s="71">
        <v>1588390.9837329427</v>
      </c>
      <c r="AI153" s="71">
        <v>24946691.332128331</v>
      </c>
      <c r="AJ153" s="71">
        <v>30160301.71293582</v>
      </c>
      <c r="AK153" s="71">
        <v>0</v>
      </c>
      <c r="AL153" s="71">
        <v>0</v>
      </c>
      <c r="AM153" s="71">
        <v>1827796.8523327208</v>
      </c>
      <c r="AN153" s="71">
        <v>0</v>
      </c>
      <c r="AO153" s="71">
        <v>0</v>
      </c>
      <c r="AP153" s="71">
        <v>102458972.01823577</v>
      </c>
      <c r="AQ153" s="72"/>
      <c r="AR153" s="71">
        <v>119</v>
      </c>
      <c r="AS153" s="71">
        <v>79</v>
      </c>
      <c r="AT153" s="71">
        <v>0</v>
      </c>
      <c r="AU153" s="71">
        <v>0</v>
      </c>
      <c r="AV153" s="71">
        <v>0</v>
      </c>
      <c r="AW153" s="71">
        <v>0</v>
      </c>
      <c r="AX153" s="71"/>
      <c r="AY153" s="72"/>
      <c r="AZ153" s="71">
        <v>633.71999999999969</v>
      </c>
      <c r="BA153" s="71">
        <v>10056.5</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1841</v>
      </c>
      <c r="B154" s="70">
        <v>221</v>
      </c>
      <c r="C154" s="70">
        <v>20</v>
      </c>
      <c r="D154" s="70">
        <v>13</v>
      </c>
      <c r="E154" s="70">
        <v>2023</v>
      </c>
      <c r="F154" s="70" t="s">
        <v>1539</v>
      </c>
      <c r="G154" s="70" t="s">
        <v>1633</v>
      </c>
      <c r="H154" s="70" t="s">
        <v>1634</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132</v>
      </c>
      <c r="AS154" s="71">
        <v>84</v>
      </c>
      <c r="AT154" s="71">
        <v>1</v>
      </c>
      <c r="AU154" s="71">
        <v>0</v>
      </c>
      <c r="AV154" s="71">
        <v>1</v>
      </c>
      <c r="AW154" s="71">
        <v>0</v>
      </c>
      <c r="AX154" s="71"/>
      <c r="AY154" s="72"/>
      <c r="AZ154" s="71">
        <v>704.01999999999953</v>
      </c>
      <c r="BA154" s="71">
        <v>10305.599999999999</v>
      </c>
      <c r="BB154" s="71">
        <v>19.2</v>
      </c>
      <c r="BC154" s="71">
        <v>0</v>
      </c>
      <c r="BD154" s="71">
        <v>2000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1632</v>
      </c>
      <c r="B155" s="70">
        <v>221</v>
      </c>
      <c r="C155" s="70">
        <v>21</v>
      </c>
      <c r="D155" s="70">
        <v>13</v>
      </c>
      <c r="E155" s="70">
        <v>2024</v>
      </c>
      <c r="F155" s="70" t="s">
        <v>1554</v>
      </c>
      <c r="G155" s="70" t="s">
        <v>1633</v>
      </c>
      <c r="H155" s="70" t="s">
        <v>1634</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1842</v>
      </c>
      <c r="B156" s="70">
        <v>222</v>
      </c>
      <c r="C156" s="70">
        <v>1</v>
      </c>
      <c r="D156" s="70">
        <v>14</v>
      </c>
      <c r="E156" s="70">
        <v>1990</v>
      </c>
      <c r="F156" s="70" t="s">
        <v>787</v>
      </c>
      <c r="G156" s="70" t="s">
        <v>1843</v>
      </c>
      <c r="H156" s="70" t="s">
        <v>1844</v>
      </c>
      <c r="I156" s="148"/>
      <c r="J156" s="71">
        <v>42.480465123512431</v>
      </c>
      <c r="K156" s="71">
        <v>2.086733092861107</v>
      </c>
      <c r="L156" s="71">
        <v>0.71528795743681928</v>
      </c>
      <c r="M156" s="71">
        <v>7.3236348144417267</v>
      </c>
      <c r="N156" s="71">
        <v>13.29912128013769</v>
      </c>
      <c r="O156" s="71">
        <v>12.86858623407152</v>
      </c>
      <c r="P156" s="71">
        <v>20.50977132032159</v>
      </c>
      <c r="Q156" s="71">
        <v>0.96639642844680995</v>
      </c>
      <c r="R156" s="71">
        <v>0</v>
      </c>
      <c r="S156" s="71">
        <v>1.0333589087839761</v>
      </c>
      <c r="T156" s="72"/>
      <c r="U156" s="71">
        <v>2555129</v>
      </c>
      <c r="V156" s="71">
        <v>559</v>
      </c>
      <c r="W156" s="71">
        <v>7</v>
      </c>
      <c r="X156" s="71">
        <v>2238</v>
      </c>
      <c r="Y156" s="71">
        <v>3911</v>
      </c>
      <c r="Z156" s="71">
        <v>5293</v>
      </c>
      <c r="AA156" s="71">
        <v>4980</v>
      </c>
      <c r="AB156" s="71">
        <v>15691</v>
      </c>
      <c r="AC156" s="71">
        <v>0</v>
      </c>
      <c r="AD156" s="71">
        <v>1.0333589087839761</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1845</v>
      </c>
      <c r="B157" s="70">
        <v>223</v>
      </c>
      <c r="C157" s="70">
        <v>2</v>
      </c>
      <c r="D157" s="70">
        <v>14</v>
      </c>
      <c r="E157" s="70">
        <v>2005</v>
      </c>
      <c r="F157" s="70" t="s">
        <v>789</v>
      </c>
      <c r="G157" s="70" t="s">
        <v>1843</v>
      </c>
      <c r="H157" s="70" t="s">
        <v>1844</v>
      </c>
      <c r="I157" s="148"/>
      <c r="J157" s="71">
        <v>624.61977389585968</v>
      </c>
      <c r="K157" s="71">
        <v>1.3882388764542271</v>
      </c>
      <c r="L157" s="71">
        <v>5.2393259662119904</v>
      </c>
      <c r="M157" s="71">
        <v>13.7408741329017</v>
      </c>
      <c r="N157" s="71">
        <v>21.794527561792751</v>
      </c>
      <c r="O157" s="71">
        <v>20.148495693042388</v>
      </c>
      <c r="P157" s="71">
        <v>22.498240534945101</v>
      </c>
      <c r="Q157" s="71">
        <v>0.94139187039187999</v>
      </c>
      <c r="R157" s="71">
        <v>0</v>
      </c>
      <c r="S157" s="71">
        <v>0.55080861999999997</v>
      </c>
      <c r="T157" s="72"/>
      <c r="U157" s="71">
        <v>47336176</v>
      </c>
      <c r="V157" s="71">
        <v>478</v>
      </c>
      <c r="W157" s="71">
        <v>58</v>
      </c>
      <c r="X157" s="71">
        <v>2328</v>
      </c>
      <c r="Y157" s="71">
        <v>5254</v>
      </c>
      <c r="Z157" s="71">
        <v>9590</v>
      </c>
      <c r="AA157" s="71">
        <v>4474</v>
      </c>
      <c r="AB157" s="71">
        <v>15979</v>
      </c>
      <c r="AC157" s="71">
        <v>0</v>
      </c>
      <c r="AD157" s="71">
        <v>0.55080861999999997</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1846</v>
      </c>
      <c r="B158" s="70">
        <v>224</v>
      </c>
      <c r="C158" s="70">
        <v>3</v>
      </c>
      <c r="D158" s="70">
        <v>14</v>
      </c>
      <c r="E158" s="70">
        <v>2006</v>
      </c>
      <c r="F158" s="70" t="s">
        <v>790</v>
      </c>
      <c r="G158" s="1064" t="s">
        <v>1843</v>
      </c>
      <c r="H158" s="70" t="s">
        <v>1844</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1847</v>
      </c>
      <c r="B159" s="70">
        <v>225</v>
      </c>
      <c r="C159" s="70">
        <v>4</v>
      </c>
      <c r="D159" s="70">
        <v>14</v>
      </c>
      <c r="E159" s="70">
        <v>2007</v>
      </c>
      <c r="F159" s="70" t="s">
        <v>791</v>
      </c>
      <c r="G159" s="1064" t="s">
        <v>1843</v>
      </c>
      <c r="H159" s="70" t="s">
        <v>1844</v>
      </c>
      <c r="I159" s="148"/>
      <c r="J159" s="71">
        <v>561.77565581503177</v>
      </c>
      <c r="K159" s="71">
        <v>1.151359618251462</v>
      </c>
      <c r="L159" s="71">
        <v>8.0528499730433438</v>
      </c>
      <c r="M159" s="71">
        <v>14.10189113604471</v>
      </c>
      <c r="N159" s="71">
        <v>21.760421983822351</v>
      </c>
      <c r="O159" s="71">
        <v>19.375846723629468</v>
      </c>
      <c r="P159" s="71">
        <v>22.203068132366091</v>
      </c>
      <c r="Q159" s="71">
        <v>0.97871184576576098</v>
      </c>
      <c r="R159" s="71">
        <v>0</v>
      </c>
      <c r="S159" s="71">
        <v>0.79090974000000003</v>
      </c>
      <c r="T159" s="72"/>
      <c r="U159" s="71">
        <v>50233506</v>
      </c>
      <c r="V159" s="71">
        <v>430</v>
      </c>
      <c r="W159" s="71">
        <v>104</v>
      </c>
      <c r="X159" s="71">
        <v>2943</v>
      </c>
      <c r="Y159" s="71">
        <v>5298</v>
      </c>
      <c r="Z159" s="71">
        <v>9587</v>
      </c>
      <c r="AA159" s="71">
        <v>4348</v>
      </c>
      <c r="AB159" s="71">
        <v>15734</v>
      </c>
      <c r="AC159" s="71">
        <v>0</v>
      </c>
      <c r="AD159" s="71">
        <v>0.79090974000000003</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1848</v>
      </c>
      <c r="B160" s="70">
        <v>226</v>
      </c>
      <c r="C160" s="70">
        <v>5</v>
      </c>
      <c r="D160" s="70">
        <v>14</v>
      </c>
      <c r="E160" s="70">
        <v>2008</v>
      </c>
      <c r="F160" s="70" t="s">
        <v>792</v>
      </c>
      <c r="G160" s="70" t="s">
        <v>1843</v>
      </c>
      <c r="H160" s="70" t="s">
        <v>1844</v>
      </c>
      <c r="I160" s="148"/>
      <c r="J160" s="71">
        <v>516.17108801115774</v>
      </c>
      <c r="K160" s="71">
        <v>0.86824522709069507</v>
      </c>
      <c r="L160" s="71">
        <v>6.8867120668282977</v>
      </c>
      <c r="M160" s="71">
        <v>14.88701404866776</v>
      </c>
      <c r="N160" s="71">
        <v>19.123182735196611</v>
      </c>
      <c r="O160" s="71">
        <v>19.160118397404251</v>
      </c>
      <c r="P160" s="71">
        <v>22.019643314029612</v>
      </c>
      <c r="Q160" s="71">
        <v>0.95859081726876605</v>
      </c>
      <c r="R160" s="71">
        <v>0</v>
      </c>
      <c r="S160" s="71">
        <v>1.25234954075</v>
      </c>
      <c r="T160" s="72"/>
      <c r="U160" s="71">
        <v>49125784</v>
      </c>
      <c r="V160" s="71">
        <v>430</v>
      </c>
      <c r="W160" s="71">
        <v>104</v>
      </c>
      <c r="X160" s="71">
        <v>2943</v>
      </c>
      <c r="Y160" s="71">
        <v>5365</v>
      </c>
      <c r="Z160" s="71">
        <v>9813</v>
      </c>
      <c r="AA160" s="71">
        <v>4317</v>
      </c>
      <c r="AB160" s="71">
        <v>15664</v>
      </c>
      <c r="AC160" s="71">
        <v>0</v>
      </c>
      <c r="AD160" s="71">
        <v>1.25234954075</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1849</v>
      </c>
      <c r="B161" s="70">
        <v>227</v>
      </c>
      <c r="C161" s="70">
        <v>6</v>
      </c>
      <c r="D161" s="70">
        <v>14</v>
      </c>
      <c r="E161" s="70">
        <v>2009</v>
      </c>
      <c r="F161" s="70" t="s">
        <v>176</v>
      </c>
      <c r="G161" s="70" t="s">
        <v>1843</v>
      </c>
      <c r="H161" s="70" t="s">
        <v>1844</v>
      </c>
      <c r="I161" s="148"/>
      <c r="J161" s="71">
        <v>426.1739622826729</v>
      </c>
      <c r="K161" s="71">
        <v>0.88897831178077802</v>
      </c>
      <c r="L161" s="71">
        <v>3.2972608800137659</v>
      </c>
      <c r="M161" s="71">
        <v>17.492035385067538</v>
      </c>
      <c r="N161" s="71">
        <v>19.715193135854491</v>
      </c>
      <c r="O161" s="71">
        <v>19.819022627989881</v>
      </c>
      <c r="P161" s="71">
        <v>21.140784017502529</v>
      </c>
      <c r="Q161" s="71">
        <v>0.90903070885437798</v>
      </c>
      <c r="R161" s="71">
        <v>0</v>
      </c>
      <c r="S161" s="71">
        <v>0.83337706367999997</v>
      </c>
      <c r="T161" s="72"/>
      <c r="U161" s="71">
        <v>34625441</v>
      </c>
      <c r="V161" s="71">
        <v>427</v>
      </c>
      <c r="W161" s="71">
        <v>62</v>
      </c>
      <c r="X161" s="71">
        <v>3623</v>
      </c>
      <c r="Y161" s="71">
        <v>5355</v>
      </c>
      <c r="Z161" s="71">
        <v>10019</v>
      </c>
      <c r="AA161" s="71">
        <v>4255</v>
      </c>
      <c r="AB161" s="71">
        <v>15593</v>
      </c>
      <c r="AC161" s="71">
        <v>0</v>
      </c>
      <c r="AD161" s="71">
        <v>0.83337706367999997</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4.6100000000000003</v>
      </c>
      <c r="BJ161" s="71">
        <v>337.185</v>
      </c>
      <c r="BK161" s="71">
        <v>0</v>
      </c>
      <c r="BL161" s="71">
        <v>3.04</v>
      </c>
      <c r="BM161" s="71">
        <v>0</v>
      </c>
      <c r="BN161" s="72"/>
      <c r="BO161" s="71">
        <v>0</v>
      </c>
      <c r="BP161" s="71">
        <v>1</v>
      </c>
      <c r="BQ161" s="71">
        <v>4</v>
      </c>
      <c r="BR161" s="71">
        <v>0</v>
      </c>
      <c r="BS161" s="71">
        <v>1</v>
      </c>
      <c r="BT161" s="71">
        <v>0</v>
      </c>
      <c r="BU161"/>
      <c r="BV161" s="70">
        <v>319.916</v>
      </c>
      <c r="BW161" s="70">
        <v>0</v>
      </c>
      <c r="BX161" s="70">
        <v>0</v>
      </c>
      <c r="BY161" s="70">
        <v>0</v>
      </c>
      <c r="BZ161" s="70">
        <v>0</v>
      </c>
      <c r="CA161" s="70">
        <v>0</v>
      </c>
      <c r="CB161" s="70">
        <v>10.590999999999999</v>
      </c>
      <c r="CC161" s="70">
        <v>14.327999999999999</v>
      </c>
      <c r="CD161" s="70">
        <v>0</v>
      </c>
    </row>
    <row r="162" spans="1:82">
      <c r="A162" s="70" t="s">
        <v>1850</v>
      </c>
      <c r="B162" s="70">
        <v>228</v>
      </c>
      <c r="C162" s="70">
        <v>7</v>
      </c>
      <c r="D162" s="70">
        <v>14</v>
      </c>
      <c r="E162" s="70">
        <v>2010</v>
      </c>
      <c r="F162" s="70" t="s">
        <v>177</v>
      </c>
      <c r="G162" s="70" t="s">
        <v>1843</v>
      </c>
      <c r="H162" s="70" t="s">
        <v>1844</v>
      </c>
      <c r="I162" s="148"/>
      <c r="J162" s="71">
        <v>413.74366035904501</v>
      </c>
      <c r="K162" s="71">
        <v>0.92946638097207113</v>
      </c>
      <c r="L162" s="71">
        <v>3.0607804268382899</v>
      </c>
      <c r="M162" s="71">
        <v>18.056039049946431</v>
      </c>
      <c r="N162" s="71">
        <v>22.475425858171061</v>
      </c>
      <c r="O162" s="71">
        <v>19.955756905714122</v>
      </c>
      <c r="P162" s="71">
        <v>21.432580234547672</v>
      </c>
      <c r="Q162" s="71">
        <v>0.94294313714990097</v>
      </c>
      <c r="R162" s="71">
        <v>0</v>
      </c>
      <c r="S162" s="71">
        <v>0.72674649715999995</v>
      </c>
      <c r="T162" s="72"/>
      <c r="U162" s="71">
        <v>33724740</v>
      </c>
      <c r="V162" s="71">
        <v>427</v>
      </c>
      <c r="W162" s="71">
        <v>62</v>
      </c>
      <c r="X162" s="71">
        <v>3623</v>
      </c>
      <c r="Y162" s="71">
        <v>5374</v>
      </c>
      <c r="Z162" s="71">
        <v>10135</v>
      </c>
      <c r="AA162" s="71">
        <v>4206</v>
      </c>
      <c r="AB162" s="71">
        <v>15499</v>
      </c>
      <c r="AC162" s="71">
        <v>0</v>
      </c>
      <c r="AD162" s="71">
        <v>0.72674649715999995</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3.9369999999999998</v>
      </c>
      <c r="BJ162" s="71">
        <v>341.76799999999997</v>
      </c>
      <c r="BK162" s="71">
        <v>0</v>
      </c>
      <c r="BL162" s="71">
        <v>3.21</v>
      </c>
      <c r="BM162" s="71">
        <v>0</v>
      </c>
      <c r="BN162" s="72"/>
      <c r="BO162" s="71">
        <v>0</v>
      </c>
      <c r="BP162" s="71">
        <v>1</v>
      </c>
      <c r="BQ162" s="71">
        <v>4</v>
      </c>
      <c r="BR162" s="71">
        <v>0</v>
      </c>
      <c r="BS162" s="71">
        <v>1</v>
      </c>
      <c r="BT162" s="71">
        <v>0</v>
      </c>
      <c r="BU162"/>
      <c r="BV162" s="70">
        <v>322.52</v>
      </c>
      <c r="BW162" s="70">
        <v>0</v>
      </c>
      <c r="BX162" s="70">
        <v>0</v>
      </c>
      <c r="BY162" s="70">
        <v>0</v>
      </c>
      <c r="BZ162" s="70">
        <v>0</v>
      </c>
      <c r="CA162" s="70">
        <v>0</v>
      </c>
      <c r="CB162" s="70">
        <v>11.038</v>
      </c>
      <c r="CC162" s="70">
        <v>15.356999999999999</v>
      </c>
      <c r="CD162" s="70">
        <v>0</v>
      </c>
    </row>
    <row r="163" spans="1:82">
      <c r="A163" s="70" t="s">
        <v>1851</v>
      </c>
      <c r="B163" s="70">
        <v>229</v>
      </c>
      <c r="C163" s="70">
        <v>8</v>
      </c>
      <c r="D163" s="70">
        <v>14</v>
      </c>
      <c r="E163" s="70">
        <v>2011</v>
      </c>
      <c r="F163" s="70" t="s">
        <v>178</v>
      </c>
      <c r="G163" s="70" t="s">
        <v>1843</v>
      </c>
      <c r="H163" s="70" t="s">
        <v>1844</v>
      </c>
      <c r="I163" s="148"/>
      <c r="J163" s="71">
        <v>537.68368234921161</v>
      </c>
      <c r="K163" s="71">
        <v>1.283078376335909</v>
      </c>
      <c r="L163" s="71">
        <v>3.044174310214395</v>
      </c>
      <c r="M163" s="71">
        <v>21.028882270659519</v>
      </c>
      <c r="N163" s="71">
        <v>23.485042027863329</v>
      </c>
      <c r="O163" s="71">
        <v>19.876392287782689</v>
      </c>
      <c r="P163" s="71">
        <v>20.729089465291267</v>
      </c>
      <c r="Q163" s="71">
        <v>1.0821299846122101</v>
      </c>
      <c r="R163" s="71">
        <v>0</v>
      </c>
      <c r="S163" s="71">
        <v>1.277266725</v>
      </c>
      <c r="T163" s="72"/>
      <c r="U163" s="71">
        <v>40646589</v>
      </c>
      <c r="V163" s="71">
        <v>427</v>
      </c>
      <c r="W163" s="71">
        <v>62</v>
      </c>
      <c r="X163" s="71">
        <v>3623</v>
      </c>
      <c r="Y163" s="71">
        <v>5446</v>
      </c>
      <c r="Z163" s="71">
        <v>10314</v>
      </c>
      <c r="AA163" s="71">
        <v>4189</v>
      </c>
      <c r="AB163" s="71">
        <v>15420</v>
      </c>
      <c r="AC163" s="71">
        <v>0</v>
      </c>
      <c r="AD163" s="71">
        <v>1.277266725</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4.1319999999999997</v>
      </c>
      <c r="BJ163" s="71">
        <v>330.11399999999998</v>
      </c>
      <c r="BK163" s="71">
        <v>0</v>
      </c>
      <c r="BL163" s="71">
        <v>3.1389999999999998</v>
      </c>
      <c r="BM163" s="71">
        <v>0</v>
      </c>
      <c r="BN163" s="72"/>
      <c r="BO163" s="71">
        <v>0</v>
      </c>
      <c r="BP163" s="71">
        <v>1</v>
      </c>
      <c r="BQ163" s="71">
        <v>3</v>
      </c>
      <c r="BR163" s="71">
        <v>0</v>
      </c>
      <c r="BS163" s="71">
        <v>1</v>
      </c>
      <c r="BT163" s="71">
        <v>0</v>
      </c>
      <c r="BU163"/>
      <c r="BV163" s="70">
        <v>314.29399999999998</v>
      </c>
      <c r="BW163" s="70">
        <v>0</v>
      </c>
      <c r="BX163" s="70">
        <v>0</v>
      </c>
      <c r="BY163" s="70">
        <v>0</v>
      </c>
      <c r="BZ163" s="70">
        <v>0</v>
      </c>
      <c r="CA163" s="70">
        <v>0</v>
      </c>
      <c r="CB163" s="70">
        <v>10.654</v>
      </c>
      <c r="CC163" s="70">
        <v>12.436999999999999</v>
      </c>
      <c r="CD163" s="70">
        <v>0</v>
      </c>
    </row>
    <row r="164" spans="1:82">
      <c r="A164" s="70" t="s">
        <v>1852</v>
      </c>
      <c r="B164" s="70">
        <v>230</v>
      </c>
      <c r="C164" s="70">
        <v>9</v>
      </c>
      <c r="D164" s="70">
        <v>14</v>
      </c>
      <c r="E164" s="70">
        <v>2012</v>
      </c>
      <c r="F164" s="70" t="s">
        <v>179</v>
      </c>
      <c r="G164" s="70" t="s">
        <v>1843</v>
      </c>
      <c r="H164" s="70" t="s">
        <v>1844</v>
      </c>
      <c r="I164" s="148"/>
      <c r="J164" s="71">
        <v>380.50097003814022</v>
      </c>
      <c r="K164" s="71">
        <v>1.1980908774913479</v>
      </c>
      <c r="L164" s="71">
        <v>3.0890215696408871</v>
      </c>
      <c r="M164" s="71">
        <v>19.857953823589082</v>
      </c>
      <c r="N164" s="71">
        <v>22.451207728756629</v>
      </c>
      <c r="O164" s="71">
        <v>19.91309013115843</v>
      </c>
      <c r="P164" s="71">
        <v>20.966466397052631</v>
      </c>
      <c r="Q164" s="71">
        <v>1.17906724481493</v>
      </c>
      <c r="R164" s="71">
        <v>0</v>
      </c>
      <c r="S164" s="71">
        <v>0.99956008507999994</v>
      </c>
      <c r="T164" s="72"/>
      <c r="U164" s="71">
        <v>30252118</v>
      </c>
      <c r="V164" s="71">
        <v>427</v>
      </c>
      <c r="W164" s="71">
        <v>62</v>
      </c>
      <c r="X164" s="71">
        <v>3623</v>
      </c>
      <c r="Y164" s="71">
        <v>5545</v>
      </c>
      <c r="Z164" s="71">
        <v>10415</v>
      </c>
      <c r="AA164" s="71">
        <v>4213</v>
      </c>
      <c r="AB164" s="71">
        <v>15464</v>
      </c>
      <c r="AC164" s="71">
        <v>0</v>
      </c>
      <c r="AD164" s="71">
        <v>0.99956008507999994</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4.71</v>
      </c>
      <c r="BJ164" s="71">
        <v>339.887</v>
      </c>
      <c r="BK164" s="71">
        <v>0</v>
      </c>
      <c r="BL164" s="71">
        <v>3.4</v>
      </c>
      <c r="BM164" s="71">
        <v>0</v>
      </c>
      <c r="BN164" s="72"/>
      <c r="BO164" s="71">
        <v>0</v>
      </c>
      <c r="BP164" s="71">
        <v>1</v>
      </c>
      <c r="BQ164" s="71">
        <v>3</v>
      </c>
      <c r="BR164" s="71">
        <v>0</v>
      </c>
      <c r="BS164" s="71">
        <v>1</v>
      </c>
      <c r="BT164" s="71">
        <v>0</v>
      </c>
      <c r="BU164"/>
      <c r="BV164" s="70">
        <v>328.00700000000001</v>
      </c>
      <c r="BW164" s="70">
        <v>0</v>
      </c>
      <c r="BX164" s="70">
        <v>0</v>
      </c>
      <c r="BY164" s="70">
        <v>0</v>
      </c>
      <c r="BZ164" s="70">
        <v>0</v>
      </c>
      <c r="CA164" s="70">
        <v>0</v>
      </c>
      <c r="CB164" s="70">
        <v>9.3130000000000006</v>
      </c>
      <c r="CC164" s="70">
        <v>10.677</v>
      </c>
      <c r="CD164" s="70">
        <v>0</v>
      </c>
    </row>
    <row r="165" spans="1:82">
      <c r="A165" s="70" t="s">
        <v>1853</v>
      </c>
      <c r="B165" s="70">
        <v>231</v>
      </c>
      <c r="C165" s="70">
        <v>10</v>
      </c>
      <c r="D165" s="70">
        <v>14</v>
      </c>
      <c r="E165" s="70">
        <v>2013</v>
      </c>
      <c r="F165" s="70" t="s">
        <v>180</v>
      </c>
      <c r="G165" s="70" t="s">
        <v>1843</v>
      </c>
      <c r="H165" s="70" t="s">
        <v>1844</v>
      </c>
      <c r="I165" s="148"/>
      <c r="J165" s="71">
        <v>398.69261724259678</v>
      </c>
      <c r="K165" s="71">
        <v>1.0483715937564839</v>
      </c>
      <c r="L165" s="71">
        <v>2.9302590755331681</v>
      </c>
      <c r="M165" s="71">
        <v>19.99520313426417</v>
      </c>
      <c r="N165" s="71">
        <v>22.951134603260869</v>
      </c>
      <c r="O165" s="71">
        <v>19.126065257115275</v>
      </c>
      <c r="P165" s="71">
        <v>20.520954982897152</v>
      </c>
      <c r="Q165" s="71">
        <v>1.1904144606574401</v>
      </c>
      <c r="R165" s="71">
        <v>0</v>
      </c>
      <c r="S165" s="71">
        <v>1.3710561078400001</v>
      </c>
      <c r="T165" s="72"/>
      <c r="U165" s="71">
        <v>31810048</v>
      </c>
      <c r="V165" s="71">
        <v>427</v>
      </c>
      <c r="W165" s="71">
        <v>62</v>
      </c>
      <c r="X165" s="71">
        <v>3623</v>
      </c>
      <c r="Y165" s="71">
        <v>5536</v>
      </c>
      <c r="Z165" s="71">
        <v>10450</v>
      </c>
      <c r="AA165" s="71">
        <v>4108</v>
      </c>
      <c r="AB165" s="71">
        <v>15389</v>
      </c>
      <c r="AC165" s="71">
        <v>0</v>
      </c>
      <c r="AD165" s="71">
        <v>1.3710561078400001</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5.0309999999999997</v>
      </c>
      <c r="BJ165" s="71">
        <v>329.08600000000001</v>
      </c>
      <c r="BK165" s="71">
        <v>0</v>
      </c>
      <c r="BL165" s="71">
        <v>3.488</v>
      </c>
      <c r="BM165" s="71">
        <v>0</v>
      </c>
      <c r="BN165" s="72"/>
      <c r="BO165" s="71">
        <v>0</v>
      </c>
      <c r="BP165" s="71">
        <v>1</v>
      </c>
      <c r="BQ165" s="71">
        <v>3</v>
      </c>
      <c r="BR165" s="71">
        <v>0</v>
      </c>
      <c r="BS165" s="71">
        <v>1</v>
      </c>
      <c r="BT165" s="71">
        <v>0</v>
      </c>
      <c r="BU165"/>
      <c r="BV165" s="70">
        <v>319.79000000000002</v>
      </c>
      <c r="BW165" s="70">
        <v>0</v>
      </c>
      <c r="BX165" s="70">
        <v>0</v>
      </c>
      <c r="BY165" s="70">
        <v>0</v>
      </c>
      <c r="BZ165" s="70">
        <v>0</v>
      </c>
      <c r="CA165" s="70">
        <v>0</v>
      </c>
      <c r="CB165" s="70">
        <v>7.93</v>
      </c>
      <c r="CC165" s="70">
        <v>9.8849999999999998</v>
      </c>
      <c r="CD165" s="70">
        <v>0</v>
      </c>
    </row>
    <row r="166" spans="1:82">
      <c r="A166" s="70" t="s">
        <v>1854</v>
      </c>
      <c r="B166" s="70">
        <v>232</v>
      </c>
      <c r="C166" s="70">
        <v>11</v>
      </c>
      <c r="D166" s="70">
        <v>14</v>
      </c>
      <c r="E166" s="70">
        <v>2014</v>
      </c>
      <c r="F166" s="70" t="s">
        <v>181</v>
      </c>
      <c r="G166" s="70" t="s">
        <v>1843</v>
      </c>
      <c r="H166" s="70" t="s">
        <v>1844</v>
      </c>
      <c r="I166" s="148"/>
      <c r="J166" s="71">
        <v>361.41273212378587</v>
      </c>
      <c r="K166" s="71">
        <v>1.1336717385844559</v>
      </c>
      <c r="L166" s="71">
        <v>4.476448355550791</v>
      </c>
      <c r="M166" s="71">
        <v>19.576078863335191</v>
      </c>
      <c r="N166" s="71">
        <v>20.522318012272969</v>
      </c>
      <c r="O166" s="71">
        <v>18.206486301413566</v>
      </c>
      <c r="P166" s="71">
        <v>20.788302302627645</v>
      </c>
      <c r="Q166" s="71">
        <v>1.13018276647495</v>
      </c>
      <c r="R166" s="71">
        <v>0</v>
      </c>
      <c r="S166" s="71">
        <v>1.4434780296</v>
      </c>
      <c r="T166" s="72"/>
      <c r="U166" s="71">
        <v>30172941</v>
      </c>
      <c r="V166" s="71">
        <v>390</v>
      </c>
      <c r="W166" s="71">
        <v>98</v>
      </c>
      <c r="X166" s="71">
        <v>3475</v>
      </c>
      <c r="Y166" s="71">
        <v>5533</v>
      </c>
      <c r="Z166" s="71">
        <v>10477</v>
      </c>
      <c r="AA166" s="71">
        <v>4140</v>
      </c>
      <c r="AB166" s="71">
        <v>15228</v>
      </c>
      <c r="AC166" s="71">
        <v>0</v>
      </c>
      <c r="AD166" s="71">
        <v>1.4434780296</v>
      </c>
      <c r="AE166" s="72"/>
      <c r="AF166" s="71"/>
      <c r="AG166" s="71"/>
      <c r="AH166" s="71"/>
      <c r="AI166" s="71"/>
      <c r="AJ166" s="71"/>
      <c r="AK166" s="71"/>
      <c r="AL166" s="71"/>
      <c r="AM166" s="71"/>
      <c r="AN166" s="71"/>
      <c r="AO166" s="71"/>
      <c r="AP166" s="71"/>
      <c r="AQ166" s="72"/>
      <c r="AR166" s="71">
        <v>475</v>
      </c>
      <c r="AS166" s="71">
        <v>116</v>
      </c>
      <c r="AT166" s="71">
        <v>0</v>
      </c>
      <c r="AU166" s="71">
        <v>0</v>
      </c>
      <c r="AV166" s="71">
        <v>0</v>
      </c>
      <c r="AW166" s="71">
        <v>0</v>
      </c>
      <c r="AX166" s="71"/>
      <c r="AY166" s="72"/>
      <c r="AZ166" s="71">
        <v>2029.9</v>
      </c>
      <c r="BA166" s="71">
        <v>5727.1</v>
      </c>
      <c r="BB166" s="71">
        <v>0</v>
      </c>
      <c r="BC166" s="71">
        <v>0</v>
      </c>
      <c r="BD166" s="71">
        <v>0</v>
      </c>
      <c r="BE166" s="71">
        <v>0</v>
      </c>
      <c r="BF166" s="71"/>
      <c r="BG166" s="72"/>
      <c r="BH166" s="71">
        <v>0</v>
      </c>
      <c r="BI166" s="71">
        <v>4.9390000000000001</v>
      </c>
      <c r="BJ166" s="71">
        <v>323.07</v>
      </c>
      <c r="BK166" s="71">
        <v>0</v>
      </c>
      <c r="BL166" s="71">
        <v>3.3980000000000001</v>
      </c>
      <c r="BM166" s="71">
        <v>0</v>
      </c>
      <c r="BN166" s="72"/>
      <c r="BO166" s="71">
        <v>0</v>
      </c>
      <c r="BP166" s="71">
        <v>1</v>
      </c>
      <c r="BQ166" s="71">
        <v>3</v>
      </c>
      <c r="BR166" s="71">
        <v>0</v>
      </c>
      <c r="BS166" s="71">
        <v>1</v>
      </c>
      <c r="BT166" s="71">
        <v>0</v>
      </c>
      <c r="BU166"/>
      <c r="BV166" s="70">
        <v>313.97500000000002</v>
      </c>
      <c r="BW166" s="70">
        <v>0</v>
      </c>
      <c r="BX166" s="70">
        <v>0</v>
      </c>
      <c r="BY166" s="70">
        <v>0</v>
      </c>
      <c r="BZ166" s="70">
        <v>0</v>
      </c>
      <c r="CA166" s="70">
        <v>0</v>
      </c>
      <c r="CB166" s="70">
        <v>7.8419999999999996</v>
      </c>
      <c r="CC166" s="70">
        <v>9.59</v>
      </c>
      <c r="CD166" s="70">
        <v>0</v>
      </c>
    </row>
    <row r="167" spans="1:82">
      <c r="A167" s="70" t="s">
        <v>1855</v>
      </c>
      <c r="B167" s="70">
        <v>233</v>
      </c>
      <c r="C167" s="70">
        <v>12</v>
      </c>
      <c r="D167" s="70">
        <v>14</v>
      </c>
      <c r="E167" s="70">
        <v>2015</v>
      </c>
      <c r="F167" s="70" t="s">
        <v>182</v>
      </c>
      <c r="G167" s="70" t="s">
        <v>1843</v>
      </c>
      <c r="H167" s="70" t="s">
        <v>1844</v>
      </c>
      <c r="I167" s="148"/>
      <c r="J167" s="71">
        <v>238.78412482479931</v>
      </c>
      <c r="K167" s="71">
        <v>1.072708699508764</v>
      </c>
      <c r="L167" s="71">
        <v>8.2878295865142739</v>
      </c>
      <c r="M167" s="71">
        <v>16.001105526723141</v>
      </c>
      <c r="N167" s="71">
        <v>19.405374544036832</v>
      </c>
      <c r="O167" s="71">
        <v>18.242924348007932</v>
      </c>
      <c r="P167" s="71">
        <v>20.4630061345004</v>
      </c>
      <c r="Q167" s="71">
        <v>1.0970763692114001</v>
      </c>
      <c r="R167" s="71">
        <v>0</v>
      </c>
      <c r="S167" s="71">
        <v>1.15857578206</v>
      </c>
      <c r="T167" s="72"/>
      <c r="U167" s="71">
        <v>20777898</v>
      </c>
      <c r="V167" s="71">
        <v>390</v>
      </c>
      <c r="W167" s="71">
        <v>98</v>
      </c>
      <c r="X167" s="71">
        <v>3475</v>
      </c>
      <c r="Y167" s="71">
        <v>5584</v>
      </c>
      <c r="Z167" s="71">
        <v>10599</v>
      </c>
      <c r="AA167" s="71">
        <v>4072</v>
      </c>
      <c r="AB167" s="71">
        <v>15100</v>
      </c>
      <c r="AC167" s="71">
        <v>0</v>
      </c>
      <c r="AD167" s="71">
        <v>1.15857578206</v>
      </c>
      <c r="AE167" s="72"/>
      <c r="AF167" s="71">
        <v>162719441.90595469</v>
      </c>
      <c r="AG167" s="71">
        <v>799254.43891882326</v>
      </c>
      <c r="AH167" s="71">
        <v>1335089.3835223869</v>
      </c>
      <c r="AI167" s="71">
        <v>22967299.770350669</v>
      </c>
      <c r="AJ167" s="71">
        <v>28667479.186815038</v>
      </c>
      <c r="AK167" s="71">
        <v>0</v>
      </c>
      <c r="AL167" s="71">
        <v>0</v>
      </c>
      <c r="AM167" s="71">
        <v>2069391.657882343</v>
      </c>
      <c r="AN167" s="71">
        <v>0</v>
      </c>
      <c r="AO167" s="71">
        <v>0</v>
      </c>
      <c r="AP167" s="71">
        <v>218557956.34344393</v>
      </c>
      <c r="AQ167" s="72"/>
      <c r="AR167" s="71">
        <v>509</v>
      </c>
      <c r="AS167" s="71">
        <v>199</v>
      </c>
      <c r="AT167" s="71">
        <v>0</v>
      </c>
      <c r="AU167" s="71">
        <v>0</v>
      </c>
      <c r="AV167" s="71">
        <v>0</v>
      </c>
      <c r="AW167" s="71">
        <v>0</v>
      </c>
      <c r="AX167" s="71"/>
      <c r="AY167" s="72"/>
      <c r="AZ167" s="71">
        <v>2215.1</v>
      </c>
      <c r="BA167" s="71">
        <v>10007.700000000001</v>
      </c>
      <c r="BB167" s="71">
        <v>0</v>
      </c>
      <c r="BC167" s="71">
        <v>0</v>
      </c>
      <c r="BD167" s="71">
        <v>0</v>
      </c>
      <c r="BE167" s="71">
        <v>0</v>
      </c>
      <c r="BF167" s="71"/>
      <c r="BG167" s="72"/>
      <c r="BH167" s="71">
        <v>0</v>
      </c>
      <c r="BI167" s="71">
        <v>4.0919999999999996</v>
      </c>
      <c r="BJ167" s="71">
        <v>231.66800000000001</v>
      </c>
      <c r="BK167" s="71">
        <v>0</v>
      </c>
      <c r="BL167" s="71">
        <v>3.242</v>
      </c>
      <c r="BM167" s="71">
        <v>0</v>
      </c>
      <c r="BN167" s="72"/>
      <c r="BO167" s="71">
        <v>0</v>
      </c>
      <c r="BP167" s="71">
        <v>1</v>
      </c>
      <c r="BQ167" s="71">
        <v>2</v>
      </c>
      <c r="BR167" s="71">
        <v>0</v>
      </c>
      <c r="BS167" s="71">
        <v>1</v>
      </c>
      <c r="BT167" s="71">
        <v>0</v>
      </c>
      <c r="BU167"/>
      <c r="BV167" s="70">
        <v>200.541</v>
      </c>
      <c r="BW167" s="70">
        <v>0</v>
      </c>
      <c r="BX167" s="70">
        <v>0</v>
      </c>
      <c r="BY167" s="70">
        <v>0</v>
      </c>
      <c r="BZ167" s="70">
        <v>0</v>
      </c>
      <c r="CA167" s="70">
        <v>26.600999999999999</v>
      </c>
      <c r="CB167" s="70">
        <v>6.3520000000000003</v>
      </c>
      <c r="CC167" s="70">
        <v>5.508</v>
      </c>
      <c r="CD167" s="70">
        <v>0</v>
      </c>
    </row>
    <row r="168" spans="1:82">
      <c r="A168" s="70" t="s">
        <v>1856</v>
      </c>
      <c r="B168" s="70">
        <v>234</v>
      </c>
      <c r="C168" s="70">
        <v>13</v>
      </c>
      <c r="D168" s="70">
        <v>14</v>
      </c>
      <c r="E168" s="70">
        <v>2016</v>
      </c>
      <c r="F168" s="70" t="s">
        <v>155</v>
      </c>
      <c r="G168" s="70" t="s">
        <v>1843</v>
      </c>
      <c r="H168" s="70" t="s">
        <v>1844</v>
      </c>
      <c r="I168" s="148"/>
      <c r="J168" s="71">
        <v>247.09766998485438</v>
      </c>
      <c r="K168" s="71">
        <v>1.0040689760514518</v>
      </c>
      <c r="L168" s="71">
        <v>4.863730798780221</v>
      </c>
      <c r="M168" s="71">
        <v>15.503203391627357</v>
      </c>
      <c r="N168" s="71">
        <v>19.927541939762985</v>
      </c>
      <c r="O168" s="71">
        <v>18.18461974345794</v>
      </c>
      <c r="P168" s="71">
        <v>19.833302934835853</v>
      </c>
      <c r="Q168" s="71">
        <v>1.0583503053239702</v>
      </c>
      <c r="R168" s="71">
        <v>0</v>
      </c>
      <c r="S168" s="71">
        <v>1.3878899775</v>
      </c>
      <c r="T168" s="72"/>
      <c r="U168" s="71">
        <v>19714805</v>
      </c>
      <c r="V168" s="71">
        <v>390</v>
      </c>
      <c r="W168" s="71">
        <v>98</v>
      </c>
      <c r="X168" s="71">
        <v>3475</v>
      </c>
      <c r="Y168" s="71">
        <v>5646</v>
      </c>
      <c r="Z168" s="71">
        <v>10695</v>
      </c>
      <c r="AA168" s="71">
        <v>4082</v>
      </c>
      <c r="AB168" s="71">
        <v>14984</v>
      </c>
      <c r="AC168" s="71">
        <v>0</v>
      </c>
      <c r="AD168" s="71">
        <v>1.3878899775</v>
      </c>
      <c r="AE168" s="72"/>
      <c r="AF168" s="71">
        <v>171947344.5373565</v>
      </c>
      <c r="AG168" s="71">
        <v>735607.98524980305</v>
      </c>
      <c r="AH168" s="71">
        <v>631198.43561463919</v>
      </c>
      <c r="AI168" s="71">
        <v>23621337.890243191</v>
      </c>
      <c r="AJ168" s="71">
        <v>29426501.12497779</v>
      </c>
      <c r="AK168" s="71">
        <v>0</v>
      </c>
      <c r="AL168" s="71">
        <v>0</v>
      </c>
      <c r="AM168" s="71">
        <v>2055089.7081026461</v>
      </c>
      <c r="AN168" s="71">
        <v>0</v>
      </c>
      <c r="AO168" s="71">
        <v>0</v>
      </c>
      <c r="AP168" s="71">
        <v>228417079.68154457</v>
      </c>
      <c r="AQ168" s="72"/>
      <c r="AR168" s="71">
        <v>525</v>
      </c>
      <c r="AS168" s="71">
        <v>294</v>
      </c>
      <c r="AT168" s="71">
        <v>0</v>
      </c>
      <c r="AU168" s="71">
        <v>0</v>
      </c>
      <c r="AV168" s="71">
        <v>0</v>
      </c>
      <c r="AW168" s="71">
        <v>1</v>
      </c>
      <c r="AX168" s="71"/>
      <c r="AY168" s="72"/>
      <c r="AZ168" s="71">
        <v>2311.3000000000002</v>
      </c>
      <c r="BA168" s="71">
        <v>17939.7</v>
      </c>
      <c r="BB168" s="71">
        <v>0</v>
      </c>
      <c r="BC168" s="71">
        <v>0</v>
      </c>
      <c r="BD168" s="71">
        <v>0</v>
      </c>
      <c r="BE168" s="71">
        <v>6700</v>
      </c>
      <c r="BF168" s="71"/>
      <c r="BG168" s="72"/>
      <c r="BH168" s="71">
        <v>0</v>
      </c>
      <c r="BI168" s="71">
        <v>4.1130000000000004</v>
      </c>
      <c r="BJ168" s="71">
        <v>260.58100000000002</v>
      </c>
      <c r="BK168" s="71">
        <v>0</v>
      </c>
      <c r="BL168" s="71">
        <v>3.0779999999999998</v>
      </c>
      <c r="BM168" s="71">
        <v>0</v>
      </c>
      <c r="BN168" s="72"/>
      <c r="BO168" s="71">
        <v>0</v>
      </c>
      <c r="BP168" s="71">
        <v>1</v>
      </c>
      <c r="BQ168" s="71">
        <v>3</v>
      </c>
      <c r="BR168" s="71">
        <v>0</v>
      </c>
      <c r="BS168" s="71">
        <v>1</v>
      </c>
      <c r="BT168" s="71">
        <v>0</v>
      </c>
      <c r="BU168"/>
      <c r="BV168" s="70">
        <v>254.762</v>
      </c>
      <c r="BW168" s="70">
        <v>0</v>
      </c>
      <c r="BX168" s="70">
        <v>0</v>
      </c>
      <c r="BY168" s="70">
        <v>0</v>
      </c>
      <c r="BZ168" s="70">
        <v>0</v>
      </c>
      <c r="CA168" s="70">
        <v>0</v>
      </c>
      <c r="CB168" s="70">
        <v>7.05</v>
      </c>
      <c r="CC168" s="70">
        <v>5.96</v>
      </c>
      <c r="CD168" s="70">
        <v>0</v>
      </c>
    </row>
    <row r="169" spans="1:82">
      <c r="A169" s="70" t="s">
        <v>1857</v>
      </c>
      <c r="B169" s="70">
        <v>235</v>
      </c>
      <c r="C169" s="70">
        <v>14</v>
      </c>
      <c r="D169" s="70">
        <v>14</v>
      </c>
      <c r="E169" s="70">
        <v>2017</v>
      </c>
      <c r="F169" s="70" t="s">
        <v>156</v>
      </c>
      <c r="G169" s="70" t="s">
        <v>1843</v>
      </c>
      <c r="H169" s="70" t="s">
        <v>1844</v>
      </c>
      <c r="I169" s="148"/>
      <c r="J169" s="71">
        <v>260.38177358871701</v>
      </c>
      <c r="K169" s="71">
        <v>1.0136854302218574</v>
      </c>
      <c r="L169" s="71">
        <v>4.7527900261832654</v>
      </c>
      <c r="M169" s="71">
        <v>14.647064178173345</v>
      </c>
      <c r="N169" s="71">
        <v>19.296464037383803</v>
      </c>
      <c r="O169" s="71">
        <v>18.011658555936808</v>
      </c>
      <c r="P169" s="71">
        <v>19.475924747011629</v>
      </c>
      <c r="Q169" s="71">
        <v>1.01231495593304</v>
      </c>
      <c r="R169" s="71">
        <v>0</v>
      </c>
      <c r="S169" s="71">
        <v>1.2613842484</v>
      </c>
      <c r="T169" s="72"/>
      <c r="U169" s="71">
        <v>22200445</v>
      </c>
      <c r="V169" s="71">
        <v>390</v>
      </c>
      <c r="W169" s="71">
        <v>98</v>
      </c>
      <c r="X169" s="71">
        <v>3475</v>
      </c>
      <c r="Y169" s="71">
        <v>5640</v>
      </c>
      <c r="Z169" s="71">
        <v>10769</v>
      </c>
      <c r="AA169" s="71">
        <v>4034</v>
      </c>
      <c r="AB169" s="71">
        <v>14821</v>
      </c>
      <c r="AC169" s="71">
        <v>0</v>
      </c>
      <c r="AD169" s="71">
        <v>1.2613842484</v>
      </c>
      <c r="AE169" s="72"/>
      <c r="AF169" s="71">
        <v>197651063.02813241</v>
      </c>
      <c r="AG169" s="71">
        <v>774863.68292721617</v>
      </c>
      <c r="AH169" s="71">
        <v>772683.84543478733</v>
      </c>
      <c r="AI169" s="71">
        <v>23223401.006344419</v>
      </c>
      <c r="AJ169" s="71">
        <v>27696475.142301042</v>
      </c>
      <c r="AK169" s="71">
        <v>0</v>
      </c>
      <c r="AL169" s="71">
        <v>0</v>
      </c>
      <c r="AM169" s="71">
        <v>2035914.5607220349</v>
      </c>
      <c r="AN169" s="71">
        <v>0</v>
      </c>
      <c r="AO169" s="71">
        <v>0</v>
      </c>
      <c r="AP169" s="71">
        <v>252154401.2658619</v>
      </c>
      <c r="AQ169" s="72"/>
      <c r="AR169" s="71">
        <v>546</v>
      </c>
      <c r="AS169" s="71">
        <v>384</v>
      </c>
      <c r="AT169" s="71">
        <v>0</v>
      </c>
      <c r="AU169" s="71">
        <v>0</v>
      </c>
      <c r="AV169" s="71">
        <v>0</v>
      </c>
      <c r="AW169" s="71">
        <v>1</v>
      </c>
      <c r="AX169" s="71"/>
      <c r="AY169" s="72"/>
      <c r="AZ169" s="71">
        <v>2425</v>
      </c>
      <c r="BA169" s="71">
        <v>27480.3</v>
      </c>
      <c r="BB169" s="71">
        <v>0</v>
      </c>
      <c r="BC169" s="71">
        <v>0</v>
      </c>
      <c r="BD169" s="71">
        <v>0</v>
      </c>
      <c r="BE169" s="71">
        <v>6700</v>
      </c>
      <c r="BF169" s="71"/>
      <c r="BG169" s="72"/>
      <c r="BH169" s="71">
        <v>0</v>
      </c>
      <c r="BI169" s="71">
        <v>4.0170000000000003</v>
      </c>
      <c r="BJ169" s="71">
        <v>250.76300000000001</v>
      </c>
      <c r="BK169" s="71">
        <v>0</v>
      </c>
      <c r="BL169" s="71">
        <v>3.1139999999999999</v>
      </c>
      <c r="BM169" s="71">
        <v>0</v>
      </c>
      <c r="BN169" s="72"/>
      <c r="BO169" s="71">
        <v>0</v>
      </c>
      <c r="BP169" s="71">
        <v>1</v>
      </c>
      <c r="BQ169" s="71">
        <v>3</v>
      </c>
      <c r="BR169" s="71">
        <v>0</v>
      </c>
      <c r="BS169" s="71">
        <v>1</v>
      </c>
      <c r="BT169" s="71">
        <v>0</v>
      </c>
      <c r="BU169"/>
      <c r="BV169" s="70">
        <v>243.77699999999999</v>
      </c>
      <c r="BW169" s="70">
        <v>0</v>
      </c>
      <c r="BX169" s="70">
        <v>0</v>
      </c>
      <c r="BY169" s="70">
        <v>0</v>
      </c>
      <c r="BZ169" s="70">
        <v>0</v>
      </c>
      <c r="CA169" s="70">
        <v>0</v>
      </c>
      <c r="CB169" s="70">
        <v>7.8680000000000003</v>
      </c>
      <c r="CC169" s="70">
        <v>6.2489999999999997</v>
      </c>
      <c r="CD169" s="70">
        <v>0</v>
      </c>
    </row>
    <row r="170" spans="1:82">
      <c r="A170" s="70" t="s">
        <v>1858</v>
      </c>
      <c r="B170" s="70">
        <v>236</v>
      </c>
      <c r="C170" s="70">
        <v>15</v>
      </c>
      <c r="D170" s="70">
        <v>14</v>
      </c>
      <c r="E170" s="70">
        <v>2018</v>
      </c>
      <c r="F170" s="70" t="s">
        <v>183</v>
      </c>
      <c r="G170" s="70" t="s">
        <v>1843</v>
      </c>
      <c r="H170" s="70" t="s">
        <v>1844</v>
      </c>
      <c r="I170" s="148"/>
      <c r="J170" s="71">
        <v>198.7949843177843</v>
      </c>
      <c r="K170" s="71">
        <v>0.93891834782639116</v>
      </c>
      <c r="L170" s="71">
        <v>4.3704803207178333</v>
      </c>
      <c r="M170" s="71">
        <v>15.158746123407962</v>
      </c>
      <c r="N170" s="71">
        <v>17.545205838016884</v>
      </c>
      <c r="O170" s="71">
        <v>17.571509145078323</v>
      </c>
      <c r="P170" s="71">
        <v>19.119540673609126</v>
      </c>
      <c r="Q170" s="71">
        <v>0.93055739568808404</v>
      </c>
      <c r="R170" s="71">
        <v>0</v>
      </c>
      <c r="S170" s="71">
        <v>1.05379842624</v>
      </c>
      <c r="T170" s="72"/>
      <c r="U170" s="71">
        <v>17667762</v>
      </c>
      <c r="V170" s="71">
        <v>390</v>
      </c>
      <c r="W170" s="71">
        <v>98</v>
      </c>
      <c r="X170" s="71">
        <v>3475</v>
      </c>
      <c r="Y170" s="71">
        <v>5686</v>
      </c>
      <c r="Z170" s="71">
        <v>10707</v>
      </c>
      <c r="AA170" s="71">
        <v>4000</v>
      </c>
      <c r="AB170" s="71">
        <v>14682</v>
      </c>
      <c r="AC170" s="71">
        <v>0</v>
      </c>
      <c r="AD170" s="71">
        <v>1.05379842624</v>
      </c>
      <c r="AE170" s="72"/>
      <c r="AF170" s="71">
        <v>159945619.30474311</v>
      </c>
      <c r="AG170" s="71">
        <v>702357.29606221977</v>
      </c>
      <c r="AH170" s="71">
        <v>715118.83765660238</v>
      </c>
      <c r="AI170" s="71">
        <v>23635274.177761529</v>
      </c>
      <c r="AJ170" s="71">
        <v>26000979.20118276</v>
      </c>
      <c r="AK170" s="71">
        <v>0</v>
      </c>
      <c r="AL170" s="71">
        <v>0</v>
      </c>
      <c r="AM170" s="71">
        <v>2020993.607468429</v>
      </c>
      <c r="AN170" s="71">
        <v>0</v>
      </c>
      <c r="AO170" s="71">
        <v>0</v>
      </c>
      <c r="AP170" s="71">
        <v>213020342.42487463</v>
      </c>
      <c r="AQ170" s="72"/>
      <c r="AR170" s="71">
        <v>578</v>
      </c>
      <c r="AS170" s="71">
        <v>465</v>
      </c>
      <c r="AT170" s="71">
        <v>0</v>
      </c>
      <c r="AU170" s="71">
        <v>0</v>
      </c>
      <c r="AV170" s="71">
        <v>0</v>
      </c>
      <c r="AW170" s="71">
        <v>1</v>
      </c>
      <c r="AX170" s="71"/>
      <c r="AY170" s="72"/>
      <c r="AZ170" s="71">
        <v>2584.3000000000002</v>
      </c>
      <c r="BA170" s="71">
        <v>32111</v>
      </c>
      <c r="BB170" s="71">
        <v>0</v>
      </c>
      <c r="BC170" s="71">
        <v>0</v>
      </c>
      <c r="BD170" s="71">
        <v>0</v>
      </c>
      <c r="BE170" s="71">
        <v>6700</v>
      </c>
      <c r="BF170" s="71"/>
      <c r="BG170" s="72"/>
      <c r="BH170" s="71">
        <v>0</v>
      </c>
      <c r="BI170" s="71">
        <v>3.9020000000000001</v>
      </c>
      <c r="BJ170" s="71">
        <v>235.46</v>
      </c>
      <c r="BK170" s="71">
        <v>0</v>
      </c>
      <c r="BL170" s="71">
        <v>3.0630000000000002</v>
      </c>
      <c r="BM170" s="71">
        <v>0</v>
      </c>
      <c r="BN170" s="72"/>
      <c r="BO170" s="71">
        <v>0</v>
      </c>
      <c r="BP170" s="71">
        <v>1</v>
      </c>
      <c r="BQ170" s="71">
        <v>4</v>
      </c>
      <c r="BR170" s="71">
        <v>0</v>
      </c>
      <c r="BS170" s="71">
        <v>1</v>
      </c>
      <c r="BT170" s="71">
        <v>0</v>
      </c>
      <c r="BU170"/>
      <c r="BV170" s="70">
        <v>231.52799999999999</v>
      </c>
      <c r="BW170" s="70">
        <v>0</v>
      </c>
      <c r="BX170" s="70">
        <v>0</v>
      </c>
      <c r="BY170" s="70">
        <v>0</v>
      </c>
      <c r="BZ170" s="70">
        <v>0</v>
      </c>
      <c r="CA170" s="70">
        <v>0</v>
      </c>
      <c r="CB170" s="70">
        <v>5.64</v>
      </c>
      <c r="CC170" s="70">
        <v>5.2569999999999997</v>
      </c>
      <c r="CD170" s="70">
        <v>0</v>
      </c>
    </row>
    <row r="171" spans="1:82">
      <c r="A171" s="70" t="s">
        <v>1859</v>
      </c>
      <c r="B171" s="70">
        <v>237</v>
      </c>
      <c r="C171" s="70">
        <v>16</v>
      </c>
      <c r="D171" s="70">
        <v>14</v>
      </c>
      <c r="E171" s="70">
        <v>2019</v>
      </c>
      <c r="F171" s="70" t="s">
        <v>158</v>
      </c>
      <c r="G171" s="70" t="s">
        <v>1843</v>
      </c>
      <c r="H171" s="70" t="s">
        <v>1844</v>
      </c>
      <c r="I171" s="148"/>
      <c r="J171" s="71">
        <v>159.83118447483417</v>
      </c>
      <c r="K171" s="71">
        <v>0.87539358668562961</v>
      </c>
      <c r="L171" s="71">
        <v>4.4015469369854436</v>
      </c>
      <c r="M171" s="71">
        <v>13.515788235327596</v>
      </c>
      <c r="N171" s="71">
        <v>16.385054994206964</v>
      </c>
      <c r="O171" s="71">
        <v>17.613130457231776</v>
      </c>
      <c r="P171" s="71">
        <v>19.292626647167197</v>
      </c>
      <c r="Q171" s="71">
        <v>0.89603238777850802</v>
      </c>
      <c r="R171" s="71">
        <v>0</v>
      </c>
      <c r="S171" s="71">
        <v>1.637671981</v>
      </c>
      <c r="T171" s="72"/>
      <c r="U171" s="71">
        <v>13978806</v>
      </c>
      <c r="V171" s="71">
        <v>390</v>
      </c>
      <c r="W171" s="71">
        <v>98</v>
      </c>
      <c r="X171" s="71">
        <v>3475</v>
      </c>
      <c r="Y171" s="71">
        <v>5720</v>
      </c>
      <c r="Z171" s="71">
        <v>11027</v>
      </c>
      <c r="AA171" s="71">
        <v>4006</v>
      </c>
      <c r="AB171" s="71">
        <v>14520</v>
      </c>
      <c r="AC171" s="71">
        <v>0</v>
      </c>
      <c r="AD171" s="71">
        <v>1.637671981</v>
      </c>
      <c r="AE171" s="72"/>
      <c r="AF171" s="71">
        <v>134204138.9111412</v>
      </c>
      <c r="AG171" s="71">
        <v>689912.4781926634</v>
      </c>
      <c r="AH171" s="71">
        <v>786529.27456726157</v>
      </c>
      <c r="AI171" s="71">
        <v>22678009.616053469</v>
      </c>
      <c r="AJ171" s="71">
        <v>25522857.82735699</v>
      </c>
      <c r="AK171" s="71">
        <v>0</v>
      </c>
      <c r="AL171" s="71">
        <v>0</v>
      </c>
      <c r="AM171" s="71">
        <v>1977514.6934985223</v>
      </c>
      <c r="AN171" s="71">
        <v>0</v>
      </c>
      <c r="AO171" s="71">
        <v>0</v>
      </c>
      <c r="AP171" s="71">
        <v>185858962.8008101</v>
      </c>
      <c r="AQ171" s="72"/>
      <c r="AR171" s="71">
        <v>615</v>
      </c>
      <c r="AS171" s="71">
        <v>549</v>
      </c>
      <c r="AT171" s="71">
        <v>0</v>
      </c>
      <c r="AU171" s="71">
        <v>0</v>
      </c>
      <c r="AV171" s="71">
        <v>0</v>
      </c>
      <c r="AW171" s="71">
        <v>1</v>
      </c>
      <c r="AX171" s="71"/>
      <c r="AY171" s="72"/>
      <c r="AZ171" s="71">
        <v>2792.5</v>
      </c>
      <c r="BA171" s="71">
        <v>35436.800000000017</v>
      </c>
      <c r="BB171" s="71">
        <v>0</v>
      </c>
      <c r="BC171" s="71">
        <v>0</v>
      </c>
      <c r="BD171" s="71">
        <v>0</v>
      </c>
      <c r="BE171" s="71">
        <v>6700</v>
      </c>
      <c r="BF171" s="71"/>
      <c r="BG171" s="72"/>
      <c r="BH171" s="71">
        <v>0</v>
      </c>
      <c r="BI171" s="71">
        <v>3.91</v>
      </c>
      <c r="BJ171" s="71">
        <v>196.25800000000001</v>
      </c>
      <c r="BK171" s="71">
        <v>0</v>
      </c>
      <c r="BL171" s="71">
        <v>2.8959999999999999</v>
      </c>
      <c r="BM171" s="71">
        <v>0</v>
      </c>
      <c r="BN171" s="72"/>
      <c r="BO171" s="71">
        <v>0</v>
      </c>
      <c r="BP171" s="71">
        <v>1</v>
      </c>
      <c r="BQ171" s="71">
        <v>4</v>
      </c>
      <c r="BR171" s="71">
        <v>0</v>
      </c>
      <c r="BS171" s="71">
        <v>1</v>
      </c>
      <c r="BT171" s="71">
        <v>0</v>
      </c>
      <c r="BU171"/>
      <c r="BV171" s="70">
        <v>203.06399999999999</v>
      </c>
      <c r="BW171" s="70">
        <v>0</v>
      </c>
      <c r="BX171" s="70">
        <v>0</v>
      </c>
      <c r="BY171" s="70">
        <v>0</v>
      </c>
      <c r="BZ171" s="70">
        <v>0</v>
      </c>
      <c r="CA171" s="70">
        <v>0</v>
      </c>
      <c r="CB171" s="70">
        <v>0</v>
      </c>
      <c r="CC171" s="70">
        <v>0</v>
      </c>
      <c r="CD171" s="70">
        <v>0</v>
      </c>
    </row>
    <row r="172" spans="1:82">
      <c r="A172" s="70" t="s">
        <v>1860</v>
      </c>
      <c r="B172" s="70">
        <v>238</v>
      </c>
      <c r="C172" s="70">
        <v>17</v>
      </c>
      <c r="D172" s="70">
        <v>14</v>
      </c>
      <c r="E172" s="70">
        <v>2020</v>
      </c>
      <c r="F172" s="70" t="s">
        <v>159</v>
      </c>
      <c r="G172" s="70" t="s">
        <v>1843</v>
      </c>
      <c r="H172" s="70" t="s">
        <v>1844</v>
      </c>
      <c r="I172" s="148"/>
      <c r="J172" s="71">
        <v>128.53662962947109</v>
      </c>
      <c r="K172" s="71">
        <v>0.80666153349012126</v>
      </c>
      <c r="L172" s="71">
        <v>9.0241227226344858</v>
      </c>
      <c r="M172" s="71">
        <v>12.779308332817731</v>
      </c>
      <c r="N172" s="71">
        <v>16.338089704653392</v>
      </c>
      <c r="O172" s="71">
        <v>15.421796418085556</v>
      </c>
      <c r="P172" s="71">
        <v>18.363979098435074</v>
      </c>
      <c r="Q172" s="71">
        <v>0.84585053788090503</v>
      </c>
      <c r="R172" s="71">
        <v>0</v>
      </c>
      <c r="S172" s="71">
        <v>5.3926807000000007E-2</v>
      </c>
      <c r="T172" s="72"/>
      <c r="U172" s="71">
        <v>11455261</v>
      </c>
      <c r="V172" s="71">
        <v>342</v>
      </c>
      <c r="W172" s="71">
        <v>214</v>
      </c>
      <c r="X172" s="71">
        <v>3645</v>
      </c>
      <c r="Y172" s="71">
        <v>5741</v>
      </c>
      <c r="Z172" s="71">
        <v>11020</v>
      </c>
      <c r="AA172" s="71">
        <v>4053</v>
      </c>
      <c r="AB172" s="71">
        <v>14346</v>
      </c>
      <c r="AC172" s="71">
        <v>0</v>
      </c>
      <c r="AD172" s="71">
        <v>5.3926807000000007E-2</v>
      </c>
      <c r="AE172" s="72"/>
      <c r="AF172" s="71">
        <v>111902148.3780093</v>
      </c>
      <c r="AG172" s="71">
        <v>619714.86720032664</v>
      </c>
      <c r="AH172" s="71">
        <v>1681812.1027285187</v>
      </c>
      <c r="AI172" s="71">
        <v>22978561.652934432</v>
      </c>
      <c r="AJ172" s="71">
        <v>29239855.262674429</v>
      </c>
      <c r="AK172" s="71"/>
      <c r="AL172" s="71"/>
      <c r="AM172" s="71">
        <v>1872312.3873843502</v>
      </c>
      <c r="AN172" s="71"/>
      <c r="AO172" s="71"/>
      <c r="AP172" s="71">
        <v>168294404.65093136</v>
      </c>
      <c r="AQ172" s="72"/>
      <c r="AR172" s="71">
        <v>642</v>
      </c>
      <c r="AS172" s="71">
        <v>640</v>
      </c>
      <c r="AT172" s="71">
        <v>0</v>
      </c>
      <c r="AU172" s="71">
        <v>0</v>
      </c>
      <c r="AV172" s="71">
        <v>0</v>
      </c>
      <c r="AW172" s="71">
        <v>1</v>
      </c>
      <c r="AX172" s="71"/>
      <c r="AY172" s="72"/>
      <c r="AZ172" s="71">
        <v>2968.8</v>
      </c>
      <c r="BA172" s="71">
        <v>39847.799999999967</v>
      </c>
      <c r="BB172" s="71">
        <v>0</v>
      </c>
      <c r="BC172" s="71">
        <v>0</v>
      </c>
      <c r="BD172" s="71">
        <v>0</v>
      </c>
      <c r="BE172" s="71">
        <v>6750</v>
      </c>
      <c r="BF172" s="71"/>
      <c r="BG172" s="72"/>
      <c r="BH172" s="71">
        <v>0</v>
      </c>
      <c r="BI172" s="71">
        <v>3.8519999999999999</v>
      </c>
      <c r="BJ172" s="71">
        <v>179.75200000000001</v>
      </c>
      <c r="BK172" s="71">
        <v>0</v>
      </c>
      <c r="BL172" s="71">
        <v>2.6909999999999998</v>
      </c>
      <c r="BM172" s="71">
        <v>0</v>
      </c>
      <c r="BN172" s="72"/>
      <c r="BO172" s="71">
        <v>0</v>
      </c>
      <c r="BP172" s="71">
        <v>1</v>
      </c>
      <c r="BQ172" s="71">
        <v>3</v>
      </c>
      <c r="BR172" s="71">
        <v>0</v>
      </c>
      <c r="BS172" s="71">
        <v>1</v>
      </c>
      <c r="BT172" s="71">
        <v>0</v>
      </c>
      <c r="BU172"/>
      <c r="BV172" s="70">
        <v>186.29499999999999</v>
      </c>
      <c r="BW172" s="70">
        <v>0</v>
      </c>
      <c r="BX172" s="70">
        <v>0</v>
      </c>
      <c r="BY172" s="70">
        <v>0</v>
      </c>
      <c r="BZ172" s="70">
        <v>0</v>
      </c>
      <c r="CA172" s="70">
        <v>0</v>
      </c>
      <c r="CB172" s="70">
        <v>0</v>
      </c>
      <c r="CC172" s="70">
        <v>0</v>
      </c>
      <c r="CD172" s="70">
        <v>0</v>
      </c>
    </row>
    <row r="173" spans="1:82">
      <c r="A173" s="70" t="s">
        <v>1861</v>
      </c>
      <c r="B173" s="70">
        <v>238</v>
      </c>
      <c r="C173" s="70">
        <v>18</v>
      </c>
      <c r="D173" s="70">
        <v>14</v>
      </c>
      <c r="E173" s="70">
        <v>2021</v>
      </c>
      <c r="F173" s="70" t="s">
        <v>160</v>
      </c>
      <c r="G173" s="70" t="s">
        <v>1843</v>
      </c>
      <c r="H173" s="70" t="s">
        <v>1844</v>
      </c>
      <c r="I173" s="148"/>
      <c r="J173" s="71">
        <v>137.43430323021087</v>
      </c>
      <c r="K173" s="71">
        <v>0.88412414708007381</v>
      </c>
      <c r="L173" s="71">
        <v>8.6321527248143557</v>
      </c>
      <c r="M173" s="71">
        <v>14.664871806749172</v>
      </c>
      <c r="N173" s="71">
        <v>16.933654550909687</v>
      </c>
      <c r="O173" s="71">
        <v>15.239988236847877</v>
      </c>
      <c r="P173" s="71">
        <v>19.02322093726481</v>
      </c>
      <c r="Q173" s="71">
        <v>0.82769563446605299</v>
      </c>
      <c r="R173" s="71">
        <v>0</v>
      </c>
      <c r="S173" s="71">
        <v>0</v>
      </c>
      <c r="T173" s="72"/>
      <c r="U173" s="71">
        <v>12084573</v>
      </c>
      <c r="V173" s="71">
        <v>342</v>
      </c>
      <c r="W173" s="71">
        <v>214</v>
      </c>
      <c r="X173" s="71">
        <v>3645</v>
      </c>
      <c r="Y173" s="71">
        <v>5735</v>
      </c>
      <c r="Z173" s="71">
        <v>11213</v>
      </c>
      <c r="AA173" s="71">
        <v>4094</v>
      </c>
      <c r="AB173" s="71">
        <v>14176</v>
      </c>
      <c r="AC173" s="71">
        <v>0</v>
      </c>
      <c r="AD173" s="71">
        <v>0</v>
      </c>
      <c r="AE173" s="72"/>
      <c r="AF173" s="71">
        <v>119973262.39945805</v>
      </c>
      <c r="AG173" s="71">
        <v>656751.25916061294</v>
      </c>
      <c r="AH173" s="71">
        <v>1536517.7838591915</v>
      </c>
      <c r="AI173" s="71">
        <v>24592242.847712345</v>
      </c>
      <c r="AJ173" s="71">
        <v>28171510.9471079</v>
      </c>
      <c r="AK173" s="71">
        <v>0</v>
      </c>
      <c r="AL173" s="71">
        <v>0</v>
      </c>
      <c r="AM173" s="71">
        <v>1860796.8735634142</v>
      </c>
      <c r="AN173" s="71">
        <v>0</v>
      </c>
      <c r="AO173" s="71">
        <v>0</v>
      </c>
      <c r="AP173" s="71">
        <v>176791082.11086151</v>
      </c>
      <c r="AQ173" s="72"/>
      <c r="AR173" s="71">
        <v>664</v>
      </c>
      <c r="AS173" s="71">
        <v>694</v>
      </c>
      <c r="AT173" s="71">
        <v>0</v>
      </c>
      <c r="AU173" s="71">
        <v>0</v>
      </c>
      <c r="AV173" s="71">
        <v>0</v>
      </c>
      <c r="AW173" s="71">
        <v>1</v>
      </c>
      <c r="AX173" s="71"/>
      <c r="AY173" s="72"/>
      <c r="AZ173" s="71">
        <v>3109.900000000001</v>
      </c>
      <c r="BA173" s="71">
        <v>42681.699999999983</v>
      </c>
      <c r="BB173" s="71">
        <v>0</v>
      </c>
      <c r="BC173" s="71">
        <v>0</v>
      </c>
      <c r="BD173" s="71">
        <v>0</v>
      </c>
      <c r="BE173" s="71">
        <v>6750</v>
      </c>
      <c r="BF173" s="71"/>
      <c r="BG173" s="72"/>
      <c r="BH173" s="71">
        <v>3.5840000000000001</v>
      </c>
      <c r="BI173" s="71">
        <v>3.8439999999999999</v>
      </c>
      <c r="BJ173" s="71">
        <v>182.04900000000001</v>
      </c>
      <c r="BK173" s="71">
        <v>18.806000000000001</v>
      </c>
      <c r="BL173" s="71">
        <v>2.5169999999999999</v>
      </c>
      <c r="BM173" s="71">
        <v>0</v>
      </c>
      <c r="BN173" s="72"/>
      <c r="BO173" s="71">
        <v>1</v>
      </c>
      <c r="BP173" s="71">
        <v>1</v>
      </c>
      <c r="BQ173" s="71">
        <v>3</v>
      </c>
      <c r="BR173" s="71">
        <v>1</v>
      </c>
      <c r="BS173" s="71">
        <v>1</v>
      </c>
      <c r="BT173" s="71">
        <v>0</v>
      </c>
      <c r="BU173"/>
      <c r="BV173" s="70">
        <v>183.72499999999999</v>
      </c>
      <c r="BW173" s="70">
        <v>0</v>
      </c>
      <c r="BX173" s="70">
        <v>0</v>
      </c>
      <c r="BY173" s="70">
        <v>1.9370000000000001</v>
      </c>
      <c r="BZ173" s="70">
        <v>16.869</v>
      </c>
      <c r="CA173" s="70">
        <v>0</v>
      </c>
      <c r="CB173" s="70">
        <v>4.2050000000000001</v>
      </c>
      <c r="CC173" s="70">
        <v>4.0640000000000001</v>
      </c>
      <c r="CD173" s="70">
        <v>0</v>
      </c>
    </row>
    <row r="174" spans="1:82">
      <c r="A174" s="70" t="s">
        <v>1862</v>
      </c>
      <c r="B174" s="70">
        <v>238</v>
      </c>
      <c r="C174" s="70">
        <v>19</v>
      </c>
      <c r="D174" s="70">
        <v>14</v>
      </c>
      <c r="E174" s="70">
        <v>2022</v>
      </c>
      <c r="F174" s="70" t="s">
        <v>161</v>
      </c>
      <c r="G174" s="70" t="s">
        <v>1843</v>
      </c>
      <c r="H174" s="70" t="s">
        <v>1844</v>
      </c>
      <c r="I174" s="148"/>
      <c r="J174" s="71">
        <v>121.02292327349276</v>
      </c>
      <c r="K174" s="71">
        <v>0.8285279439153832</v>
      </c>
      <c r="L174" s="71">
        <v>7.8225335557113498</v>
      </c>
      <c r="M174" s="71">
        <v>13.522204547699443</v>
      </c>
      <c r="N174" s="71">
        <v>15.794201065926048</v>
      </c>
      <c r="O174" s="71">
        <v>16.478006743348914</v>
      </c>
      <c r="P174" s="71">
        <v>18.659771157242641</v>
      </c>
      <c r="Q174" s="71">
        <v>0.82417779509917977</v>
      </c>
      <c r="R174" s="71">
        <v>0</v>
      </c>
      <c r="S174" s="71">
        <v>0</v>
      </c>
      <c r="T174" s="72"/>
      <c r="U174" s="71">
        <v>12033681</v>
      </c>
      <c r="V174" s="71">
        <v>342</v>
      </c>
      <c r="W174" s="71">
        <v>214</v>
      </c>
      <c r="X174" s="71">
        <v>3645</v>
      </c>
      <c r="Y174" s="71">
        <v>5771</v>
      </c>
      <c r="Z174" s="71">
        <v>11519</v>
      </c>
      <c r="AA174" s="71">
        <v>4077</v>
      </c>
      <c r="AB174" s="71">
        <v>14000</v>
      </c>
      <c r="AC174" s="71">
        <v>0</v>
      </c>
      <c r="AD174" s="71">
        <v>0</v>
      </c>
      <c r="AE174" s="72"/>
      <c r="AF174" s="71">
        <v>107678718.11557075</v>
      </c>
      <c r="AG174" s="71">
        <v>662123.51614080602</v>
      </c>
      <c r="AH174" s="71">
        <v>1705653.9127698592</v>
      </c>
      <c r="AI174" s="71">
        <v>22443723.490748838</v>
      </c>
      <c r="AJ174" s="71">
        <v>25914025.323413335</v>
      </c>
      <c r="AK174" s="71">
        <v>0</v>
      </c>
      <c r="AL174" s="71">
        <v>0</v>
      </c>
      <c r="AM174" s="71">
        <v>1807782.1216996179</v>
      </c>
      <c r="AN174" s="71">
        <v>0</v>
      </c>
      <c r="AO174" s="71">
        <v>0</v>
      </c>
      <c r="AP174" s="71">
        <v>160212026.48034322</v>
      </c>
      <c r="AQ174" s="72"/>
      <c r="AR174" s="71">
        <v>692</v>
      </c>
      <c r="AS174" s="71">
        <v>717</v>
      </c>
      <c r="AT174" s="71">
        <v>0</v>
      </c>
      <c r="AU174" s="71">
        <v>0</v>
      </c>
      <c r="AV174" s="71">
        <v>0</v>
      </c>
      <c r="AW174" s="71">
        <v>2</v>
      </c>
      <c r="AX174" s="71"/>
      <c r="AY174" s="72"/>
      <c r="AZ174" s="71">
        <v>3278.7000000000016</v>
      </c>
      <c r="BA174" s="71">
        <v>45316.999999999978</v>
      </c>
      <c r="BB174" s="71">
        <v>0</v>
      </c>
      <c r="BC174" s="71">
        <v>0</v>
      </c>
      <c r="BD174" s="71">
        <v>0</v>
      </c>
      <c r="BE174" s="71">
        <v>8740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1863</v>
      </c>
      <c r="B175" s="70">
        <v>238</v>
      </c>
      <c r="C175" s="70">
        <v>20</v>
      </c>
      <c r="D175" s="70">
        <v>14</v>
      </c>
      <c r="E175" s="70">
        <v>2023</v>
      </c>
      <c r="F175" s="70" t="s">
        <v>1539</v>
      </c>
      <c r="G175" s="70" t="s">
        <v>1843</v>
      </c>
      <c r="H175" s="70" t="s">
        <v>1844</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740</v>
      </c>
      <c r="AS175" s="71">
        <v>724</v>
      </c>
      <c r="AT175" s="71">
        <v>0</v>
      </c>
      <c r="AU175" s="71">
        <v>0</v>
      </c>
      <c r="AV175" s="71">
        <v>0</v>
      </c>
      <c r="AW175" s="71">
        <v>2</v>
      </c>
      <c r="AX175" s="71"/>
      <c r="AY175" s="72"/>
      <c r="AZ175" s="71">
        <v>3596.0000000000027</v>
      </c>
      <c r="BA175" s="71">
        <v>45608.499999999978</v>
      </c>
      <c r="BB175" s="71">
        <v>0</v>
      </c>
      <c r="BC175" s="71">
        <v>0</v>
      </c>
      <c r="BD175" s="71">
        <v>0</v>
      </c>
      <c r="BE175" s="71">
        <v>8740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1864</v>
      </c>
      <c r="B176" s="70">
        <v>238</v>
      </c>
      <c r="C176" s="70">
        <v>21</v>
      </c>
      <c r="D176" s="70">
        <v>14</v>
      </c>
      <c r="E176" s="70">
        <v>2024</v>
      </c>
      <c r="F176" s="70" t="s">
        <v>1554</v>
      </c>
      <c r="G176" s="70" t="s">
        <v>1843</v>
      </c>
      <c r="H176" s="70" t="s">
        <v>1844</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1865</v>
      </c>
      <c r="B177" s="70">
        <v>409</v>
      </c>
      <c r="C177" s="70">
        <v>1</v>
      </c>
      <c r="D177" s="70">
        <v>25</v>
      </c>
      <c r="E177" s="70">
        <v>1990</v>
      </c>
      <c r="F177" s="70" t="s">
        <v>787</v>
      </c>
      <c r="G177" s="70" t="s">
        <v>1866</v>
      </c>
      <c r="H177" s="70" t="s">
        <v>1867</v>
      </c>
      <c r="I177" s="148"/>
      <c r="J177" s="71">
        <v>36.206608069155308</v>
      </c>
      <c r="K177" s="71">
        <v>1.2715125616195351</v>
      </c>
      <c r="L177" s="71">
        <v>24.671739889377658</v>
      </c>
      <c r="M177" s="71">
        <v>18.19288790186425</v>
      </c>
      <c r="N177" s="71">
        <v>20.754496040600429</v>
      </c>
      <c r="O177" s="71">
        <v>12.846705018105791</v>
      </c>
      <c r="P177" s="71">
        <v>19.002426681117232</v>
      </c>
      <c r="Q177" s="71">
        <v>1.2693537945503</v>
      </c>
      <c r="R177" s="71">
        <v>16.1536225470144</v>
      </c>
      <c r="S177" s="71">
        <v>1.5268903608312201</v>
      </c>
      <c r="T177" s="72"/>
      <c r="U177" s="71">
        <v>761072</v>
      </c>
      <c r="V177" s="71">
        <v>516</v>
      </c>
      <c r="W177" s="71">
        <v>260</v>
      </c>
      <c r="X177" s="71">
        <v>7362</v>
      </c>
      <c r="Y177" s="71">
        <v>7759</v>
      </c>
      <c r="Z177" s="71">
        <v>5284</v>
      </c>
      <c r="AA177" s="71">
        <v>4614</v>
      </c>
      <c r="AB177" s="71">
        <v>20610</v>
      </c>
      <c r="AC177" s="71">
        <v>2797836.5</v>
      </c>
      <c r="AD177" s="71">
        <v>1.5268903608312201</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1868</v>
      </c>
      <c r="B178" s="70">
        <v>410</v>
      </c>
      <c r="C178" s="70">
        <v>2</v>
      </c>
      <c r="D178" s="70">
        <v>25</v>
      </c>
      <c r="E178" s="70">
        <v>2005</v>
      </c>
      <c r="F178" s="70" t="s">
        <v>789</v>
      </c>
      <c r="G178" s="1064" t="s">
        <v>1866</v>
      </c>
      <c r="H178" s="70" t="s">
        <v>1867</v>
      </c>
      <c r="I178" s="148"/>
      <c r="J178" s="71">
        <v>10.66641244769378</v>
      </c>
      <c r="K178" s="71">
        <v>0.8260532957438218</v>
      </c>
      <c r="L178" s="71">
        <v>5.7519577652237013</v>
      </c>
      <c r="M178" s="71">
        <v>27.93739718886992</v>
      </c>
      <c r="N178" s="71">
        <v>30.368447935740399</v>
      </c>
      <c r="O178" s="71">
        <v>18.608469901280131</v>
      </c>
      <c r="P178" s="71">
        <v>18.354621804324911</v>
      </c>
      <c r="Q178" s="71">
        <v>1.1053504144372199</v>
      </c>
      <c r="R178" s="71">
        <v>5.6051798711485494</v>
      </c>
      <c r="S178" s="71">
        <v>2.370423607999999</v>
      </c>
      <c r="T178" s="72"/>
      <c r="U178" s="71">
        <v>289668</v>
      </c>
      <c r="V178" s="71">
        <v>414</v>
      </c>
      <c r="W178" s="71">
        <v>56</v>
      </c>
      <c r="X178" s="71">
        <v>5524</v>
      </c>
      <c r="Y178" s="71">
        <v>8557</v>
      </c>
      <c r="Z178" s="71">
        <v>8857</v>
      </c>
      <c r="AA178" s="71">
        <v>3650</v>
      </c>
      <c r="AB178" s="71">
        <v>18762</v>
      </c>
      <c r="AC178" s="71">
        <v>991160</v>
      </c>
      <c r="AD178" s="71">
        <v>2.370423607999999</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1869</v>
      </c>
      <c r="B179" s="70">
        <v>411</v>
      </c>
      <c r="C179" s="70">
        <v>3</v>
      </c>
      <c r="D179" s="70">
        <v>25</v>
      </c>
      <c r="E179" s="70">
        <v>2006</v>
      </c>
      <c r="F179" s="70" t="s">
        <v>790</v>
      </c>
      <c r="G179" s="1064" t="s">
        <v>1866</v>
      </c>
      <c r="H179" s="70" t="s">
        <v>1867</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1870</v>
      </c>
      <c r="B180" s="70">
        <v>412</v>
      </c>
      <c r="C180" s="70">
        <v>4</v>
      </c>
      <c r="D180" s="70">
        <v>25</v>
      </c>
      <c r="E180" s="70">
        <v>2007</v>
      </c>
      <c r="F180" s="70" t="s">
        <v>791</v>
      </c>
      <c r="G180" s="70" t="s">
        <v>1866</v>
      </c>
      <c r="H180" s="70" t="s">
        <v>1867</v>
      </c>
      <c r="I180" s="148"/>
      <c r="J180" s="71">
        <v>8.6297979737008088</v>
      </c>
      <c r="K180" s="71">
        <v>0.77200322862082171</v>
      </c>
      <c r="L180" s="71">
        <v>5.7050239289791476</v>
      </c>
      <c r="M180" s="71">
        <v>21.907351353928931</v>
      </c>
      <c r="N180" s="71">
        <v>32.590587767333787</v>
      </c>
      <c r="O180" s="71">
        <v>17.655929589822371</v>
      </c>
      <c r="P180" s="71">
        <v>18.041269482900049</v>
      </c>
      <c r="Q180" s="71">
        <v>1.1291824161806101</v>
      </c>
      <c r="R180" s="71">
        <v>2.9347512380874381</v>
      </c>
      <c r="S180" s="71">
        <v>1.77857886456</v>
      </c>
      <c r="T180" s="72"/>
      <c r="U180" s="71">
        <v>272287</v>
      </c>
      <c r="V180" s="71">
        <v>376</v>
      </c>
      <c r="W180" s="71">
        <v>58</v>
      </c>
      <c r="X180" s="71">
        <v>5825</v>
      </c>
      <c r="Y180" s="71">
        <v>8451</v>
      </c>
      <c r="Z180" s="71">
        <v>8736</v>
      </c>
      <c r="AA180" s="71">
        <v>3533</v>
      </c>
      <c r="AB180" s="71">
        <v>18153</v>
      </c>
      <c r="AC180" s="71">
        <v>533840</v>
      </c>
      <c r="AD180" s="71">
        <v>1.77857886456</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1871</v>
      </c>
      <c r="B181" s="70">
        <v>413</v>
      </c>
      <c r="C181" s="70">
        <v>5</v>
      </c>
      <c r="D181" s="70">
        <v>25</v>
      </c>
      <c r="E181" s="70">
        <v>2008</v>
      </c>
      <c r="F181" s="70" t="s">
        <v>792</v>
      </c>
      <c r="G181" s="70" t="s">
        <v>1866</v>
      </c>
      <c r="H181" s="70" t="s">
        <v>1867</v>
      </c>
      <c r="I181" s="148"/>
      <c r="J181" s="71">
        <v>7.8750702110294357</v>
      </c>
      <c r="K181" s="71">
        <v>0.5611731535193456</v>
      </c>
      <c r="L181" s="71">
        <v>5.026018730588083</v>
      </c>
      <c r="M181" s="71">
        <v>24.0098188480784</v>
      </c>
      <c r="N181" s="71">
        <v>29.882681257680961</v>
      </c>
      <c r="O181" s="71">
        <v>17.143161064833311</v>
      </c>
      <c r="P181" s="71">
        <v>17.143391516899118</v>
      </c>
      <c r="Q181" s="71">
        <v>1.0976305476591199</v>
      </c>
      <c r="R181" s="71">
        <v>2.8383221420490692</v>
      </c>
      <c r="S181" s="71">
        <v>3.0031034428800001</v>
      </c>
      <c r="T181" s="72"/>
      <c r="U181" s="71">
        <v>271309</v>
      </c>
      <c r="V181" s="71">
        <v>376</v>
      </c>
      <c r="W181" s="71">
        <v>58</v>
      </c>
      <c r="X181" s="71">
        <v>5825</v>
      </c>
      <c r="Y181" s="71">
        <v>8480</v>
      </c>
      <c r="Z181" s="71">
        <v>8780</v>
      </c>
      <c r="AA181" s="71">
        <v>3361</v>
      </c>
      <c r="AB181" s="71">
        <v>17936</v>
      </c>
      <c r="AC181" s="71">
        <v>536120</v>
      </c>
      <c r="AD181" s="71">
        <v>3.0031034428800001</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1872</v>
      </c>
      <c r="B182" s="70">
        <v>414</v>
      </c>
      <c r="C182" s="70">
        <v>6</v>
      </c>
      <c r="D182" s="70">
        <v>25</v>
      </c>
      <c r="E182" s="70">
        <v>2009</v>
      </c>
      <c r="F182" s="70" t="s">
        <v>176</v>
      </c>
      <c r="G182" s="70" t="s">
        <v>1866</v>
      </c>
      <c r="H182" s="70" t="s">
        <v>1867</v>
      </c>
      <c r="I182" s="148"/>
      <c r="J182" s="71">
        <v>10.829965888966059</v>
      </c>
      <c r="K182" s="71">
        <v>0.39509445606562199</v>
      </c>
      <c r="L182" s="71">
        <v>11.545651178015209</v>
      </c>
      <c r="M182" s="71">
        <v>23.459462463121518</v>
      </c>
      <c r="N182" s="71">
        <v>24.809697235533271</v>
      </c>
      <c r="O182" s="71">
        <v>17.39579648573141</v>
      </c>
      <c r="P182" s="71">
        <v>16.400876155528991</v>
      </c>
      <c r="Q182" s="71">
        <v>1.0344866240377599</v>
      </c>
      <c r="R182" s="71">
        <v>3.714668008000134</v>
      </c>
      <c r="S182" s="71">
        <v>2.6366235042400001</v>
      </c>
      <c r="T182" s="72"/>
      <c r="U182" s="71">
        <v>282864</v>
      </c>
      <c r="V182" s="71">
        <v>289</v>
      </c>
      <c r="W182" s="71">
        <v>148</v>
      </c>
      <c r="X182" s="71">
        <v>6474</v>
      </c>
      <c r="Y182" s="71">
        <v>8462</v>
      </c>
      <c r="Z182" s="71">
        <v>8794</v>
      </c>
      <c r="AA182" s="71">
        <v>3301</v>
      </c>
      <c r="AB182" s="71">
        <v>17745</v>
      </c>
      <c r="AC182" s="71">
        <v>684515.5</v>
      </c>
      <c r="AD182" s="71">
        <v>2.6366235042400001</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9.1690000000000005</v>
      </c>
      <c r="BM182" s="71">
        <v>0</v>
      </c>
      <c r="BN182" s="72"/>
      <c r="BO182" s="71">
        <v>0</v>
      </c>
      <c r="BP182" s="71">
        <v>0</v>
      </c>
      <c r="BQ182" s="71">
        <v>0</v>
      </c>
      <c r="BR182" s="71">
        <v>0</v>
      </c>
      <c r="BS182" s="71">
        <v>1</v>
      </c>
      <c r="BT182" s="71">
        <v>0</v>
      </c>
      <c r="BU182"/>
      <c r="BV182" s="70">
        <v>9.1690000000000005</v>
      </c>
      <c r="BW182" s="70">
        <v>0</v>
      </c>
      <c r="BX182" s="70">
        <v>0</v>
      </c>
      <c r="BY182" s="70">
        <v>0</v>
      </c>
      <c r="BZ182" s="70">
        <v>0</v>
      </c>
      <c r="CA182" s="70">
        <v>0</v>
      </c>
      <c r="CB182" s="70">
        <v>0</v>
      </c>
      <c r="CC182" s="70">
        <v>0</v>
      </c>
      <c r="CD182" s="70">
        <v>0</v>
      </c>
    </row>
    <row r="183" spans="1:82">
      <c r="A183" s="70" t="s">
        <v>1873</v>
      </c>
      <c r="B183" s="70">
        <v>415</v>
      </c>
      <c r="C183" s="70">
        <v>7</v>
      </c>
      <c r="D183" s="70">
        <v>25</v>
      </c>
      <c r="E183" s="70">
        <v>2010</v>
      </c>
      <c r="F183" s="70" t="s">
        <v>177</v>
      </c>
      <c r="G183" s="70" t="s">
        <v>1866</v>
      </c>
      <c r="H183" s="70" t="s">
        <v>1867</v>
      </c>
      <c r="I183" s="148"/>
      <c r="J183" s="71">
        <v>11.020441699402641</v>
      </c>
      <c r="K183" s="71">
        <v>0.43869228957746881</v>
      </c>
      <c r="L183" s="71">
        <v>11.264488450771299</v>
      </c>
      <c r="M183" s="71">
        <v>25.62792802042404</v>
      </c>
      <c r="N183" s="71">
        <v>26.401793433419471</v>
      </c>
      <c r="O183" s="71">
        <v>17.297614643976171</v>
      </c>
      <c r="P183" s="71">
        <v>16.438778848466661</v>
      </c>
      <c r="Q183" s="71">
        <v>1.06462106955197</v>
      </c>
      <c r="R183" s="71">
        <v>4.3496005142044867</v>
      </c>
      <c r="S183" s="71">
        <v>2.6637425546637501</v>
      </c>
      <c r="T183" s="72"/>
      <c r="U183" s="71">
        <v>279971</v>
      </c>
      <c r="V183" s="71">
        <v>289</v>
      </c>
      <c r="W183" s="71">
        <v>148</v>
      </c>
      <c r="X183" s="71">
        <v>6474</v>
      </c>
      <c r="Y183" s="71">
        <v>8423</v>
      </c>
      <c r="Z183" s="71">
        <v>8785</v>
      </c>
      <c r="AA183" s="71">
        <v>3226</v>
      </c>
      <c r="AB183" s="71">
        <v>17499</v>
      </c>
      <c r="AC183" s="71">
        <v>759564.5</v>
      </c>
      <c r="AD183" s="71">
        <v>2.6637425546637501</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7.7789999999999999</v>
      </c>
      <c r="BM183" s="71">
        <v>0</v>
      </c>
      <c r="BN183" s="72"/>
      <c r="BO183" s="71">
        <v>0</v>
      </c>
      <c r="BP183" s="71">
        <v>0</v>
      </c>
      <c r="BQ183" s="71">
        <v>0</v>
      </c>
      <c r="BR183" s="71">
        <v>0</v>
      </c>
      <c r="BS183" s="71">
        <v>1</v>
      </c>
      <c r="BT183" s="71">
        <v>0</v>
      </c>
      <c r="BU183"/>
      <c r="BV183" s="70">
        <v>7.7789999999999999</v>
      </c>
      <c r="BW183" s="70">
        <v>0</v>
      </c>
      <c r="BX183" s="70">
        <v>0</v>
      </c>
      <c r="BY183" s="70">
        <v>0</v>
      </c>
      <c r="BZ183" s="70">
        <v>0</v>
      </c>
      <c r="CA183" s="70">
        <v>0</v>
      </c>
      <c r="CB183" s="70">
        <v>0</v>
      </c>
      <c r="CC183" s="70">
        <v>0</v>
      </c>
      <c r="CD183" s="70">
        <v>0</v>
      </c>
    </row>
    <row r="184" spans="1:82">
      <c r="A184" s="70" t="s">
        <v>1874</v>
      </c>
      <c r="B184" s="70">
        <v>416</v>
      </c>
      <c r="C184" s="70">
        <v>8</v>
      </c>
      <c r="D184" s="70">
        <v>25</v>
      </c>
      <c r="E184" s="70">
        <v>2011</v>
      </c>
      <c r="F184" s="70" t="s">
        <v>178</v>
      </c>
      <c r="G184" s="70" t="s">
        <v>1866</v>
      </c>
      <c r="H184" s="70" t="s">
        <v>1867</v>
      </c>
      <c r="I184" s="148"/>
      <c r="J184" s="71">
        <v>8.6856160378520872</v>
      </c>
      <c r="K184" s="71">
        <v>0.63192795110123423</v>
      </c>
      <c r="L184" s="71">
        <v>6.1418918610624473</v>
      </c>
      <c r="M184" s="71">
        <v>33.637975204862563</v>
      </c>
      <c r="N184" s="71">
        <v>33.468816604352767</v>
      </c>
      <c r="O184" s="71">
        <v>16.904761794495808</v>
      </c>
      <c r="P184" s="71">
        <v>15.934033916982068</v>
      </c>
      <c r="Q184" s="71">
        <v>1.2042380373505499</v>
      </c>
      <c r="R184" s="71">
        <v>2.036813153980733</v>
      </c>
      <c r="S184" s="71">
        <v>3.00565199487</v>
      </c>
      <c r="T184" s="72"/>
      <c r="U184" s="71">
        <v>231683</v>
      </c>
      <c r="V184" s="71">
        <v>289</v>
      </c>
      <c r="W184" s="71">
        <v>148</v>
      </c>
      <c r="X184" s="71">
        <v>6474</v>
      </c>
      <c r="Y184" s="71">
        <v>8346</v>
      </c>
      <c r="Z184" s="71">
        <v>8772</v>
      </c>
      <c r="AA184" s="71">
        <v>3220</v>
      </c>
      <c r="AB184" s="71">
        <v>17160</v>
      </c>
      <c r="AC184" s="71">
        <v>355097.5</v>
      </c>
      <c r="AD184" s="71">
        <v>3.00565199487</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6.7469999999999999</v>
      </c>
      <c r="BM184" s="71">
        <v>0</v>
      </c>
      <c r="BN184" s="72"/>
      <c r="BO184" s="71">
        <v>0</v>
      </c>
      <c r="BP184" s="71">
        <v>0</v>
      </c>
      <c r="BQ184" s="71">
        <v>0</v>
      </c>
      <c r="BR184" s="71">
        <v>0</v>
      </c>
      <c r="BS184" s="71">
        <v>1</v>
      </c>
      <c r="BT184" s="71">
        <v>0</v>
      </c>
      <c r="BU184"/>
      <c r="BV184" s="70">
        <v>6.7469999999999999</v>
      </c>
      <c r="BW184" s="70">
        <v>0</v>
      </c>
      <c r="BX184" s="70">
        <v>0</v>
      </c>
      <c r="BY184" s="70">
        <v>0</v>
      </c>
      <c r="BZ184" s="70">
        <v>0</v>
      </c>
      <c r="CA184" s="70">
        <v>0</v>
      </c>
      <c r="CB184" s="70">
        <v>0</v>
      </c>
      <c r="CC184" s="70">
        <v>0</v>
      </c>
      <c r="CD184" s="70">
        <v>0</v>
      </c>
    </row>
    <row r="185" spans="1:82">
      <c r="A185" s="70" t="s">
        <v>1875</v>
      </c>
      <c r="B185" s="70">
        <v>417</v>
      </c>
      <c r="C185" s="70">
        <v>9</v>
      </c>
      <c r="D185" s="70">
        <v>25</v>
      </c>
      <c r="E185" s="70">
        <v>2012</v>
      </c>
      <c r="F185" s="70" t="s">
        <v>179</v>
      </c>
      <c r="G185" s="70" t="s">
        <v>1866</v>
      </c>
      <c r="H185" s="70" t="s">
        <v>1867</v>
      </c>
      <c r="I185" s="148"/>
      <c r="J185" s="71">
        <v>11.013518416784249</v>
      </c>
      <c r="K185" s="71">
        <v>0.6120286340988077</v>
      </c>
      <c r="L185" s="71">
        <v>6.3251333115581287</v>
      </c>
      <c r="M185" s="71">
        <v>35.164049868982573</v>
      </c>
      <c r="N185" s="71">
        <v>36.275429334656693</v>
      </c>
      <c r="O185" s="71">
        <v>17.001171142223786</v>
      </c>
      <c r="P185" s="71">
        <v>15.875392311084237</v>
      </c>
      <c r="Q185" s="71">
        <v>1.2999170626519501</v>
      </c>
      <c r="R185" s="71">
        <v>3.0888970182660058</v>
      </c>
      <c r="S185" s="71">
        <v>2.5217356049599999</v>
      </c>
      <c r="T185" s="72"/>
      <c r="U185" s="71">
        <v>299496</v>
      </c>
      <c r="V185" s="71">
        <v>289</v>
      </c>
      <c r="W185" s="71">
        <v>148</v>
      </c>
      <c r="X185" s="71">
        <v>6474</v>
      </c>
      <c r="Y185" s="71">
        <v>8345</v>
      </c>
      <c r="Z185" s="71">
        <v>8892</v>
      </c>
      <c r="AA185" s="71">
        <v>3190</v>
      </c>
      <c r="AB185" s="71">
        <v>17049</v>
      </c>
      <c r="AC185" s="71">
        <v>524569.5</v>
      </c>
      <c r="AD185" s="71">
        <v>2.5217356049599999</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7.9329999999999998</v>
      </c>
      <c r="BM185" s="71">
        <v>0</v>
      </c>
      <c r="BN185" s="72"/>
      <c r="BO185" s="71">
        <v>0</v>
      </c>
      <c r="BP185" s="71">
        <v>0</v>
      </c>
      <c r="BQ185" s="71">
        <v>0</v>
      </c>
      <c r="BR185" s="71">
        <v>0</v>
      </c>
      <c r="BS185" s="71">
        <v>1</v>
      </c>
      <c r="BT185" s="71">
        <v>0</v>
      </c>
      <c r="BU185"/>
      <c r="BV185" s="70">
        <v>7.9329999999999998</v>
      </c>
      <c r="BW185" s="70">
        <v>0</v>
      </c>
      <c r="BX185" s="70">
        <v>0</v>
      </c>
      <c r="BY185" s="70">
        <v>0</v>
      </c>
      <c r="BZ185" s="70">
        <v>0</v>
      </c>
      <c r="CA185" s="70">
        <v>0</v>
      </c>
      <c r="CB185" s="70">
        <v>0</v>
      </c>
      <c r="CC185" s="70">
        <v>0</v>
      </c>
      <c r="CD185" s="70">
        <v>0</v>
      </c>
    </row>
    <row r="186" spans="1:82">
      <c r="A186" s="70" t="s">
        <v>1876</v>
      </c>
      <c r="B186" s="70">
        <v>418</v>
      </c>
      <c r="C186" s="70">
        <v>10</v>
      </c>
      <c r="D186" s="70">
        <v>25</v>
      </c>
      <c r="E186" s="70">
        <v>2013</v>
      </c>
      <c r="F186" s="70" t="s">
        <v>180</v>
      </c>
      <c r="G186" s="70" t="s">
        <v>1866</v>
      </c>
      <c r="H186" s="70" t="s">
        <v>1867</v>
      </c>
      <c r="I186" s="148"/>
      <c r="J186" s="71">
        <v>8.7859257144601806</v>
      </c>
      <c r="K186" s="71">
        <v>0.58478161771797155</v>
      </c>
      <c r="L186" s="71">
        <v>5.6519939680749136</v>
      </c>
      <c r="M186" s="71">
        <v>36.164708188946982</v>
      </c>
      <c r="N186" s="71">
        <v>33.930540213007191</v>
      </c>
      <c r="O186" s="71">
        <v>16.345922374286744</v>
      </c>
      <c r="P186" s="71">
        <v>15.740391711564978</v>
      </c>
      <c r="Q186" s="71">
        <v>1.3042035094343001</v>
      </c>
      <c r="R186" s="71">
        <v>3.603571083538101</v>
      </c>
      <c r="S186" s="71">
        <v>3.0881966147600011</v>
      </c>
      <c r="T186" s="72"/>
      <c r="U186" s="71">
        <v>225944</v>
      </c>
      <c r="V186" s="71">
        <v>289</v>
      </c>
      <c r="W186" s="71">
        <v>148</v>
      </c>
      <c r="X186" s="71">
        <v>6474</v>
      </c>
      <c r="Y186" s="71">
        <v>8283</v>
      </c>
      <c r="Z186" s="71">
        <v>8931</v>
      </c>
      <c r="AA186" s="71">
        <v>3151</v>
      </c>
      <c r="AB186" s="71">
        <v>16860</v>
      </c>
      <c r="AC186" s="71">
        <v>597370.5</v>
      </c>
      <c r="AD186" s="71">
        <v>3.0881966147600011</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9.4350000000000005</v>
      </c>
      <c r="BM186" s="71">
        <v>0</v>
      </c>
      <c r="BN186" s="72"/>
      <c r="BO186" s="71">
        <v>0</v>
      </c>
      <c r="BP186" s="71">
        <v>0</v>
      </c>
      <c r="BQ186" s="71">
        <v>0</v>
      </c>
      <c r="BR186" s="71">
        <v>0</v>
      </c>
      <c r="BS186" s="71">
        <v>1</v>
      </c>
      <c r="BT186" s="71">
        <v>0</v>
      </c>
      <c r="BU186"/>
      <c r="BV186" s="70">
        <v>9.4350000000000005</v>
      </c>
      <c r="BW186" s="70">
        <v>0</v>
      </c>
      <c r="BX186" s="70">
        <v>0</v>
      </c>
      <c r="BY186" s="70">
        <v>0</v>
      </c>
      <c r="BZ186" s="70">
        <v>0</v>
      </c>
      <c r="CA186" s="70">
        <v>0</v>
      </c>
      <c r="CB186" s="70">
        <v>0</v>
      </c>
      <c r="CC186" s="70">
        <v>0</v>
      </c>
      <c r="CD186" s="70">
        <v>0</v>
      </c>
    </row>
    <row r="187" spans="1:82">
      <c r="A187" s="70" t="s">
        <v>1877</v>
      </c>
      <c r="B187" s="70">
        <v>419</v>
      </c>
      <c r="C187" s="70">
        <v>11</v>
      </c>
      <c r="D187" s="70">
        <v>25</v>
      </c>
      <c r="E187" s="70">
        <v>2014</v>
      </c>
      <c r="F187" s="70" t="s">
        <v>181</v>
      </c>
      <c r="G187" s="70" t="s">
        <v>1866</v>
      </c>
      <c r="H187" s="70" t="s">
        <v>1867</v>
      </c>
      <c r="I187" s="148"/>
      <c r="J187" s="71">
        <v>6.8105935932016228</v>
      </c>
      <c r="K187" s="71">
        <v>0.8315498619120707</v>
      </c>
      <c r="L187" s="71">
        <v>5.0901466474604904</v>
      </c>
      <c r="M187" s="71">
        <v>35.373603732855173</v>
      </c>
      <c r="N187" s="71">
        <v>34.301818577564887</v>
      </c>
      <c r="O187" s="71">
        <v>15.516437547515675</v>
      </c>
      <c r="P187" s="71">
        <v>15.556077423560492</v>
      </c>
      <c r="Q187" s="71">
        <v>1.23000518707574</v>
      </c>
      <c r="R187" s="71">
        <v>3.3051950884453678</v>
      </c>
      <c r="S187" s="71">
        <v>2.3424639209000002</v>
      </c>
      <c r="T187" s="72"/>
      <c r="U187" s="71">
        <v>179260</v>
      </c>
      <c r="V187" s="71">
        <v>364</v>
      </c>
      <c r="W187" s="71">
        <v>104</v>
      </c>
      <c r="X187" s="71">
        <v>6131</v>
      </c>
      <c r="Y187" s="71">
        <v>8196</v>
      </c>
      <c r="Z187" s="71">
        <v>8929</v>
      </c>
      <c r="AA187" s="71">
        <v>3098</v>
      </c>
      <c r="AB187" s="71">
        <v>16573</v>
      </c>
      <c r="AC187" s="71">
        <v>549631</v>
      </c>
      <c r="AD187" s="71">
        <v>2.3424639209000002</v>
      </c>
      <c r="AE187" s="72"/>
      <c r="AF187" s="71"/>
      <c r="AG187" s="71"/>
      <c r="AH187" s="71"/>
      <c r="AI187" s="71"/>
      <c r="AJ187" s="71"/>
      <c r="AK187" s="71"/>
      <c r="AL187" s="71"/>
      <c r="AM187" s="71"/>
      <c r="AN187" s="71"/>
      <c r="AO187" s="71"/>
      <c r="AP187" s="71"/>
      <c r="AQ187" s="72"/>
      <c r="AR187" s="71">
        <v>213</v>
      </c>
      <c r="AS187" s="71">
        <v>46</v>
      </c>
      <c r="AT187" s="71">
        <v>0</v>
      </c>
      <c r="AU187" s="71">
        <v>0</v>
      </c>
      <c r="AV187" s="71">
        <v>0</v>
      </c>
      <c r="AW187" s="71">
        <v>0</v>
      </c>
      <c r="AX187" s="71"/>
      <c r="AY187" s="72"/>
      <c r="AZ187" s="71">
        <v>928.5</v>
      </c>
      <c r="BA187" s="71">
        <v>1569.6</v>
      </c>
      <c r="BB187" s="71">
        <v>0</v>
      </c>
      <c r="BC187" s="71">
        <v>0</v>
      </c>
      <c r="BD187" s="71">
        <v>0</v>
      </c>
      <c r="BE187" s="71">
        <v>0</v>
      </c>
      <c r="BF187" s="71"/>
      <c r="BG187" s="72"/>
      <c r="BH187" s="71">
        <v>0</v>
      </c>
      <c r="BI187" s="71">
        <v>0</v>
      </c>
      <c r="BJ187" s="71">
        <v>0</v>
      </c>
      <c r="BK187" s="71">
        <v>0</v>
      </c>
      <c r="BL187" s="71">
        <v>9.15</v>
      </c>
      <c r="BM187" s="71">
        <v>0</v>
      </c>
      <c r="BN187" s="72"/>
      <c r="BO187" s="71">
        <v>0</v>
      </c>
      <c r="BP187" s="71">
        <v>0</v>
      </c>
      <c r="BQ187" s="71">
        <v>0</v>
      </c>
      <c r="BR187" s="71">
        <v>0</v>
      </c>
      <c r="BS187" s="71">
        <v>1</v>
      </c>
      <c r="BT187" s="71">
        <v>0</v>
      </c>
      <c r="BU187"/>
      <c r="BV187" s="70">
        <v>9.15</v>
      </c>
      <c r="BW187" s="70">
        <v>0</v>
      </c>
      <c r="BX187" s="70">
        <v>0</v>
      </c>
      <c r="BY187" s="70">
        <v>0</v>
      </c>
      <c r="BZ187" s="70">
        <v>0</v>
      </c>
      <c r="CA187" s="70">
        <v>0</v>
      </c>
      <c r="CB187" s="70">
        <v>0</v>
      </c>
      <c r="CC187" s="70">
        <v>0</v>
      </c>
      <c r="CD187" s="70">
        <v>0</v>
      </c>
    </row>
    <row r="188" spans="1:82">
      <c r="A188" s="70" t="s">
        <v>1878</v>
      </c>
      <c r="B188" s="70">
        <v>420</v>
      </c>
      <c r="C188" s="70">
        <v>12</v>
      </c>
      <c r="D188" s="70">
        <v>25</v>
      </c>
      <c r="E188" s="70">
        <v>2015</v>
      </c>
      <c r="F188" s="70" t="s">
        <v>182</v>
      </c>
      <c r="G188" s="70" t="s">
        <v>1866</v>
      </c>
      <c r="H188" s="70" t="s">
        <v>1867</v>
      </c>
      <c r="I188" s="148"/>
      <c r="J188" s="71">
        <v>10.177264904080049</v>
      </c>
      <c r="K188" s="71">
        <v>0.75233607641894806</v>
      </c>
      <c r="L188" s="71">
        <v>5.8538860474287846</v>
      </c>
      <c r="M188" s="71">
        <v>29.421755641853</v>
      </c>
      <c r="N188" s="71">
        <v>28.992125814620699</v>
      </c>
      <c r="O188" s="71">
        <v>15.272145272183637</v>
      </c>
      <c r="P188" s="71">
        <v>15.060812717361911</v>
      </c>
      <c r="Q188" s="71">
        <v>1.18251754869436</v>
      </c>
      <c r="R188" s="71">
        <v>2.9895512142288849</v>
      </c>
      <c r="S188" s="71">
        <v>3.5727585022800001</v>
      </c>
      <c r="T188" s="72"/>
      <c r="U188" s="71">
        <v>262144</v>
      </c>
      <c r="V188" s="71">
        <v>364</v>
      </c>
      <c r="W188" s="71">
        <v>104</v>
      </c>
      <c r="X188" s="71">
        <v>6131</v>
      </c>
      <c r="Y188" s="71">
        <v>8123</v>
      </c>
      <c r="Z188" s="71">
        <v>8873</v>
      </c>
      <c r="AA188" s="71">
        <v>2997</v>
      </c>
      <c r="AB188" s="71">
        <v>16276</v>
      </c>
      <c r="AC188" s="71">
        <v>511015</v>
      </c>
      <c r="AD188" s="71">
        <v>3.5727585022800001</v>
      </c>
      <c r="AE188" s="72"/>
      <c r="AF188" s="71">
        <v>2449305.55922982</v>
      </c>
      <c r="AG188" s="71">
        <v>576479.22787841165</v>
      </c>
      <c r="AH188" s="71">
        <v>1059315.195353969</v>
      </c>
      <c r="AI188" s="71">
        <v>38610881.603657179</v>
      </c>
      <c r="AJ188" s="71">
        <v>48429528.143537648</v>
      </c>
      <c r="AK188" s="71">
        <v>0</v>
      </c>
      <c r="AL188" s="71">
        <v>0</v>
      </c>
      <c r="AM188" s="71">
        <v>2230557.524747882</v>
      </c>
      <c r="AN188" s="71">
        <v>0</v>
      </c>
      <c r="AO188" s="71">
        <v>0</v>
      </c>
      <c r="AP188" s="71">
        <v>93356067.254404902</v>
      </c>
      <c r="AQ188" s="72"/>
      <c r="AR188" s="71">
        <v>224</v>
      </c>
      <c r="AS188" s="71">
        <v>62</v>
      </c>
      <c r="AT188" s="71">
        <v>0</v>
      </c>
      <c r="AU188" s="71">
        <v>0</v>
      </c>
      <c r="AV188" s="71">
        <v>0</v>
      </c>
      <c r="AW188" s="71">
        <v>0</v>
      </c>
      <c r="AX188" s="71"/>
      <c r="AY188" s="72"/>
      <c r="AZ188" s="71">
        <v>993.1</v>
      </c>
      <c r="BA188" s="71">
        <v>3016.6</v>
      </c>
      <c r="BB188" s="71">
        <v>0</v>
      </c>
      <c r="BC188" s="71">
        <v>0</v>
      </c>
      <c r="BD188" s="71">
        <v>0</v>
      </c>
      <c r="BE188" s="71">
        <v>0</v>
      </c>
      <c r="BF188" s="71"/>
      <c r="BG188" s="72"/>
      <c r="BH188" s="71">
        <v>0</v>
      </c>
      <c r="BI188" s="71">
        <v>0</v>
      </c>
      <c r="BJ188" s="71">
        <v>0</v>
      </c>
      <c r="BK188" s="71">
        <v>0</v>
      </c>
      <c r="BL188" s="71">
        <v>9.5139999999999993</v>
      </c>
      <c r="BM188" s="71">
        <v>0</v>
      </c>
      <c r="BN188" s="72"/>
      <c r="BO188" s="71">
        <v>0</v>
      </c>
      <c r="BP188" s="71">
        <v>0</v>
      </c>
      <c r="BQ188" s="71">
        <v>0</v>
      </c>
      <c r="BR188" s="71">
        <v>0</v>
      </c>
      <c r="BS188" s="71">
        <v>1</v>
      </c>
      <c r="BT188" s="71">
        <v>0</v>
      </c>
      <c r="BU188"/>
      <c r="BV188" s="70">
        <v>9.5139999999999993</v>
      </c>
      <c r="BW188" s="70">
        <v>0</v>
      </c>
      <c r="BX188" s="70">
        <v>0</v>
      </c>
      <c r="BY188" s="70">
        <v>0</v>
      </c>
      <c r="BZ188" s="70">
        <v>0</v>
      </c>
      <c r="CA188" s="70">
        <v>0</v>
      </c>
      <c r="CB188" s="70">
        <v>0</v>
      </c>
      <c r="CC188" s="70">
        <v>0</v>
      </c>
      <c r="CD188" s="70">
        <v>0</v>
      </c>
    </row>
    <row r="189" spans="1:82">
      <c r="A189" s="70" t="s">
        <v>1879</v>
      </c>
      <c r="B189" s="70">
        <v>421</v>
      </c>
      <c r="C189" s="70">
        <v>13</v>
      </c>
      <c r="D189" s="70">
        <v>25</v>
      </c>
      <c r="E189" s="70">
        <v>2016</v>
      </c>
      <c r="F189" s="70" t="s">
        <v>155</v>
      </c>
      <c r="G189" s="70" t="s">
        <v>1866</v>
      </c>
      <c r="H189" s="70" t="s">
        <v>1867</v>
      </c>
      <c r="I189" s="148"/>
      <c r="J189" s="71">
        <v>11.077700957583641</v>
      </c>
      <c r="K189" s="71">
        <v>0.76361807716055785</v>
      </c>
      <c r="L189" s="71">
        <v>8.1570915563986546</v>
      </c>
      <c r="M189" s="71">
        <v>30.221515436017583</v>
      </c>
      <c r="N189" s="71">
        <v>29.181187047105379</v>
      </c>
      <c r="O189" s="71">
        <v>15.079887097216314</v>
      </c>
      <c r="P189" s="71">
        <v>14.60531813378652</v>
      </c>
      <c r="Q189" s="71">
        <v>1.128487908980317</v>
      </c>
      <c r="R189" s="71">
        <v>2.828146275437156</v>
      </c>
      <c r="S189" s="71">
        <v>2.466299808</v>
      </c>
      <c r="T189" s="72"/>
      <c r="U189" s="71">
        <v>264034</v>
      </c>
      <c r="V189" s="71">
        <v>364</v>
      </c>
      <c r="W189" s="71">
        <v>104</v>
      </c>
      <c r="X189" s="71">
        <v>6131</v>
      </c>
      <c r="Y189" s="71">
        <v>8055</v>
      </c>
      <c r="Z189" s="71">
        <v>8869</v>
      </c>
      <c r="AA189" s="71">
        <v>3006</v>
      </c>
      <c r="AB189" s="71">
        <v>15977</v>
      </c>
      <c r="AC189" s="71">
        <v>483019.54504323268</v>
      </c>
      <c r="AD189" s="71">
        <v>2.466299808</v>
      </c>
      <c r="AE189" s="72"/>
      <c r="AF189" s="71">
        <v>2485418.9768244289</v>
      </c>
      <c r="AG189" s="71">
        <v>558550.19264495955</v>
      </c>
      <c r="AH189" s="71">
        <v>1251728.062727828</v>
      </c>
      <c r="AI189" s="71">
        <v>45791436.609811611</v>
      </c>
      <c r="AJ189" s="71">
        <v>43523635.063352153</v>
      </c>
      <c r="AK189" s="71">
        <v>0</v>
      </c>
      <c r="AL189" s="71">
        <v>0</v>
      </c>
      <c r="AM189" s="71">
        <v>2191281.9184701</v>
      </c>
      <c r="AN189" s="71">
        <v>0</v>
      </c>
      <c r="AO189" s="71">
        <v>0</v>
      </c>
      <c r="AP189" s="71">
        <v>95802050.823831081</v>
      </c>
      <c r="AQ189" s="72"/>
      <c r="AR189" s="71">
        <v>237</v>
      </c>
      <c r="AS189" s="71">
        <v>67</v>
      </c>
      <c r="AT189" s="71">
        <v>0</v>
      </c>
      <c r="AU189" s="71">
        <v>0</v>
      </c>
      <c r="AV189" s="71">
        <v>0</v>
      </c>
      <c r="AW189" s="71">
        <v>0</v>
      </c>
      <c r="AX189" s="71"/>
      <c r="AY189" s="72"/>
      <c r="AZ189" s="71">
        <v>1064.0999999999999</v>
      </c>
      <c r="BA189" s="71">
        <v>3145.6</v>
      </c>
      <c r="BB189" s="71">
        <v>0</v>
      </c>
      <c r="BC189" s="71">
        <v>0</v>
      </c>
      <c r="BD189" s="71">
        <v>0</v>
      </c>
      <c r="BE189" s="71">
        <v>0</v>
      </c>
      <c r="BF189" s="71"/>
      <c r="BG189" s="72"/>
      <c r="BH189" s="71">
        <v>0</v>
      </c>
      <c r="BI189" s="71">
        <v>0</v>
      </c>
      <c r="BJ189" s="71">
        <v>0</v>
      </c>
      <c r="BK189" s="71">
        <v>0</v>
      </c>
      <c r="BL189" s="71">
        <v>8.6649999999999991</v>
      </c>
      <c r="BM189" s="71">
        <v>0</v>
      </c>
      <c r="BN189" s="72"/>
      <c r="BO189" s="71">
        <v>0</v>
      </c>
      <c r="BP189" s="71">
        <v>0</v>
      </c>
      <c r="BQ189" s="71">
        <v>0</v>
      </c>
      <c r="BR189" s="71">
        <v>0</v>
      </c>
      <c r="BS189" s="71">
        <v>1</v>
      </c>
      <c r="BT189" s="71">
        <v>0</v>
      </c>
      <c r="BU189"/>
      <c r="BV189" s="70">
        <v>8.6649999999999991</v>
      </c>
      <c r="BW189" s="70">
        <v>0</v>
      </c>
      <c r="BX189" s="70">
        <v>0</v>
      </c>
      <c r="BY189" s="70">
        <v>0</v>
      </c>
      <c r="BZ189" s="70">
        <v>0</v>
      </c>
      <c r="CA189" s="70">
        <v>0</v>
      </c>
      <c r="CB189" s="70">
        <v>0</v>
      </c>
      <c r="CC189" s="70">
        <v>0</v>
      </c>
      <c r="CD189" s="70">
        <v>0</v>
      </c>
    </row>
    <row r="190" spans="1:82">
      <c r="A190" s="70" t="s">
        <v>1880</v>
      </c>
      <c r="B190" s="70">
        <v>422</v>
      </c>
      <c r="C190" s="70">
        <v>14</v>
      </c>
      <c r="D190" s="70">
        <v>25</v>
      </c>
      <c r="E190" s="70">
        <v>2017</v>
      </c>
      <c r="F190" s="70" t="s">
        <v>156</v>
      </c>
      <c r="G190" s="70" t="s">
        <v>1866</v>
      </c>
      <c r="H190" s="70" t="s">
        <v>1867</v>
      </c>
      <c r="I190" s="148"/>
      <c r="J190" s="71">
        <v>10.85524181105602</v>
      </c>
      <c r="K190" s="71">
        <v>0.72446643336663075</v>
      </c>
      <c r="L190" s="71">
        <v>7.5577387909672815</v>
      </c>
      <c r="M190" s="71">
        <v>22.067751977703008</v>
      </c>
      <c r="N190" s="71">
        <v>25.359982697435807</v>
      </c>
      <c r="O190" s="71">
        <v>14.741829186742224</v>
      </c>
      <c r="P190" s="71">
        <v>14.310025024824608</v>
      </c>
      <c r="Q190" s="71">
        <v>1.06326880230819</v>
      </c>
      <c r="R190" s="71">
        <v>2.9986653584696654</v>
      </c>
      <c r="S190" s="71">
        <v>3.0855922202399997</v>
      </c>
      <c r="T190" s="72"/>
      <c r="U190" s="71">
        <v>271413</v>
      </c>
      <c r="V190" s="71">
        <v>364</v>
      </c>
      <c r="W190" s="71">
        <v>104</v>
      </c>
      <c r="X190" s="71">
        <v>6131</v>
      </c>
      <c r="Y190" s="71">
        <v>7931</v>
      </c>
      <c r="Z190" s="71">
        <v>8814</v>
      </c>
      <c r="AA190" s="71">
        <v>2964</v>
      </c>
      <c r="AB190" s="71">
        <v>15567</v>
      </c>
      <c r="AC190" s="71">
        <v>522304.49999999988</v>
      </c>
      <c r="AD190" s="71">
        <v>3.0855922202400001</v>
      </c>
      <c r="AE190" s="72"/>
      <c r="AF190" s="71">
        <v>2471457.7496299702</v>
      </c>
      <c r="AG190" s="71">
        <v>558414.92305857362</v>
      </c>
      <c r="AH190" s="71">
        <v>1549655.677417953</v>
      </c>
      <c r="AI190" s="71">
        <v>37521944.657248929</v>
      </c>
      <c r="AJ190" s="71">
        <v>45944699.174720608</v>
      </c>
      <c r="AK190" s="71">
        <v>0</v>
      </c>
      <c r="AL190" s="71">
        <v>0</v>
      </c>
      <c r="AM190" s="71">
        <v>2138390.2548249052</v>
      </c>
      <c r="AN190" s="71">
        <v>0</v>
      </c>
      <c r="AO190" s="71">
        <v>0</v>
      </c>
      <c r="AP190" s="71">
        <v>90184562.436900944</v>
      </c>
      <c r="AQ190" s="72"/>
      <c r="AR190" s="71">
        <v>245</v>
      </c>
      <c r="AS190" s="71">
        <v>74</v>
      </c>
      <c r="AT190" s="71">
        <v>0</v>
      </c>
      <c r="AU190" s="71">
        <v>0</v>
      </c>
      <c r="AV190" s="71">
        <v>0</v>
      </c>
      <c r="AW190" s="71">
        <v>0</v>
      </c>
      <c r="AX190" s="71"/>
      <c r="AY190" s="72"/>
      <c r="AZ190" s="71">
        <v>1101.5</v>
      </c>
      <c r="BA190" s="71">
        <v>4070.7</v>
      </c>
      <c r="BB190" s="71">
        <v>0</v>
      </c>
      <c r="BC190" s="71">
        <v>0</v>
      </c>
      <c r="BD190" s="71">
        <v>0</v>
      </c>
      <c r="BE190" s="71">
        <v>0</v>
      </c>
      <c r="BF190" s="71"/>
      <c r="BG190" s="72"/>
      <c r="BH190" s="71">
        <v>0</v>
      </c>
      <c r="BI190" s="71">
        <v>0</v>
      </c>
      <c r="BJ190" s="71">
        <v>0</v>
      </c>
      <c r="BK190" s="71">
        <v>0</v>
      </c>
      <c r="BL190" s="71">
        <v>8.7420000000000009</v>
      </c>
      <c r="BM190" s="71">
        <v>0</v>
      </c>
      <c r="BN190" s="72"/>
      <c r="BO190" s="71">
        <v>0</v>
      </c>
      <c r="BP190" s="71">
        <v>0</v>
      </c>
      <c r="BQ190" s="71">
        <v>0</v>
      </c>
      <c r="BR190" s="71">
        <v>0</v>
      </c>
      <c r="BS190" s="71">
        <v>1</v>
      </c>
      <c r="BT190" s="71">
        <v>0</v>
      </c>
      <c r="BU190"/>
      <c r="BV190" s="70">
        <v>8.7420000000000009</v>
      </c>
      <c r="BW190" s="70">
        <v>0</v>
      </c>
      <c r="BX190" s="70">
        <v>0</v>
      </c>
      <c r="BY190" s="70">
        <v>0</v>
      </c>
      <c r="BZ190" s="70">
        <v>0</v>
      </c>
      <c r="CA190" s="70">
        <v>0</v>
      </c>
      <c r="CB190" s="70">
        <v>0</v>
      </c>
      <c r="CC190" s="70">
        <v>0</v>
      </c>
      <c r="CD190" s="70">
        <v>0</v>
      </c>
    </row>
    <row r="191" spans="1:82">
      <c r="A191" s="70" t="s">
        <v>1881</v>
      </c>
      <c r="B191" s="70">
        <v>423</v>
      </c>
      <c r="C191" s="70">
        <v>15</v>
      </c>
      <c r="D191" s="70">
        <v>25</v>
      </c>
      <c r="E191" s="70">
        <v>2018</v>
      </c>
      <c r="F191" s="70" t="s">
        <v>183</v>
      </c>
      <c r="G191" s="70" t="s">
        <v>1866</v>
      </c>
      <c r="H191" s="70" t="s">
        <v>1867</v>
      </c>
      <c r="I191" s="148"/>
      <c r="J191" s="71">
        <v>9.0184102529797272</v>
      </c>
      <c r="K191" s="71">
        <v>0.65080230473443146</v>
      </c>
      <c r="L191" s="71">
        <v>6.8562242354622382</v>
      </c>
      <c r="M191" s="71">
        <v>19.284777212707397</v>
      </c>
      <c r="N191" s="71">
        <v>18.971915802904942</v>
      </c>
      <c r="O191" s="71">
        <v>14.409064191070112</v>
      </c>
      <c r="P191" s="71">
        <v>14.095881361618327</v>
      </c>
      <c r="Q191" s="71">
        <v>0.96573375821409502</v>
      </c>
      <c r="R191" s="71">
        <v>3.1238177486662657</v>
      </c>
      <c r="S191" s="71">
        <v>2.51346353998</v>
      </c>
      <c r="T191" s="72"/>
      <c r="U191" s="71">
        <v>241986</v>
      </c>
      <c r="V191" s="71">
        <v>364</v>
      </c>
      <c r="W191" s="71">
        <v>104</v>
      </c>
      <c r="X191" s="71">
        <v>6131</v>
      </c>
      <c r="Y191" s="71">
        <v>7842</v>
      </c>
      <c r="Z191" s="71">
        <v>8780</v>
      </c>
      <c r="AA191" s="71">
        <v>2949</v>
      </c>
      <c r="AB191" s="71">
        <v>15237</v>
      </c>
      <c r="AC191" s="71">
        <v>541971</v>
      </c>
      <c r="AD191" s="71">
        <v>2.51346353998</v>
      </c>
      <c r="AE191" s="72"/>
      <c r="AF191" s="71">
        <v>2142016.070146801</v>
      </c>
      <c r="AG191" s="71">
        <v>497031.64856667147</v>
      </c>
      <c r="AH191" s="71">
        <v>1438089.47786296</v>
      </c>
      <c r="AI191" s="71">
        <v>36644436.690728977</v>
      </c>
      <c r="AJ191" s="71">
        <v>38895521.225479677</v>
      </c>
      <c r="AK191" s="71">
        <v>0</v>
      </c>
      <c r="AL191" s="71">
        <v>0</v>
      </c>
      <c r="AM191" s="71">
        <v>2097389.9739133939</v>
      </c>
      <c r="AN191" s="71">
        <v>0</v>
      </c>
      <c r="AO191" s="71">
        <v>0</v>
      </c>
      <c r="AP191" s="71">
        <v>81714485.086698472</v>
      </c>
      <c r="AQ191" s="72"/>
      <c r="AR191" s="71">
        <v>258</v>
      </c>
      <c r="AS191" s="71">
        <v>94</v>
      </c>
      <c r="AT191" s="71">
        <v>0</v>
      </c>
      <c r="AU191" s="71">
        <v>0</v>
      </c>
      <c r="AV191" s="71">
        <v>0</v>
      </c>
      <c r="AW191" s="71">
        <v>0</v>
      </c>
      <c r="AX191" s="71"/>
      <c r="AY191" s="72"/>
      <c r="AZ191" s="71">
        <v>1173.3000000000002</v>
      </c>
      <c r="BA191" s="71">
        <v>4925.2</v>
      </c>
      <c r="BB191" s="71">
        <v>0</v>
      </c>
      <c r="BC191" s="71">
        <v>0</v>
      </c>
      <c r="BD191" s="71">
        <v>0</v>
      </c>
      <c r="BE191" s="71">
        <v>0</v>
      </c>
      <c r="BF191" s="71"/>
      <c r="BG191" s="72"/>
      <c r="BH191" s="71">
        <v>0</v>
      </c>
      <c r="BI191" s="71">
        <v>0</v>
      </c>
      <c r="BJ191" s="71">
        <v>0</v>
      </c>
      <c r="BK191" s="71">
        <v>0</v>
      </c>
      <c r="BL191" s="71">
        <v>7.9459999999999997</v>
      </c>
      <c r="BM191" s="71">
        <v>0</v>
      </c>
      <c r="BN191" s="72"/>
      <c r="BO191" s="71">
        <v>0</v>
      </c>
      <c r="BP191" s="71">
        <v>0</v>
      </c>
      <c r="BQ191" s="71">
        <v>0</v>
      </c>
      <c r="BR191" s="71">
        <v>0</v>
      </c>
      <c r="BS191" s="71">
        <v>1</v>
      </c>
      <c r="BT191" s="71">
        <v>0</v>
      </c>
      <c r="BU191"/>
      <c r="BV191" s="70">
        <v>7.9459999999999997</v>
      </c>
      <c r="BW191" s="70">
        <v>0</v>
      </c>
      <c r="BX191" s="70">
        <v>0</v>
      </c>
      <c r="BY191" s="70">
        <v>0</v>
      </c>
      <c r="BZ191" s="70">
        <v>0</v>
      </c>
      <c r="CA191" s="70">
        <v>0</v>
      </c>
      <c r="CB191" s="70">
        <v>0</v>
      </c>
      <c r="CC191" s="70">
        <v>0</v>
      </c>
      <c r="CD191" s="70">
        <v>0</v>
      </c>
    </row>
    <row r="192" spans="1:82">
      <c r="A192" s="70" t="s">
        <v>1882</v>
      </c>
      <c r="B192" s="70">
        <v>424</v>
      </c>
      <c r="C192" s="70">
        <v>16</v>
      </c>
      <c r="D192" s="70">
        <v>25</v>
      </c>
      <c r="E192" s="70">
        <v>2019</v>
      </c>
      <c r="F192" s="70" t="s">
        <v>158</v>
      </c>
      <c r="G192" s="70" t="s">
        <v>1866</v>
      </c>
      <c r="H192" s="70" t="s">
        <v>1867</v>
      </c>
      <c r="I192" s="148"/>
      <c r="J192" s="71">
        <v>7.8206919767010712</v>
      </c>
      <c r="K192" s="71">
        <v>0.59629188103050268</v>
      </c>
      <c r="L192" s="71">
        <v>6.9201568247143035</v>
      </c>
      <c r="M192" s="71">
        <v>18.613300082529108</v>
      </c>
      <c r="N192" s="71">
        <v>18.583058299827531</v>
      </c>
      <c r="O192" s="71">
        <v>13.953777788553261</v>
      </c>
      <c r="P192" s="71">
        <v>13.725408373546308</v>
      </c>
      <c r="Q192" s="71">
        <v>0.91972911208339403</v>
      </c>
      <c r="R192" s="71">
        <v>3.184905889023919</v>
      </c>
      <c r="S192" s="71">
        <v>3.1633806051450004</v>
      </c>
      <c r="T192" s="72"/>
      <c r="U192" s="71">
        <v>189943</v>
      </c>
      <c r="V192" s="71">
        <v>364</v>
      </c>
      <c r="W192" s="71">
        <v>104</v>
      </c>
      <c r="X192" s="71">
        <v>6131</v>
      </c>
      <c r="Y192" s="71">
        <v>7734</v>
      </c>
      <c r="Z192" s="71">
        <v>8736</v>
      </c>
      <c r="AA192" s="71">
        <v>2850</v>
      </c>
      <c r="AB192" s="71">
        <v>14904</v>
      </c>
      <c r="AC192" s="71">
        <v>561620</v>
      </c>
      <c r="AD192" s="71">
        <v>3.163380605145</v>
      </c>
      <c r="AE192" s="72"/>
      <c r="AF192" s="71">
        <v>1745042.028407499</v>
      </c>
      <c r="AG192" s="71">
        <v>482248.61479029141</v>
      </c>
      <c r="AH192" s="71">
        <v>1583281.551123128</v>
      </c>
      <c r="AI192" s="71">
        <v>35955620.257248253</v>
      </c>
      <c r="AJ192" s="71">
        <v>36922452.383648477</v>
      </c>
      <c r="AK192" s="71">
        <v>0</v>
      </c>
      <c r="AL192" s="71">
        <v>0</v>
      </c>
      <c r="AM192" s="71">
        <v>2029812.6027480699</v>
      </c>
      <c r="AN192" s="71">
        <v>0</v>
      </c>
      <c r="AO192" s="71">
        <v>0</v>
      </c>
      <c r="AP192" s="71">
        <v>78718457.437965721</v>
      </c>
      <c r="AQ192" s="72"/>
      <c r="AR192" s="71">
        <v>264</v>
      </c>
      <c r="AS192" s="71">
        <v>106</v>
      </c>
      <c r="AT192" s="71">
        <v>0</v>
      </c>
      <c r="AU192" s="71">
        <v>0</v>
      </c>
      <c r="AV192" s="71">
        <v>0</v>
      </c>
      <c r="AW192" s="71">
        <v>0</v>
      </c>
      <c r="AX192" s="71"/>
      <c r="AY192" s="72"/>
      <c r="AZ192" s="71">
        <v>1210.9000000000001</v>
      </c>
      <c r="BA192" s="71">
        <v>6869.800000000002</v>
      </c>
      <c r="BB192" s="71">
        <v>0</v>
      </c>
      <c r="BC192" s="71">
        <v>0</v>
      </c>
      <c r="BD192" s="71">
        <v>0</v>
      </c>
      <c r="BE192" s="71">
        <v>0</v>
      </c>
      <c r="BF192" s="71"/>
      <c r="BG192" s="72"/>
      <c r="BH192" s="71">
        <v>0</v>
      </c>
      <c r="BI192" s="71">
        <v>0</v>
      </c>
      <c r="BJ192" s="71">
        <v>0</v>
      </c>
      <c r="BK192" s="71">
        <v>0</v>
      </c>
      <c r="BL192" s="71">
        <v>4.7140000000000004</v>
      </c>
      <c r="BM192" s="71">
        <v>0</v>
      </c>
      <c r="BN192" s="72"/>
      <c r="BO192" s="71">
        <v>0</v>
      </c>
      <c r="BP192" s="71">
        <v>0</v>
      </c>
      <c r="BQ192" s="71">
        <v>0</v>
      </c>
      <c r="BR192" s="71">
        <v>0</v>
      </c>
      <c r="BS192" s="71">
        <v>1</v>
      </c>
      <c r="BT192" s="71">
        <v>0</v>
      </c>
      <c r="BU192"/>
      <c r="BV192" s="70">
        <v>4.7140000000000004</v>
      </c>
      <c r="BW192" s="70">
        <v>0</v>
      </c>
      <c r="BX192" s="70">
        <v>0</v>
      </c>
      <c r="BY192" s="70">
        <v>0</v>
      </c>
      <c r="BZ192" s="70">
        <v>0</v>
      </c>
      <c r="CA192" s="70">
        <v>0</v>
      </c>
      <c r="CB192" s="70">
        <v>0</v>
      </c>
      <c r="CC192" s="70">
        <v>0</v>
      </c>
      <c r="CD192" s="70">
        <v>0</v>
      </c>
    </row>
    <row r="193" spans="1:82">
      <c r="A193" s="70" t="s">
        <v>1883</v>
      </c>
      <c r="B193" s="70">
        <v>425</v>
      </c>
      <c r="C193" s="70">
        <v>17</v>
      </c>
      <c r="D193" s="70">
        <v>25</v>
      </c>
      <c r="E193" s="70">
        <v>2020</v>
      </c>
      <c r="F193" s="70" t="s">
        <v>159</v>
      </c>
      <c r="G193" s="70" t="s">
        <v>1866</v>
      </c>
      <c r="H193" s="70" t="s">
        <v>1867</v>
      </c>
      <c r="I193" s="148"/>
      <c r="J193" s="71">
        <v>5.4365231841757478</v>
      </c>
      <c r="K193" s="71">
        <v>0.64700353017485168</v>
      </c>
      <c r="L193" s="71">
        <v>3.2841834475417437</v>
      </c>
      <c r="M193" s="71">
        <v>16.027833754101056</v>
      </c>
      <c r="N193" s="71">
        <v>16.3739728650405</v>
      </c>
      <c r="O193" s="71">
        <v>12.163906938838444</v>
      </c>
      <c r="P193" s="71">
        <v>12.913234747234139</v>
      </c>
      <c r="Q193" s="71">
        <v>0.86123928668802296</v>
      </c>
      <c r="R193" s="71">
        <v>1.9581596266667991</v>
      </c>
      <c r="S193" s="71">
        <v>2.764814294535999</v>
      </c>
      <c r="T193" s="72"/>
      <c r="U193" s="71">
        <v>166327</v>
      </c>
      <c r="V193" s="71">
        <v>326</v>
      </c>
      <c r="W193" s="71">
        <v>52</v>
      </c>
      <c r="X193" s="71">
        <v>5583</v>
      </c>
      <c r="Y193" s="71">
        <v>7649</v>
      </c>
      <c r="Z193" s="71">
        <v>8692</v>
      </c>
      <c r="AA193" s="71">
        <v>2850</v>
      </c>
      <c r="AB193" s="71">
        <v>14607</v>
      </c>
      <c r="AC193" s="71">
        <v>347122.49999999994</v>
      </c>
      <c r="AD193" s="71">
        <v>2.764814294535999</v>
      </c>
      <c r="AE193" s="72"/>
      <c r="AF193" s="71">
        <v>1498375.2897101301</v>
      </c>
      <c r="AG193" s="71">
        <v>477761.46448703832</v>
      </c>
      <c r="AH193" s="71">
        <v>807745.13684988301</v>
      </c>
      <c r="AI193" s="71">
        <v>30167363.280374724</v>
      </c>
      <c r="AJ193" s="71">
        <v>32544802.561098311</v>
      </c>
      <c r="AK193" s="71"/>
      <c r="AL193" s="71"/>
      <c r="AM193" s="71">
        <v>1906375.7871548308</v>
      </c>
      <c r="AN193" s="71"/>
      <c r="AO193" s="71"/>
      <c r="AP193" s="71">
        <v>67402423.519674912</v>
      </c>
      <c r="AQ193" s="72"/>
      <c r="AR193" s="71">
        <v>279</v>
      </c>
      <c r="AS193" s="71">
        <v>115</v>
      </c>
      <c r="AT193" s="71">
        <v>0</v>
      </c>
      <c r="AU193" s="71">
        <v>0</v>
      </c>
      <c r="AV193" s="71">
        <v>0</v>
      </c>
      <c r="AW193" s="71">
        <v>0</v>
      </c>
      <c r="AX193" s="71"/>
      <c r="AY193" s="72"/>
      <c r="AZ193" s="71">
        <v>1286.5</v>
      </c>
      <c r="BA193" s="71">
        <v>7453.1</v>
      </c>
      <c r="BB193" s="71">
        <v>0</v>
      </c>
      <c r="BC193" s="71">
        <v>0</v>
      </c>
      <c r="BD193" s="71">
        <v>0</v>
      </c>
      <c r="BE193" s="71">
        <v>0</v>
      </c>
      <c r="BF193" s="71"/>
      <c r="BG193" s="72"/>
      <c r="BH193" s="71">
        <v>0</v>
      </c>
      <c r="BI193" s="71">
        <v>0</v>
      </c>
      <c r="BJ193" s="71">
        <v>0</v>
      </c>
      <c r="BK193" s="71">
        <v>0</v>
      </c>
      <c r="BL193" s="71">
        <v>3.5289999999999999</v>
      </c>
      <c r="BM193" s="71">
        <v>0</v>
      </c>
      <c r="BN193" s="72"/>
      <c r="BO193" s="71">
        <v>0</v>
      </c>
      <c r="BP193" s="71">
        <v>0</v>
      </c>
      <c r="BQ193" s="71">
        <v>0</v>
      </c>
      <c r="BR193" s="71">
        <v>0</v>
      </c>
      <c r="BS193" s="71">
        <v>1</v>
      </c>
      <c r="BT193" s="71">
        <v>0</v>
      </c>
      <c r="BU193"/>
      <c r="BV193" s="70">
        <v>3.5289999999999999</v>
      </c>
      <c r="BW193" s="70">
        <v>0</v>
      </c>
      <c r="BX193" s="70">
        <v>0</v>
      </c>
      <c r="BY193" s="70">
        <v>0</v>
      </c>
      <c r="BZ193" s="70">
        <v>0</v>
      </c>
      <c r="CA193" s="70">
        <v>0</v>
      </c>
      <c r="CB193" s="70">
        <v>0</v>
      </c>
      <c r="CC193" s="70">
        <v>0</v>
      </c>
      <c r="CD193" s="70">
        <v>0</v>
      </c>
    </row>
    <row r="194" spans="1:82">
      <c r="A194" s="70" t="s">
        <v>1884</v>
      </c>
      <c r="B194" s="70">
        <v>425</v>
      </c>
      <c r="C194" s="70">
        <v>18</v>
      </c>
      <c r="D194" s="70">
        <v>25</v>
      </c>
      <c r="E194" s="70">
        <v>2021</v>
      </c>
      <c r="F194" s="70" t="s">
        <v>160</v>
      </c>
      <c r="G194" s="70" t="s">
        <v>1866</v>
      </c>
      <c r="H194" s="70" t="s">
        <v>1867</v>
      </c>
      <c r="I194" s="148"/>
      <c r="J194" s="71">
        <v>5.108430841968242</v>
      </c>
      <c r="K194" s="71">
        <v>0.66419216443244666</v>
      </c>
      <c r="L194" s="71">
        <v>2.6386579517117381</v>
      </c>
      <c r="M194" s="71">
        <v>15.634720130106778</v>
      </c>
      <c r="N194" s="71">
        <v>16.045703680323939</v>
      </c>
      <c r="O194" s="71">
        <v>11.669538838988304</v>
      </c>
      <c r="P194" s="71">
        <v>13.219605170131507</v>
      </c>
      <c r="Q194" s="71">
        <v>0.83995692701951497</v>
      </c>
      <c r="R194" s="71">
        <v>2.3530685584330016</v>
      </c>
      <c r="S194" s="71">
        <v>2.4764248148000001</v>
      </c>
      <c r="T194" s="72"/>
      <c r="U194" s="71">
        <v>169365</v>
      </c>
      <c r="V194" s="71">
        <v>326</v>
      </c>
      <c r="W194" s="71">
        <v>52</v>
      </c>
      <c r="X194" s="71">
        <v>5583</v>
      </c>
      <c r="Y194" s="71">
        <v>7598</v>
      </c>
      <c r="Z194" s="71">
        <v>8586</v>
      </c>
      <c r="AA194" s="71">
        <v>2845</v>
      </c>
      <c r="AB194" s="71">
        <v>14386</v>
      </c>
      <c r="AC194" s="71">
        <v>404662.99999999994</v>
      </c>
      <c r="AD194" s="71">
        <v>2.4764248148000001</v>
      </c>
      <c r="AE194" s="72"/>
      <c r="AF194" s="71">
        <v>1342165.0111843755</v>
      </c>
      <c r="AG194" s="71">
        <v>510625.35826184519</v>
      </c>
      <c r="AH194" s="71">
        <v>627457.01104809286</v>
      </c>
      <c r="AI194" s="71">
        <v>34163340.561889708</v>
      </c>
      <c r="AJ194" s="71">
        <v>36715951.353783786</v>
      </c>
      <c r="AK194" s="71">
        <v>0</v>
      </c>
      <c r="AL194" s="71">
        <v>0</v>
      </c>
      <c r="AM194" s="71">
        <v>1888362.2900030527</v>
      </c>
      <c r="AN194" s="71">
        <v>0</v>
      </c>
      <c r="AO194" s="71">
        <v>0</v>
      </c>
      <c r="AP194" s="71">
        <v>75247901.586170852</v>
      </c>
      <c r="AQ194" s="72"/>
      <c r="AR194" s="71">
        <v>286</v>
      </c>
      <c r="AS194" s="71">
        <v>117</v>
      </c>
      <c r="AT194" s="71">
        <v>0</v>
      </c>
      <c r="AU194" s="71">
        <v>0</v>
      </c>
      <c r="AV194" s="71">
        <v>0</v>
      </c>
      <c r="AW194" s="71">
        <v>0</v>
      </c>
      <c r="AX194" s="71"/>
      <c r="AY194" s="72"/>
      <c r="AZ194" s="71">
        <v>1321.9</v>
      </c>
      <c r="BA194" s="71">
        <v>8002.1</v>
      </c>
      <c r="BB194" s="71">
        <v>0</v>
      </c>
      <c r="BC194" s="71">
        <v>0</v>
      </c>
      <c r="BD194" s="71">
        <v>0</v>
      </c>
      <c r="BE194" s="71">
        <v>0</v>
      </c>
      <c r="BF194" s="71"/>
      <c r="BG194" s="72"/>
      <c r="BH194" s="71">
        <v>0</v>
      </c>
      <c r="BI194" s="71">
        <v>0</v>
      </c>
      <c r="BJ194" s="71">
        <v>0</v>
      </c>
      <c r="BK194" s="71">
        <v>0</v>
      </c>
      <c r="BL194" s="71">
        <v>4.0049999999999999</v>
      </c>
      <c r="BM194" s="71">
        <v>0</v>
      </c>
      <c r="BN194" s="72"/>
      <c r="BO194" s="71">
        <v>0</v>
      </c>
      <c r="BP194" s="71">
        <v>0</v>
      </c>
      <c r="BQ194" s="71">
        <v>0</v>
      </c>
      <c r="BR194" s="71">
        <v>0</v>
      </c>
      <c r="BS194" s="71">
        <v>1</v>
      </c>
      <c r="BT194" s="71">
        <v>0</v>
      </c>
      <c r="BU194"/>
      <c r="BV194" s="70">
        <v>4.0049999999999999</v>
      </c>
      <c r="BW194" s="70">
        <v>0</v>
      </c>
      <c r="BX194" s="70">
        <v>0</v>
      </c>
      <c r="BY194" s="70">
        <v>0</v>
      </c>
      <c r="BZ194" s="70">
        <v>0</v>
      </c>
      <c r="CA194" s="70">
        <v>0</v>
      </c>
      <c r="CB194" s="70">
        <v>0</v>
      </c>
      <c r="CC194" s="70">
        <v>0</v>
      </c>
      <c r="CD194" s="70">
        <v>0</v>
      </c>
    </row>
    <row r="195" spans="1:82">
      <c r="A195" s="70" t="s">
        <v>1885</v>
      </c>
      <c r="B195" s="70">
        <v>425</v>
      </c>
      <c r="C195" s="70">
        <v>19</v>
      </c>
      <c r="D195" s="70">
        <v>25</v>
      </c>
      <c r="E195" s="70">
        <v>2022</v>
      </c>
      <c r="F195" s="70" t="s">
        <v>161</v>
      </c>
      <c r="G195" s="70" t="s">
        <v>1866</v>
      </c>
      <c r="H195" s="70" t="s">
        <v>1867</v>
      </c>
      <c r="I195" s="148"/>
      <c r="J195" s="71">
        <v>3.8702451395273778</v>
      </c>
      <c r="K195" s="71">
        <v>0.62067153298785538</v>
      </c>
      <c r="L195" s="71">
        <v>2.3706289156348013</v>
      </c>
      <c r="M195" s="71">
        <v>17.769475395576379</v>
      </c>
      <c r="N195" s="71">
        <v>20.379987723257294</v>
      </c>
      <c r="O195" s="71">
        <v>12.189347639558651</v>
      </c>
      <c r="P195" s="71">
        <v>12.979914398317423</v>
      </c>
      <c r="Q195" s="71">
        <v>0.8262971094294348</v>
      </c>
      <c r="R195" s="71">
        <v>2.4655241598045086</v>
      </c>
      <c r="S195" s="71">
        <v>3.0981186039999988</v>
      </c>
      <c r="T195" s="72"/>
      <c r="U195" s="71">
        <v>152988</v>
      </c>
      <c r="V195" s="71">
        <v>326</v>
      </c>
      <c r="W195" s="71">
        <v>52</v>
      </c>
      <c r="X195" s="71">
        <v>5583</v>
      </c>
      <c r="Y195" s="71">
        <v>7513</v>
      </c>
      <c r="Z195" s="71">
        <v>8521</v>
      </c>
      <c r="AA195" s="71">
        <v>2836</v>
      </c>
      <c r="AB195" s="71">
        <v>14036</v>
      </c>
      <c r="AC195" s="71">
        <v>429327.49999999994</v>
      </c>
      <c r="AD195" s="71">
        <v>3.0981186039999988</v>
      </c>
      <c r="AE195" s="72"/>
      <c r="AF195" s="71">
        <v>1194259.9416251739</v>
      </c>
      <c r="AG195" s="71">
        <v>499000.1180608109</v>
      </c>
      <c r="AH195" s="71">
        <v>679283.73035254586</v>
      </c>
      <c r="AI195" s="71">
        <v>33142314.081552021</v>
      </c>
      <c r="AJ195" s="71">
        <v>41849348.416408397</v>
      </c>
      <c r="AK195" s="71">
        <v>0</v>
      </c>
      <c r="AL195" s="71">
        <v>0</v>
      </c>
      <c r="AM195" s="71">
        <v>1812430.7042982739</v>
      </c>
      <c r="AN195" s="71">
        <v>0</v>
      </c>
      <c r="AO195" s="71">
        <v>0</v>
      </c>
      <c r="AP195" s="71">
        <v>79176636.992297217</v>
      </c>
      <c r="AQ195" s="72"/>
      <c r="AR195" s="71">
        <v>300</v>
      </c>
      <c r="AS195" s="71">
        <v>118</v>
      </c>
      <c r="AT195" s="71">
        <v>0</v>
      </c>
      <c r="AU195" s="71">
        <v>0</v>
      </c>
      <c r="AV195" s="71">
        <v>0</v>
      </c>
      <c r="AW195" s="71">
        <v>0</v>
      </c>
      <c r="AX195" s="71"/>
      <c r="AY195" s="72"/>
      <c r="AZ195" s="71">
        <v>1411.8999999999994</v>
      </c>
      <c r="BA195" s="71">
        <v>8051.6</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1886</v>
      </c>
      <c r="B196" s="70">
        <v>425</v>
      </c>
      <c r="C196" s="70">
        <v>20</v>
      </c>
      <c r="D196" s="70">
        <v>25</v>
      </c>
      <c r="E196" s="70">
        <v>2023</v>
      </c>
      <c r="F196" s="70" t="s">
        <v>1539</v>
      </c>
      <c r="G196" s="70" t="s">
        <v>1866</v>
      </c>
      <c r="H196" s="70" t="s">
        <v>1867</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308</v>
      </c>
      <c r="AS196" s="71">
        <v>118</v>
      </c>
      <c r="AT196" s="71">
        <v>0</v>
      </c>
      <c r="AU196" s="71">
        <v>0</v>
      </c>
      <c r="AV196" s="71">
        <v>0</v>
      </c>
      <c r="AW196" s="71">
        <v>0</v>
      </c>
      <c r="AX196" s="71"/>
      <c r="AY196" s="72"/>
      <c r="AZ196" s="71">
        <v>1461.3999999999994</v>
      </c>
      <c r="BA196" s="71">
        <v>8051.6</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1887</v>
      </c>
      <c r="B197" s="70">
        <v>425</v>
      </c>
      <c r="C197" s="70">
        <v>21</v>
      </c>
      <c r="D197" s="70">
        <v>25</v>
      </c>
      <c r="E197" s="70">
        <v>2024</v>
      </c>
      <c r="F197" s="70" t="s">
        <v>1554</v>
      </c>
      <c r="G197" s="1064" t="s">
        <v>1866</v>
      </c>
      <c r="H197" s="70" t="s">
        <v>1867</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1888</v>
      </c>
      <c r="B198" s="70">
        <v>239</v>
      </c>
      <c r="C198" s="70">
        <v>1</v>
      </c>
      <c r="D198" s="70">
        <v>15</v>
      </c>
      <c r="E198" s="70">
        <v>1990</v>
      </c>
      <c r="F198" s="70" t="s">
        <v>787</v>
      </c>
      <c r="G198" s="1064" t="s">
        <v>1889</v>
      </c>
      <c r="H198" s="70" t="s">
        <v>1890</v>
      </c>
      <c r="I198" s="148"/>
      <c r="J198" s="71">
        <v>27.880755885721761</v>
      </c>
      <c r="K198" s="71">
        <v>1.781249034657892</v>
      </c>
      <c r="L198" s="71">
        <v>2.33557269682602</v>
      </c>
      <c r="M198" s="71">
        <v>4.7335999981414156</v>
      </c>
      <c r="N198" s="71">
        <v>10.750357639181249</v>
      </c>
      <c r="O198" s="71">
        <v>14.31517773402855</v>
      </c>
      <c r="P198" s="71">
        <v>19.307190351338878</v>
      </c>
      <c r="Q198" s="71">
        <v>0.982224857617087</v>
      </c>
      <c r="R198" s="71">
        <v>0</v>
      </c>
      <c r="S198" s="71">
        <v>1.043291992096691</v>
      </c>
      <c r="T198" s="72"/>
      <c r="U198" s="71">
        <v>5399562</v>
      </c>
      <c r="V198" s="71">
        <v>628</v>
      </c>
      <c r="W198" s="71">
        <v>32</v>
      </c>
      <c r="X198" s="71">
        <v>1882</v>
      </c>
      <c r="Y198" s="71">
        <v>3760</v>
      </c>
      <c r="Z198" s="71">
        <v>5888</v>
      </c>
      <c r="AA198" s="71">
        <v>4688</v>
      </c>
      <c r="AB198" s="71">
        <v>15948</v>
      </c>
      <c r="AC198" s="71">
        <v>0</v>
      </c>
      <c r="AD198" s="71">
        <v>1.043291992096691</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1891</v>
      </c>
      <c r="B199" s="70">
        <v>240</v>
      </c>
      <c r="C199" s="70">
        <v>2</v>
      </c>
      <c r="D199" s="70">
        <v>15</v>
      </c>
      <c r="E199" s="70">
        <v>2005</v>
      </c>
      <c r="F199" s="70" t="s">
        <v>789</v>
      </c>
      <c r="G199" s="70" t="s">
        <v>1889</v>
      </c>
      <c r="H199" s="70" t="s">
        <v>1890</v>
      </c>
      <c r="I199" s="148"/>
      <c r="J199" s="71">
        <v>22.788489267485041</v>
      </c>
      <c r="K199" s="71">
        <v>1.434754970704162</v>
      </c>
      <c r="L199" s="71">
        <v>12.67063818948975</v>
      </c>
      <c r="M199" s="71">
        <v>12.60525477164926</v>
      </c>
      <c r="N199" s="71">
        <v>16.463879005868119</v>
      </c>
      <c r="O199" s="71">
        <v>20.84392343802644</v>
      </c>
      <c r="P199" s="71">
        <v>20.919240193422361</v>
      </c>
      <c r="Q199" s="71">
        <v>0.94857941705861804</v>
      </c>
      <c r="R199" s="71">
        <v>0</v>
      </c>
      <c r="S199" s="71">
        <v>0</v>
      </c>
      <c r="T199" s="72"/>
      <c r="U199" s="71">
        <v>4047088</v>
      </c>
      <c r="V199" s="71">
        <v>637</v>
      </c>
      <c r="W199" s="71">
        <v>162</v>
      </c>
      <c r="X199" s="71">
        <v>2743</v>
      </c>
      <c r="Y199" s="71">
        <v>4814</v>
      </c>
      <c r="Z199" s="71">
        <v>9921</v>
      </c>
      <c r="AA199" s="71">
        <v>4160</v>
      </c>
      <c r="AB199" s="71">
        <v>16101</v>
      </c>
      <c r="AC199" s="71">
        <v>0</v>
      </c>
      <c r="AD199" s="71">
        <v>0</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1892</v>
      </c>
      <c r="B200" s="70">
        <v>241</v>
      </c>
      <c r="C200" s="70">
        <v>3</v>
      </c>
      <c r="D200" s="70">
        <v>15</v>
      </c>
      <c r="E200" s="70">
        <v>2006</v>
      </c>
      <c r="F200" s="70" t="s">
        <v>790</v>
      </c>
      <c r="G200" s="70" t="s">
        <v>1889</v>
      </c>
      <c r="H200" s="70" t="s">
        <v>1890</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1893</v>
      </c>
      <c r="B201" s="70">
        <v>242</v>
      </c>
      <c r="C201" s="70">
        <v>4</v>
      </c>
      <c r="D201" s="70">
        <v>15</v>
      </c>
      <c r="E201" s="70">
        <v>2007</v>
      </c>
      <c r="F201" s="70" t="s">
        <v>791</v>
      </c>
      <c r="G201" s="70" t="s">
        <v>1889</v>
      </c>
      <c r="H201" s="70" t="s">
        <v>1890</v>
      </c>
      <c r="I201" s="148"/>
      <c r="J201" s="71">
        <v>24.56631309818988</v>
      </c>
      <c r="K201" s="71">
        <v>1.327718342768462</v>
      </c>
      <c r="L201" s="71">
        <v>7.579471362350545</v>
      </c>
      <c r="M201" s="71">
        <v>13.417744844692169</v>
      </c>
      <c r="N201" s="71">
        <v>16.831138444965831</v>
      </c>
      <c r="O201" s="71">
        <v>20.331805365569259</v>
      </c>
      <c r="P201" s="71">
        <v>21.06942481926</v>
      </c>
      <c r="Q201" s="71">
        <v>1.00241142713329</v>
      </c>
      <c r="R201" s="71">
        <v>0</v>
      </c>
      <c r="S201" s="71">
        <v>0</v>
      </c>
      <c r="T201" s="72"/>
      <c r="U201" s="71">
        <v>4400431</v>
      </c>
      <c r="V201" s="71">
        <v>567</v>
      </c>
      <c r="W201" s="71">
        <v>180</v>
      </c>
      <c r="X201" s="71">
        <v>3129</v>
      </c>
      <c r="Y201" s="71">
        <v>5004</v>
      </c>
      <c r="Z201" s="71">
        <v>10060</v>
      </c>
      <c r="AA201" s="71">
        <v>4126</v>
      </c>
      <c r="AB201" s="71">
        <v>16115</v>
      </c>
      <c r="AC201" s="71">
        <v>0</v>
      </c>
      <c r="AD201" s="71">
        <v>0</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1894</v>
      </c>
      <c r="B202" s="70">
        <v>243</v>
      </c>
      <c r="C202" s="70">
        <v>5</v>
      </c>
      <c r="D202" s="70">
        <v>15</v>
      </c>
      <c r="E202" s="70">
        <v>2008</v>
      </c>
      <c r="F202" s="70" t="s">
        <v>792</v>
      </c>
      <c r="G202" s="70" t="s">
        <v>1889</v>
      </c>
      <c r="H202" s="70" t="s">
        <v>1890</v>
      </c>
      <c r="I202" s="148"/>
      <c r="J202" s="71">
        <v>23.25808540074058</v>
      </c>
      <c r="K202" s="71">
        <v>0.99190238493535277</v>
      </c>
      <c r="L202" s="71">
        <v>6.6799276992683403</v>
      </c>
      <c r="M202" s="71">
        <v>14.22491902313109</v>
      </c>
      <c r="N202" s="71">
        <v>17.51096900729053</v>
      </c>
      <c r="O202" s="71">
        <v>19.9489381092713</v>
      </c>
      <c r="P202" s="71">
        <v>20.239505367169208</v>
      </c>
      <c r="Q202" s="71">
        <v>0.98184570175306995</v>
      </c>
      <c r="R202" s="71">
        <v>0</v>
      </c>
      <c r="S202" s="71">
        <v>0</v>
      </c>
      <c r="T202" s="72"/>
      <c r="U202" s="71">
        <v>4368820</v>
      </c>
      <c r="V202" s="71">
        <v>567</v>
      </c>
      <c r="W202" s="71">
        <v>180</v>
      </c>
      <c r="X202" s="71">
        <v>3129</v>
      </c>
      <c r="Y202" s="71">
        <v>5038</v>
      </c>
      <c r="Z202" s="71">
        <v>10217</v>
      </c>
      <c r="AA202" s="71">
        <v>3968</v>
      </c>
      <c r="AB202" s="71">
        <v>16044</v>
      </c>
      <c r="AC202" s="71">
        <v>0</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1895</v>
      </c>
      <c r="B203" s="70">
        <v>244</v>
      </c>
      <c r="C203" s="70">
        <v>6</v>
      </c>
      <c r="D203" s="70">
        <v>15</v>
      </c>
      <c r="E203" s="70">
        <v>2009</v>
      </c>
      <c r="F203" s="70" t="s">
        <v>176</v>
      </c>
      <c r="G203" s="70" t="s">
        <v>1889</v>
      </c>
      <c r="H203" s="70" t="s">
        <v>1890</v>
      </c>
      <c r="I203" s="148"/>
      <c r="J203" s="71">
        <v>22.609955223632209</v>
      </c>
      <c r="K203" s="71">
        <v>0.95158550404307218</v>
      </c>
      <c r="L203" s="71">
        <v>5.2291546480354487</v>
      </c>
      <c r="M203" s="71">
        <v>14.119163459940379</v>
      </c>
      <c r="N203" s="71">
        <v>15.626972563047209</v>
      </c>
      <c r="O203" s="71">
        <v>20.246301686543209</v>
      </c>
      <c r="P203" s="71">
        <v>19.456477135732062</v>
      </c>
      <c r="Q203" s="71">
        <v>0.92920159484575904</v>
      </c>
      <c r="R203" s="71">
        <v>0</v>
      </c>
      <c r="S203" s="71">
        <v>0</v>
      </c>
      <c r="T203" s="72"/>
      <c r="U203" s="71">
        <v>3825032</v>
      </c>
      <c r="V203" s="71">
        <v>575</v>
      </c>
      <c r="W203" s="71">
        <v>204</v>
      </c>
      <c r="X203" s="71">
        <v>3323</v>
      </c>
      <c r="Y203" s="71">
        <v>5070</v>
      </c>
      <c r="Z203" s="71">
        <v>10235</v>
      </c>
      <c r="AA203" s="71">
        <v>3916</v>
      </c>
      <c r="AB203" s="71">
        <v>15939</v>
      </c>
      <c r="AC203" s="71">
        <v>0</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11</v>
      </c>
      <c r="BK203" s="71">
        <v>0</v>
      </c>
      <c r="BL203" s="71">
        <v>0</v>
      </c>
      <c r="BM203" s="71">
        <v>0</v>
      </c>
      <c r="BN203" s="72"/>
      <c r="BO203" s="71">
        <v>0</v>
      </c>
      <c r="BP203" s="71">
        <v>0</v>
      </c>
      <c r="BQ203" s="71">
        <v>1</v>
      </c>
      <c r="BR203" s="71">
        <v>0</v>
      </c>
      <c r="BS203" s="71">
        <v>0</v>
      </c>
      <c r="BT203" s="71">
        <v>0</v>
      </c>
      <c r="BU203"/>
      <c r="BV203" s="70">
        <v>11</v>
      </c>
      <c r="BW203" s="70">
        <v>0</v>
      </c>
      <c r="BX203" s="70">
        <v>0</v>
      </c>
      <c r="BY203" s="70">
        <v>0</v>
      </c>
      <c r="BZ203" s="70">
        <v>0</v>
      </c>
      <c r="CA203" s="70">
        <v>0</v>
      </c>
      <c r="CB203" s="70">
        <v>0</v>
      </c>
      <c r="CC203" s="70">
        <v>0</v>
      </c>
      <c r="CD203" s="70">
        <v>0</v>
      </c>
    </row>
    <row r="204" spans="1:82">
      <c r="A204" s="70" t="s">
        <v>1896</v>
      </c>
      <c r="B204" s="70">
        <v>245</v>
      </c>
      <c r="C204" s="70">
        <v>7</v>
      </c>
      <c r="D204" s="70">
        <v>15</v>
      </c>
      <c r="E204" s="70">
        <v>2010</v>
      </c>
      <c r="F204" s="70" t="s">
        <v>177</v>
      </c>
      <c r="G204" s="70" t="s">
        <v>1889</v>
      </c>
      <c r="H204" s="70" t="s">
        <v>1890</v>
      </c>
      <c r="I204" s="148"/>
      <c r="J204" s="71">
        <v>22.723298070608589</v>
      </c>
      <c r="K204" s="71">
        <v>1.0147261558299669</v>
      </c>
      <c r="L204" s="71">
        <v>5.0254560604363343</v>
      </c>
      <c r="M204" s="71">
        <v>14.616484153490349</v>
      </c>
      <c r="N204" s="71">
        <v>16.833279240845179</v>
      </c>
      <c r="O204" s="71">
        <v>20.365307713448551</v>
      </c>
      <c r="P204" s="71">
        <v>19.664366886618989</v>
      </c>
      <c r="Q204" s="71">
        <v>0.96204657253702697</v>
      </c>
      <c r="R204" s="71">
        <v>0</v>
      </c>
      <c r="S204" s="71">
        <v>0</v>
      </c>
      <c r="T204" s="72"/>
      <c r="U204" s="71">
        <v>4133930</v>
      </c>
      <c r="V204" s="71">
        <v>575</v>
      </c>
      <c r="W204" s="71">
        <v>204</v>
      </c>
      <c r="X204" s="71">
        <v>3323</v>
      </c>
      <c r="Y204" s="71">
        <v>5132</v>
      </c>
      <c r="Z204" s="71">
        <v>10343</v>
      </c>
      <c r="AA204" s="71">
        <v>3859</v>
      </c>
      <c r="AB204" s="71">
        <v>15813</v>
      </c>
      <c r="AC204" s="71">
        <v>0</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11.738</v>
      </c>
      <c r="BK204" s="71">
        <v>0</v>
      </c>
      <c r="BL204" s="71">
        <v>0</v>
      </c>
      <c r="BM204" s="71">
        <v>0</v>
      </c>
      <c r="BN204" s="72"/>
      <c r="BO204" s="71">
        <v>0</v>
      </c>
      <c r="BP204" s="71">
        <v>0</v>
      </c>
      <c r="BQ204" s="71">
        <v>1</v>
      </c>
      <c r="BR204" s="71">
        <v>0</v>
      </c>
      <c r="BS204" s="71">
        <v>0</v>
      </c>
      <c r="BT204" s="71">
        <v>0</v>
      </c>
      <c r="BU204"/>
      <c r="BV204" s="70">
        <v>11.738</v>
      </c>
      <c r="BW204" s="70">
        <v>0</v>
      </c>
      <c r="BX204" s="70">
        <v>0</v>
      </c>
      <c r="BY204" s="70">
        <v>0</v>
      </c>
      <c r="BZ204" s="70">
        <v>0</v>
      </c>
      <c r="CA204" s="70">
        <v>0</v>
      </c>
      <c r="CB204" s="70">
        <v>0</v>
      </c>
      <c r="CC204" s="70">
        <v>0</v>
      </c>
      <c r="CD204" s="70">
        <v>0</v>
      </c>
    </row>
    <row r="205" spans="1:82">
      <c r="A205" s="70" t="s">
        <v>1897</v>
      </c>
      <c r="B205" s="70">
        <v>246</v>
      </c>
      <c r="C205" s="70">
        <v>8</v>
      </c>
      <c r="D205" s="70">
        <v>15</v>
      </c>
      <c r="E205" s="70">
        <v>2011</v>
      </c>
      <c r="F205" s="70" t="s">
        <v>178</v>
      </c>
      <c r="G205" s="70" t="s">
        <v>1889</v>
      </c>
      <c r="H205" s="70" t="s">
        <v>1890</v>
      </c>
      <c r="I205" s="148"/>
      <c r="J205" s="71">
        <v>24.919677696419079</v>
      </c>
      <c r="K205" s="71">
        <v>1.3262579605449221</v>
      </c>
      <c r="L205" s="71">
        <v>7.9133198664337474</v>
      </c>
      <c r="M205" s="71">
        <v>17.251335348063819</v>
      </c>
      <c r="N205" s="71">
        <v>18.058970226342769</v>
      </c>
      <c r="O205" s="71">
        <v>20.011291207711409</v>
      </c>
      <c r="P205" s="71">
        <v>18.878366271207014</v>
      </c>
      <c r="Q205" s="71">
        <v>1.1032532741951</v>
      </c>
      <c r="R205" s="71">
        <v>0</v>
      </c>
      <c r="S205" s="71">
        <v>0</v>
      </c>
      <c r="T205" s="72"/>
      <c r="U205" s="71">
        <v>4024938</v>
      </c>
      <c r="V205" s="71">
        <v>575</v>
      </c>
      <c r="W205" s="71">
        <v>204</v>
      </c>
      <c r="X205" s="71">
        <v>3323</v>
      </c>
      <c r="Y205" s="71">
        <v>5188</v>
      </c>
      <c r="Z205" s="71">
        <v>10384</v>
      </c>
      <c r="AA205" s="71">
        <v>3815</v>
      </c>
      <c r="AB205" s="71">
        <v>15721</v>
      </c>
      <c r="AC205" s="71">
        <v>0</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10.510999999999999</v>
      </c>
      <c r="BK205" s="71">
        <v>0</v>
      </c>
      <c r="BL205" s="71">
        <v>0</v>
      </c>
      <c r="BM205" s="71">
        <v>0</v>
      </c>
      <c r="BN205" s="72"/>
      <c r="BO205" s="71">
        <v>0</v>
      </c>
      <c r="BP205" s="71">
        <v>0</v>
      </c>
      <c r="BQ205" s="71">
        <v>1</v>
      </c>
      <c r="BR205" s="71">
        <v>0</v>
      </c>
      <c r="BS205" s="71">
        <v>0</v>
      </c>
      <c r="BT205" s="71">
        <v>0</v>
      </c>
      <c r="BU205"/>
      <c r="BV205" s="70">
        <v>10.510999999999999</v>
      </c>
      <c r="BW205" s="70">
        <v>0</v>
      </c>
      <c r="BX205" s="70">
        <v>0</v>
      </c>
      <c r="BY205" s="70">
        <v>0</v>
      </c>
      <c r="BZ205" s="70">
        <v>0</v>
      </c>
      <c r="CA205" s="70">
        <v>0</v>
      </c>
      <c r="CB205" s="70">
        <v>0</v>
      </c>
      <c r="CC205" s="70">
        <v>0</v>
      </c>
      <c r="CD205" s="70">
        <v>0</v>
      </c>
    </row>
    <row r="206" spans="1:82">
      <c r="A206" s="70" t="s">
        <v>1898</v>
      </c>
      <c r="B206" s="70">
        <v>247</v>
      </c>
      <c r="C206" s="70">
        <v>9</v>
      </c>
      <c r="D206" s="70">
        <v>15</v>
      </c>
      <c r="E206" s="70">
        <v>2012</v>
      </c>
      <c r="F206" s="70" t="s">
        <v>179</v>
      </c>
      <c r="G206" s="70" t="s">
        <v>1889</v>
      </c>
      <c r="H206" s="70" t="s">
        <v>1890</v>
      </c>
      <c r="I206" s="148"/>
      <c r="J206" s="71">
        <v>29.095642607907571</v>
      </c>
      <c r="K206" s="71">
        <v>1.2618937824880909</v>
      </c>
      <c r="L206" s="71">
        <v>7.8343313048908136</v>
      </c>
      <c r="M206" s="71">
        <v>17.585154762904519</v>
      </c>
      <c r="N206" s="71">
        <v>21.604111946268169</v>
      </c>
      <c r="O206" s="71">
        <v>19.949417419923869</v>
      </c>
      <c r="P206" s="71">
        <v>18.841453068891827</v>
      </c>
      <c r="Q206" s="71">
        <v>1.1971375330341001</v>
      </c>
      <c r="R206" s="71">
        <v>0</v>
      </c>
      <c r="S206" s="71">
        <v>0</v>
      </c>
      <c r="T206" s="72"/>
      <c r="U206" s="71">
        <v>4445237</v>
      </c>
      <c r="V206" s="71">
        <v>575</v>
      </c>
      <c r="W206" s="71">
        <v>204</v>
      </c>
      <c r="X206" s="71">
        <v>3323</v>
      </c>
      <c r="Y206" s="71">
        <v>5288</v>
      </c>
      <c r="Z206" s="71">
        <v>10434</v>
      </c>
      <c r="AA206" s="71">
        <v>3786</v>
      </c>
      <c r="AB206" s="71">
        <v>15701</v>
      </c>
      <c r="AC206" s="71">
        <v>0</v>
      </c>
      <c r="AD206" s="71">
        <v>0</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10.382</v>
      </c>
      <c r="BK206" s="71">
        <v>0</v>
      </c>
      <c r="BL206" s="71">
        <v>0</v>
      </c>
      <c r="BM206" s="71">
        <v>0</v>
      </c>
      <c r="BN206" s="72"/>
      <c r="BO206" s="71">
        <v>0</v>
      </c>
      <c r="BP206" s="71">
        <v>0</v>
      </c>
      <c r="BQ206" s="71">
        <v>1</v>
      </c>
      <c r="BR206" s="71">
        <v>0</v>
      </c>
      <c r="BS206" s="71">
        <v>0</v>
      </c>
      <c r="BT206" s="71">
        <v>0</v>
      </c>
      <c r="BU206"/>
      <c r="BV206" s="70">
        <v>10.382</v>
      </c>
      <c r="BW206" s="70">
        <v>0</v>
      </c>
      <c r="BX206" s="70">
        <v>0</v>
      </c>
      <c r="BY206" s="70">
        <v>0</v>
      </c>
      <c r="BZ206" s="70">
        <v>0</v>
      </c>
      <c r="CA206" s="70">
        <v>0</v>
      </c>
      <c r="CB206" s="70">
        <v>0</v>
      </c>
      <c r="CC206" s="70">
        <v>0</v>
      </c>
      <c r="CD206" s="70">
        <v>0</v>
      </c>
    </row>
    <row r="207" spans="1:82">
      <c r="A207" s="70" t="s">
        <v>1899</v>
      </c>
      <c r="B207" s="70">
        <v>248</v>
      </c>
      <c r="C207" s="70">
        <v>10</v>
      </c>
      <c r="D207" s="70">
        <v>15</v>
      </c>
      <c r="E207" s="70">
        <v>2013</v>
      </c>
      <c r="F207" s="70" t="s">
        <v>180</v>
      </c>
      <c r="G207" s="70" t="s">
        <v>1889</v>
      </c>
      <c r="H207" s="70" t="s">
        <v>1890</v>
      </c>
      <c r="I207" s="148"/>
      <c r="J207" s="71">
        <v>29.339326294861891</v>
      </c>
      <c r="K207" s="71">
        <v>1.08676067363436</v>
      </c>
      <c r="L207" s="71">
        <v>7.5720054117396156</v>
      </c>
      <c r="M207" s="71">
        <v>16.716287775498358</v>
      </c>
      <c r="N207" s="71">
        <v>17.90808384925651</v>
      </c>
      <c r="O207" s="71">
        <v>19.310920050509399</v>
      </c>
      <c r="P207" s="71">
        <v>18.637702785099634</v>
      </c>
      <c r="Q207" s="71">
        <v>1.2051892453728601</v>
      </c>
      <c r="R207" s="71">
        <v>0</v>
      </c>
      <c r="S207" s="71">
        <v>0</v>
      </c>
      <c r="T207" s="72"/>
      <c r="U207" s="71">
        <v>4315620</v>
      </c>
      <c r="V207" s="71">
        <v>575</v>
      </c>
      <c r="W207" s="71">
        <v>204</v>
      </c>
      <c r="X207" s="71">
        <v>3323</v>
      </c>
      <c r="Y207" s="71">
        <v>5309</v>
      </c>
      <c r="Z207" s="71">
        <v>10551</v>
      </c>
      <c r="AA207" s="71">
        <v>3731</v>
      </c>
      <c r="AB207" s="71">
        <v>15580</v>
      </c>
      <c r="AC207" s="71">
        <v>0</v>
      </c>
      <c r="AD207" s="71">
        <v>0</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10.018000000000001</v>
      </c>
      <c r="BK207" s="71">
        <v>0</v>
      </c>
      <c r="BL207" s="71">
        <v>0</v>
      </c>
      <c r="BM207" s="71">
        <v>0</v>
      </c>
      <c r="BN207" s="72"/>
      <c r="BO207" s="71">
        <v>0</v>
      </c>
      <c r="BP207" s="71">
        <v>0</v>
      </c>
      <c r="BQ207" s="71">
        <v>1</v>
      </c>
      <c r="BR207" s="71">
        <v>0</v>
      </c>
      <c r="BS207" s="71">
        <v>0</v>
      </c>
      <c r="BT207" s="71">
        <v>0</v>
      </c>
      <c r="BU207"/>
      <c r="BV207" s="70">
        <v>10.018000000000001</v>
      </c>
      <c r="BW207" s="70">
        <v>0</v>
      </c>
      <c r="BX207" s="70">
        <v>0</v>
      </c>
      <c r="BY207" s="70">
        <v>0</v>
      </c>
      <c r="BZ207" s="70">
        <v>0</v>
      </c>
      <c r="CA207" s="70">
        <v>0</v>
      </c>
      <c r="CB207" s="70">
        <v>0</v>
      </c>
      <c r="CC207" s="70">
        <v>0</v>
      </c>
      <c r="CD207" s="70">
        <v>0</v>
      </c>
    </row>
    <row r="208" spans="1:82">
      <c r="A208" s="70" t="s">
        <v>1900</v>
      </c>
      <c r="B208" s="70">
        <v>249</v>
      </c>
      <c r="C208" s="70">
        <v>11</v>
      </c>
      <c r="D208" s="70">
        <v>15</v>
      </c>
      <c r="E208" s="70">
        <v>2014</v>
      </c>
      <c r="F208" s="70" t="s">
        <v>181</v>
      </c>
      <c r="G208" s="70" t="s">
        <v>1889</v>
      </c>
      <c r="H208" s="70" t="s">
        <v>1890</v>
      </c>
      <c r="I208" s="148"/>
      <c r="J208" s="71">
        <v>31.95685301184912</v>
      </c>
      <c r="K208" s="71">
        <v>1.0452818863283759</v>
      </c>
      <c r="L208" s="71">
        <v>1.5540304295412981</v>
      </c>
      <c r="M208" s="71">
        <v>17.316022642059281</v>
      </c>
      <c r="N208" s="71">
        <v>18.70384048650077</v>
      </c>
      <c r="O208" s="71">
        <v>18.392426363859997</v>
      </c>
      <c r="P208" s="71">
        <v>18.132019230625225</v>
      </c>
      <c r="Q208" s="71">
        <v>1.14391298789588</v>
      </c>
      <c r="R208" s="71">
        <v>0</v>
      </c>
      <c r="S208" s="71">
        <v>0</v>
      </c>
      <c r="T208" s="72"/>
      <c r="U208" s="71">
        <v>5627537</v>
      </c>
      <c r="V208" s="71">
        <v>492</v>
      </c>
      <c r="W208" s="71">
        <v>66</v>
      </c>
      <c r="X208" s="71">
        <v>3550</v>
      </c>
      <c r="Y208" s="71">
        <v>5363</v>
      </c>
      <c r="Z208" s="71">
        <v>10584</v>
      </c>
      <c r="AA208" s="71">
        <v>3611</v>
      </c>
      <c r="AB208" s="71">
        <v>15413</v>
      </c>
      <c r="AC208" s="71">
        <v>0</v>
      </c>
      <c r="AD208" s="71">
        <v>0</v>
      </c>
      <c r="AE208" s="72"/>
      <c r="AF208" s="71"/>
      <c r="AG208" s="71"/>
      <c r="AH208" s="71"/>
      <c r="AI208" s="71"/>
      <c r="AJ208" s="71"/>
      <c r="AK208" s="71"/>
      <c r="AL208" s="71"/>
      <c r="AM208" s="71"/>
      <c r="AN208" s="71"/>
      <c r="AO208" s="71"/>
      <c r="AP208" s="71"/>
      <c r="AQ208" s="72"/>
      <c r="AR208" s="71">
        <v>203</v>
      </c>
      <c r="AS208" s="71">
        <v>121</v>
      </c>
      <c r="AT208" s="71">
        <v>0</v>
      </c>
      <c r="AU208" s="71">
        <v>0</v>
      </c>
      <c r="AV208" s="71">
        <v>0</v>
      </c>
      <c r="AW208" s="71">
        <v>0</v>
      </c>
      <c r="AX208" s="71"/>
      <c r="AY208" s="72"/>
      <c r="AZ208" s="71">
        <v>894.40000000000009</v>
      </c>
      <c r="BA208" s="71">
        <v>10504.1</v>
      </c>
      <c r="BB208" s="71">
        <v>0</v>
      </c>
      <c r="BC208" s="71">
        <v>0</v>
      </c>
      <c r="BD208" s="71">
        <v>0</v>
      </c>
      <c r="BE208" s="71">
        <v>0</v>
      </c>
      <c r="BF208" s="71"/>
      <c r="BG208" s="72"/>
      <c r="BH208" s="71">
        <v>0</v>
      </c>
      <c r="BI208" s="71">
        <v>0</v>
      </c>
      <c r="BJ208" s="71">
        <v>10.095000000000001</v>
      </c>
      <c r="BK208" s="71">
        <v>0</v>
      </c>
      <c r="BL208" s="71">
        <v>0</v>
      </c>
      <c r="BM208" s="71">
        <v>0</v>
      </c>
      <c r="BN208" s="72"/>
      <c r="BO208" s="71">
        <v>0</v>
      </c>
      <c r="BP208" s="71">
        <v>0</v>
      </c>
      <c r="BQ208" s="71">
        <v>1</v>
      </c>
      <c r="BR208" s="71">
        <v>0</v>
      </c>
      <c r="BS208" s="71">
        <v>0</v>
      </c>
      <c r="BT208" s="71">
        <v>0</v>
      </c>
      <c r="BU208"/>
      <c r="BV208" s="70">
        <v>10.095000000000001</v>
      </c>
      <c r="BW208" s="70">
        <v>0</v>
      </c>
      <c r="BX208" s="70">
        <v>0</v>
      </c>
      <c r="BY208" s="70">
        <v>0</v>
      </c>
      <c r="BZ208" s="70">
        <v>0</v>
      </c>
      <c r="CA208" s="70">
        <v>0</v>
      </c>
      <c r="CB208" s="70">
        <v>0</v>
      </c>
      <c r="CC208" s="70">
        <v>0</v>
      </c>
      <c r="CD208" s="70">
        <v>0</v>
      </c>
    </row>
    <row r="209" spans="1:82">
      <c r="A209" s="70" t="s">
        <v>1901</v>
      </c>
      <c r="B209" s="70">
        <v>250</v>
      </c>
      <c r="C209" s="70">
        <v>12</v>
      </c>
      <c r="D209" s="70">
        <v>15</v>
      </c>
      <c r="E209" s="70">
        <v>2015</v>
      </c>
      <c r="F209" s="70" t="s">
        <v>182</v>
      </c>
      <c r="G209" s="70" t="s">
        <v>1889</v>
      </c>
      <c r="H209" s="70" t="s">
        <v>1890</v>
      </c>
      <c r="I209" s="148"/>
      <c r="J209" s="71">
        <v>26.612837190326189</v>
      </c>
      <c r="K209" s="71">
        <v>1.0494813780839209</v>
      </c>
      <c r="L209" s="71">
        <v>1.6709541152505869</v>
      </c>
      <c r="M209" s="71">
        <v>17.215120357284839</v>
      </c>
      <c r="N209" s="71">
        <v>17.693113977639889</v>
      </c>
      <c r="O209" s="71">
        <v>18.160307085180836</v>
      </c>
      <c r="P209" s="71">
        <v>17.945332737303769</v>
      </c>
      <c r="Q209" s="71">
        <v>1.1051409703360699</v>
      </c>
      <c r="R209" s="71">
        <v>0</v>
      </c>
      <c r="S209" s="71">
        <v>0</v>
      </c>
      <c r="T209" s="72"/>
      <c r="U209" s="71">
        <v>5385167</v>
      </c>
      <c r="V209" s="71">
        <v>492</v>
      </c>
      <c r="W209" s="71">
        <v>66</v>
      </c>
      <c r="X209" s="71">
        <v>3550</v>
      </c>
      <c r="Y209" s="71">
        <v>5506</v>
      </c>
      <c r="Z209" s="71">
        <v>10551</v>
      </c>
      <c r="AA209" s="71">
        <v>3571</v>
      </c>
      <c r="AB209" s="71">
        <v>15211</v>
      </c>
      <c r="AC209" s="71">
        <v>0</v>
      </c>
      <c r="AD209" s="71">
        <v>0</v>
      </c>
      <c r="AE209" s="72"/>
      <c r="AF209" s="71">
        <v>36733807.404824227</v>
      </c>
      <c r="AG209" s="71">
        <v>819028.57360020385</v>
      </c>
      <c r="AH209" s="71">
        <v>352821.56477989297</v>
      </c>
      <c r="AI209" s="71">
        <v>22624063.75698607</v>
      </c>
      <c r="AJ209" s="71">
        <v>24742081.145319551</v>
      </c>
      <c r="AK209" s="71">
        <v>0</v>
      </c>
      <c r="AL209" s="71">
        <v>0</v>
      </c>
      <c r="AM209" s="71">
        <v>2084603.7422548551</v>
      </c>
      <c r="AN209" s="71">
        <v>0</v>
      </c>
      <c r="AO209" s="71">
        <v>0</v>
      </c>
      <c r="AP209" s="71">
        <v>87356406.187764794</v>
      </c>
      <c r="AQ209" s="72"/>
      <c r="AR209" s="71">
        <v>235</v>
      </c>
      <c r="AS209" s="71">
        <v>156</v>
      </c>
      <c r="AT209" s="71">
        <v>0</v>
      </c>
      <c r="AU209" s="71">
        <v>0</v>
      </c>
      <c r="AV209" s="71">
        <v>0</v>
      </c>
      <c r="AW209" s="71">
        <v>0</v>
      </c>
      <c r="AX209" s="71"/>
      <c r="AY209" s="72"/>
      <c r="AZ209" s="71">
        <v>1036.0999999999999</v>
      </c>
      <c r="BA209" s="71">
        <v>11660.4</v>
      </c>
      <c r="BB209" s="71">
        <v>0</v>
      </c>
      <c r="BC209" s="71">
        <v>0</v>
      </c>
      <c r="BD209" s="71">
        <v>0</v>
      </c>
      <c r="BE209" s="71">
        <v>0</v>
      </c>
      <c r="BF209" s="71"/>
      <c r="BG209" s="72"/>
      <c r="BH209" s="71">
        <v>0</v>
      </c>
      <c r="BI209" s="71">
        <v>0</v>
      </c>
      <c r="BJ209" s="71">
        <v>10.355</v>
      </c>
      <c r="BK209" s="71">
        <v>0</v>
      </c>
      <c r="BL209" s="71">
        <v>0</v>
      </c>
      <c r="BM209" s="71">
        <v>0</v>
      </c>
      <c r="BN209" s="72"/>
      <c r="BO209" s="71">
        <v>0</v>
      </c>
      <c r="BP209" s="71">
        <v>0</v>
      </c>
      <c r="BQ209" s="71">
        <v>1</v>
      </c>
      <c r="BR209" s="71">
        <v>0</v>
      </c>
      <c r="BS209" s="71">
        <v>0</v>
      </c>
      <c r="BT209" s="71">
        <v>0</v>
      </c>
      <c r="BU209"/>
      <c r="BV209" s="70">
        <v>10.355</v>
      </c>
      <c r="BW209" s="70">
        <v>0</v>
      </c>
      <c r="BX209" s="70">
        <v>0</v>
      </c>
      <c r="BY209" s="70">
        <v>0</v>
      </c>
      <c r="BZ209" s="70">
        <v>0</v>
      </c>
      <c r="CA209" s="70">
        <v>0</v>
      </c>
      <c r="CB209" s="70">
        <v>0</v>
      </c>
      <c r="CC209" s="70">
        <v>0</v>
      </c>
      <c r="CD209" s="70">
        <v>0</v>
      </c>
    </row>
    <row r="210" spans="1:82">
      <c r="A210" s="70" t="s">
        <v>1902</v>
      </c>
      <c r="B210" s="70">
        <v>251</v>
      </c>
      <c r="C210" s="70">
        <v>13</v>
      </c>
      <c r="D210" s="70">
        <v>15</v>
      </c>
      <c r="E210" s="70">
        <v>2016</v>
      </c>
      <c r="F210" s="70" t="s">
        <v>155</v>
      </c>
      <c r="G210" s="70" t="s">
        <v>1889</v>
      </c>
      <c r="H210" s="70" t="s">
        <v>1890</v>
      </c>
      <c r="I210" s="148"/>
      <c r="J210" s="71">
        <v>29.179456431977336</v>
      </c>
      <c r="K210" s="71">
        <v>1.0480278225733974</v>
      </c>
      <c r="L210" s="71">
        <v>1.8049868199983377</v>
      </c>
      <c r="M210" s="71">
        <v>14.41736509074383</v>
      </c>
      <c r="N210" s="71">
        <v>17.405427542015129</v>
      </c>
      <c r="O210" s="71">
        <v>17.992486781231595</v>
      </c>
      <c r="P210" s="71">
        <v>17.297050085256156</v>
      </c>
      <c r="Q210" s="71">
        <v>1.0616700106329817</v>
      </c>
      <c r="R210" s="71">
        <v>0</v>
      </c>
      <c r="S210" s="71">
        <v>0</v>
      </c>
      <c r="T210" s="72"/>
      <c r="U210" s="71">
        <v>5748289</v>
      </c>
      <c r="V210" s="71">
        <v>492</v>
      </c>
      <c r="W210" s="71">
        <v>66</v>
      </c>
      <c r="X210" s="71">
        <v>3550</v>
      </c>
      <c r="Y210" s="71">
        <v>5487</v>
      </c>
      <c r="Z210" s="71">
        <v>10582</v>
      </c>
      <c r="AA210" s="71">
        <v>3560</v>
      </c>
      <c r="AB210" s="71">
        <v>15031</v>
      </c>
      <c r="AC210" s="71">
        <v>0</v>
      </c>
      <c r="AD210" s="71">
        <v>0</v>
      </c>
      <c r="AE210" s="72"/>
      <c r="AF210" s="71">
        <v>40039175.509533629</v>
      </c>
      <c r="AG210" s="71">
        <v>787560.66144279018</v>
      </c>
      <c r="AH210" s="71">
        <v>292989.63677051867</v>
      </c>
      <c r="AI210" s="71">
        <v>22338490.570989508</v>
      </c>
      <c r="AJ210" s="71">
        <v>23802233.567258541</v>
      </c>
      <c r="AK210" s="71">
        <v>0</v>
      </c>
      <c r="AL210" s="71">
        <v>0</v>
      </c>
      <c r="AM210" s="71">
        <v>2061535.86508882</v>
      </c>
      <c r="AN210" s="71">
        <v>0</v>
      </c>
      <c r="AO210" s="71">
        <v>0</v>
      </c>
      <c r="AP210" s="71">
        <v>89321985.811083809</v>
      </c>
      <c r="AQ210" s="72"/>
      <c r="AR210" s="71">
        <v>263</v>
      </c>
      <c r="AS210" s="71">
        <v>177</v>
      </c>
      <c r="AT210" s="71">
        <v>0</v>
      </c>
      <c r="AU210" s="71">
        <v>0</v>
      </c>
      <c r="AV210" s="71">
        <v>0</v>
      </c>
      <c r="AW210" s="71">
        <v>0</v>
      </c>
      <c r="AX210" s="71"/>
      <c r="AY210" s="72"/>
      <c r="AZ210" s="71">
        <v>1186.7</v>
      </c>
      <c r="BA210" s="71">
        <v>12343.1</v>
      </c>
      <c r="BB210" s="71">
        <v>0</v>
      </c>
      <c r="BC210" s="71">
        <v>0</v>
      </c>
      <c r="BD210" s="71">
        <v>0</v>
      </c>
      <c r="BE210" s="71">
        <v>0</v>
      </c>
      <c r="BF210" s="71"/>
      <c r="BG210" s="72"/>
      <c r="BH210" s="71">
        <v>0</v>
      </c>
      <c r="BI210" s="71">
        <v>0</v>
      </c>
      <c r="BJ210" s="71">
        <v>10.449</v>
      </c>
      <c r="BK210" s="71">
        <v>0</v>
      </c>
      <c r="BL210" s="71">
        <v>0</v>
      </c>
      <c r="BM210" s="71">
        <v>0</v>
      </c>
      <c r="BN210" s="72"/>
      <c r="BO210" s="71">
        <v>0</v>
      </c>
      <c r="BP210" s="71">
        <v>0</v>
      </c>
      <c r="BQ210" s="71">
        <v>1</v>
      </c>
      <c r="BR210" s="71">
        <v>0</v>
      </c>
      <c r="BS210" s="71">
        <v>0</v>
      </c>
      <c r="BT210" s="71">
        <v>0</v>
      </c>
      <c r="BU210"/>
      <c r="BV210" s="70">
        <v>10.449</v>
      </c>
      <c r="BW210" s="70">
        <v>0</v>
      </c>
      <c r="BX210" s="70">
        <v>0</v>
      </c>
      <c r="BY210" s="70">
        <v>0</v>
      </c>
      <c r="BZ210" s="70">
        <v>0</v>
      </c>
      <c r="CA210" s="70">
        <v>0</v>
      </c>
      <c r="CB210" s="70">
        <v>0</v>
      </c>
      <c r="CC210" s="70">
        <v>0</v>
      </c>
      <c r="CD210" s="70">
        <v>0</v>
      </c>
    </row>
    <row r="211" spans="1:82">
      <c r="A211" s="70" t="s">
        <v>1903</v>
      </c>
      <c r="B211" s="70">
        <v>252</v>
      </c>
      <c r="C211" s="70">
        <v>14</v>
      </c>
      <c r="D211" s="70">
        <v>15</v>
      </c>
      <c r="E211" s="70">
        <v>2017</v>
      </c>
      <c r="F211" s="70" t="s">
        <v>156</v>
      </c>
      <c r="G211" s="70" t="s">
        <v>1889</v>
      </c>
      <c r="H211" s="70" t="s">
        <v>1890</v>
      </c>
      <c r="I211" s="148"/>
      <c r="J211" s="71">
        <v>29.624622830006626</v>
      </c>
      <c r="K211" s="71">
        <v>1.0564566721366861</v>
      </c>
      <c r="L211" s="71">
        <v>1.592395575965303</v>
      </c>
      <c r="M211" s="71">
        <v>13.613495487839669</v>
      </c>
      <c r="N211" s="71">
        <v>16.851718154259455</v>
      </c>
      <c r="O211" s="71">
        <v>17.637008029747761</v>
      </c>
      <c r="P211" s="71">
        <v>17.144027956529076</v>
      </c>
      <c r="Q211" s="71">
        <v>1.0136127080525199</v>
      </c>
      <c r="R211" s="71">
        <v>0</v>
      </c>
      <c r="S211" s="71">
        <v>1.1050908461480764</v>
      </c>
      <c r="T211" s="72"/>
      <c r="U211" s="71">
        <v>6139484</v>
      </c>
      <c r="V211" s="71">
        <v>492</v>
      </c>
      <c r="W211" s="71">
        <v>66</v>
      </c>
      <c r="X211" s="71">
        <v>3550</v>
      </c>
      <c r="Y211" s="71">
        <v>5525</v>
      </c>
      <c r="Z211" s="71">
        <v>10545</v>
      </c>
      <c r="AA211" s="71">
        <v>3551</v>
      </c>
      <c r="AB211" s="71">
        <v>14840</v>
      </c>
      <c r="AC211" s="71">
        <v>0</v>
      </c>
      <c r="AD211" s="71">
        <v>1.105090846148076</v>
      </c>
      <c r="AE211" s="72"/>
      <c r="AF211" s="71">
        <v>42451823.995948397</v>
      </c>
      <c r="AG211" s="71">
        <v>798640.74790717638</v>
      </c>
      <c r="AH211" s="71">
        <v>340877.42779802089</v>
      </c>
      <c r="AI211" s="71">
        <v>21956396.120458219</v>
      </c>
      <c r="AJ211" s="71">
        <v>24265146.85236349</v>
      </c>
      <c r="AK211" s="71">
        <v>0</v>
      </c>
      <c r="AL211" s="71">
        <v>0</v>
      </c>
      <c r="AM211" s="71">
        <v>2038524.531483368</v>
      </c>
      <c r="AN211" s="71">
        <v>0</v>
      </c>
      <c r="AO211" s="71">
        <v>0</v>
      </c>
      <c r="AP211" s="71">
        <v>91851409.675958678</v>
      </c>
      <c r="AQ211" s="72"/>
      <c r="AR211" s="71">
        <v>292</v>
      </c>
      <c r="AS211" s="71">
        <v>201</v>
      </c>
      <c r="AT211" s="71">
        <v>0</v>
      </c>
      <c r="AU211" s="71">
        <v>0</v>
      </c>
      <c r="AV211" s="71">
        <v>0</v>
      </c>
      <c r="AW211" s="71">
        <v>0</v>
      </c>
      <c r="AX211" s="71"/>
      <c r="AY211" s="72"/>
      <c r="AZ211" s="71">
        <v>1336</v>
      </c>
      <c r="BA211" s="71">
        <v>15389.6</v>
      </c>
      <c r="BB211" s="71">
        <v>0</v>
      </c>
      <c r="BC211" s="71">
        <v>0</v>
      </c>
      <c r="BD211" s="71">
        <v>0</v>
      </c>
      <c r="BE211" s="71">
        <v>0</v>
      </c>
      <c r="BF211" s="71"/>
      <c r="BG211" s="72"/>
      <c r="BH211" s="71">
        <v>3.3079999999999998</v>
      </c>
      <c r="BI211" s="71">
        <v>0</v>
      </c>
      <c r="BJ211" s="71">
        <v>9.9510000000000005</v>
      </c>
      <c r="BK211" s="71">
        <v>0</v>
      </c>
      <c r="BL211" s="71">
        <v>0</v>
      </c>
      <c r="BM211" s="71">
        <v>0</v>
      </c>
      <c r="BN211" s="72"/>
      <c r="BO211" s="71">
        <v>1</v>
      </c>
      <c r="BP211" s="71">
        <v>0</v>
      </c>
      <c r="BQ211" s="71">
        <v>1</v>
      </c>
      <c r="BR211" s="71">
        <v>0</v>
      </c>
      <c r="BS211" s="71">
        <v>0</v>
      </c>
      <c r="BT211" s="71">
        <v>0</v>
      </c>
      <c r="BU211"/>
      <c r="BV211" s="70">
        <v>13.259</v>
      </c>
      <c r="BW211" s="70">
        <v>0</v>
      </c>
      <c r="BX211" s="70">
        <v>0</v>
      </c>
      <c r="BY211" s="70">
        <v>0</v>
      </c>
      <c r="BZ211" s="70">
        <v>0</v>
      </c>
      <c r="CA211" s="70">
        <v>0</v>
      </c>
      <c r="CB211" s="70">
        <v>0</v>
      </c>
      <c r="CC211" s="70">
        <v>0</v>
      </c>
      <c r="CD211" s="70">
        <v>0</v>
      </c>
    </row>
    <row r="212" spans="1:82">
      <c r="A212" s="70" t="s">
        <v>1904</v>
      </c>
      <c r="B212" s="70">
        <v>253</v>
      </c>
      <c r="C212" s="70">
        <v>15</v>
      </c>
      <c r="D212" s="70">
        <v>15</v>
      </c>
      <c r="E212" s="70">
        <v>2018</v>
      </c>
      <c r="F212" s="70" t="s">
        <v>183</v>
      </c>
      <c r="G212" s="70" t="s">
        <v>1889</v>
      </c>
      <c r="H212" s="70" t="s">
        <v>1890</v>
      </c>
      <c r="I212" s="148"/>
      <c r="J212" s="71">
        <v>28.073770133040519</v>
      </c>
      <c r="K212" s="71">
        <v>0.99290611118448902</v>
      </c>
      <c r="L212" s="71">
        <v>1.4350096364112082</v>
      </c>
      <c r="M212" s="71">
        <v>13.424582426212002</v>
      </c>
      <c r="N212" s="71">
        <v>17.7253484248672</v>
      </c>
      <c r="O212" s="71">
        <v>17.236719954306306</v>
      </c>
      <c r="P212" s="71">
        <v>17.07852970670135</v>
      </c>
      <c r="Q212" s="71">
        <v>0.92922639818710095</v>
      </c>
      <c r="R212" s="71">
        <v>0</v>
      </c>
      <c r="S212" s="71">
        <v>1.1603153169264131</v>
      </c>
      <c r="T212" s="72"/>
      <c r="U212" s="71">
        <v>5749072</v>
      </c>
      <c r="V212" s="71">
        <v>492</v>
      </c>
      <c r="W212" s="71">
        <v>66</v>
      </c>
      <c r="X212" s="71">
        <v>3550</v>
      </c>
      <c r="Y212" s="71">
        <v>5594</v>
      </c>
      <c r="Z212" s="71">
        <v>10503</v>
      </c>
      <c r="AA212" s="71">
        <v>3573</v>
      </c>
      <c r="AB212" s="71">
        <v>14661</v>
      </c>
      <c r="AC212" s="71">
        <v>0</v>
      </c>
      <c r="AD212" s="71">
        <v>1.1603153169264131</v>
      </c>
      <c r="AE212" s="72"/>
      <c r="AF212" s="71">
        <v>40511892.13048175</v>
      </c>
      <c r="AG212" s="71">
        <v>706210.58897337539</v>
      </c>
      <c r="AH212" s="71">
        <v>322533.76887331199</v>
      </c>
      <c r="AI212" s="71">
        <v>21045020.031939171</v>
      </c>
      <c r="AJ212" s="71">
        <v>24024480.998560961</v>
      </c>
      <c r="AK212" s="71">
        <v>0</v>
      </c>
      <c r="AL212" s="71">
        <v>0</v>
      </c>
      <c r="AM212" s="71">
        <v>2018102.9341434841</v>
      </c>
      <c r="AN212" s="71">
        <v>0</v>
      </c>
      <c r="AO212" s="71">
        <v>0</v>
      </c>
      <c r="AP212" s="71">
        <v>88628240.452972054</v>
      </c>
      <c r="AQ212" s="72"/>
      <c r="AR212" s="71">
        <v>326</v>
      </c>
      <c r="AS212" s="71">
        <v>220</v>
      </c>
      <c r="AT212" s="71">
        <v>0</v>
      </c>
      <c r="AU212" s="71">
        <v>0</v>
      </c>
      <c r="AV212" s="71">
        <v>0</v>
      </c>
      <c r="AW212" s="71">
        <v>0</v>
      </c>
      <c r="AX212" s="71"/>
      <c r="AY212" s="72"/>
      <c r="AZ212" s="71">
        <v>1493.3</v>
      </c>
      <c r="BA212" s="71">
        <v>16657</v>
      </c>
      <c r="BB212" s="71">
        <v>0</v>
      </c>
      <c r="BC212" s="71">
        <v>0</v>
      </c>
      <c r="BD212" s="71">
        <v>0</v>
      </c>
      <c r="BE212" s="71">
        <v>0</v>
      </c>
      <c r="BF212" s="71"/>
      <c r="BG212" s="72"/>
      <c r="BH212" s="71">
        <v>3.2789999999999999</v>
      </c>
      <c r="BI212" s="71">
        <v>0</v>
      </c>
      <c r="BJ212" s="71">
        <v>10.334</v>
      </c>
      <c r="BK212" s="71">
        <v>0</v>
      </c>
      <c r="BL212" s="71">
        <v>0</v>
      </c>
      <c r="BM212" s="71">
        <v>0</v>
      </c>
      <c r="BN212" s="72"/>
      <c r="BO212" s="71">
        <v>1</v>
      </c>
      <c r="BP212" s="71">
        <v>0</v>
      </c>
      <c r="BQ212" s="71">
        <v>1</v>
      </c>
      <c r="BR212" s="71">
        <v>0</v>
      </c>
      <c r="BS212" s="71">
        <v>0</v>
      </c>
      <c r="BT212" s="71">
        <v>0</v>
      </c>
      <c r="BU212"/>
      <c r="BV212" s="70">
        <v>13.613</v>
      </c>
      <c r="BW212" s="70">
        <v>0</v>
      </c>
      <c r="BX212" s="70">
        <v>0</v>
      </c>
      <c r="BY212" s="70">
        <v>0</v>
      </c>
      <c r="BZ212" s="70">
        <v>0</v>
      </c>
      <c r="CA212" s="70">
        <v>0</v>
      </c>
      <c r="CB212" s="70">
        <v>0</v>
      </c>
      <c r="CC212" s="70">
        <v>0</v>
      </c>
      <c r="CD212" s="70">
        <v>0</v>
      </c>
    </row>
    <row r="213" spans="1:82">
      <c r="A213" s="70" t="s">
        <v>1905</v>
      </c>
      <c r="B213" s="70">
        <v>254</v>
      </c>
      <c r="C213" s="70">
        <v>16</v>
      </c>
      <c r="D213" s="70">
        <v>15</v>
      </c>
      <c r="E213" s="70">
        <v>2019</v>
      </c>
      <c r="F213" s="70" t="s">
        <v>158</v>
      </c>
      <c r="G213" s="70" t="s">
        <v>1889</v>
      </c>
      <c r="H213" s="70" t="s">
        <v>1890</v>
      </c>
      <c r="I213" s="148"/>
      <c r="J213" s="71">
        <v>25.095835077309903</v>
      </c>
      <c r="K213" s="71">
        <v>0.90962233454197328</v>
      </c>
      <c r="L213" s="71">
        <v>1.4464885006304526</v>
      </c>
      <c r="M213" s="71">
        <v>12.690096291708373</v>
      </c>
      <c r="N213" s="71">
        <v>15.805159186205449</v>
      </c>
      <c r="O213" s="71">
        <v>16.825674819668041</v>
      </c>
      <c r="P213" s="71">
        <v>16.60052023284706</v>
      </c>
      <c r="Q213" s="71">
        <v>0.89467476294854098</v>
      </c>
      <c r="R213" s="71">
        <v>0</v>
      </c>
      <c r="S213" s="71">
        <v>1.1944751427751705</v>
      </c>
      <c r="T213" s="72"/>
      <c r="U213" s="71">
        <v>5365847</v>
      </c>
      <c r="V213" s="71">
        <v>492</v>
      </c>
      <c r="W213" s="71">
        <v>66</v>
      </c>
      <c r="X213" s="71">
        <v>3550</v>
      </c>
      <c r="Y213" s="71">
        <v>5698</v>
      </c>
      <c r="Z213" s="71">
        <v>10534</v>
      </c>
      <c r="AA213" s="71">
        <v>3447</v>
      </c>
      <c r="AB213" s="71">
        <v>14498</v>
      </c>
      <c r="AC213" s="71">
        <v>0</v>
      </c>
      <c r="AD213" s="71">
        <v>1.194475142775171</v>
      </c>
      <c r="AE213" s="72"/>
      <c r="AF213" s="71">
        <v>37012972.772679918</v>
      </c>
      <c r="AG213" s="71">
        <v>682838.73702218989</v>
      </c>
      <c r="AH213" s="71">
        <v>340657.84812028619</v>
      </c>
      <c r="AI213" s="71">
        <v>20656790.415238079</v>
      </c>
      <c r="AJ213" s="71">
        <v>22130234.552537501</v>
      </c>
      <c r="AK213" s="71">
        <v>0</v>
      </c>
      <c r="AL213" s="71">
        <v>0</v>
      </c>
      <c r="AM213" s="71">
        <v>1974518.4591144335</v>
      </c>
      <c r="AN213" s="71">
        <v>0</v>
      </c>
      <c r="AO213" s="71">
        <v>0</v>
      </c>
      <c r="AP213" s="71">
        <v>82798012.784712404</v>
      </c>
      <c r="AQ213" s="72"/>
      <c r="AR213" s="71">
        <v>349</v>
      </c>
      <c r="AS213" s="71">
        <v>237</v>
      </c>
      <c r="AT213" s="71">
        <v>0</v>
      </c>
      <c r="AU213" s="71">
        <v>0</v>
      </c>
      <c r="AV213" s="71">
        <v>0</v>
      </c>
      <c r="AW213" s="71">
        <v>0</v>
      </c>
      <c r="AX213" s="71"/>
      <c r="AY213" s="72"/>
      <c r="AZ213" s="71">
        <v>1613.799999999999</v>
      </c>
      <c r="BA213" s="71">
        <v>17589.2</v>
      </c>
      <c r="BB213" s="71">
        <v>0</v>
      </c>
      <c r="BC213" s="71">
        <v>0</v>
      </c>
      <c r="BD213" s="71">
        <v>0</v>
      </c>
      <c r="BE213" s="71">
        <v>0</v>
      </c>
      <c r="BF213" s="71"/>
      <c r="BG213" s="72"/>
      <c r="BH213" s="71">
        <v>3.2669999999999999</v>
      </c>
      <c r="BI213" s="71">
        <v>0</v>
      </c>
      <c r="BJ213" s="71">
        <v>9.7010000000000005</v>
      </c>
      <c r="BK213" s="71">
        <v>0</v>
      </c>
      <c r="BL213" s="71">
        <v>0</v>
      </c>
      <c r="BM213" s="71">
        <v>0</v>
      </c>
      <c r="BN213" s="72"/>
      <c r="BO213" s="71">
        <v>1</v>
      </c>
      <c r="BP213" s="71">
        <v>0</v>
      </c>
      <c r="BQ213" s="71">
        <v>1</v>
      </c>
      <c r="BR213" s="71">
        <v>0</v>
      </c>
      <c r="BS213" s="71">
        <v>0</v>
      </c>
      <c r="BT213" s="71">
        <v>0</v>
      </c>
      <c r="BU213"/>
      <c r="BV213" s="70">
        <v>12.968</v>
      </c>
      <c r="BW213" s="70">
        <v>0</v>
      </c>
      <c r="BX213" s="70">
        <v>0</v>
      </c>
      <c r="BY213" s="70">
        <v>0</v>
      </c>
      <c r="BZ213" s="70">
        <v>0</v>
      </c>
      <c r="CA213" s="70">
        <v>0</v>
      </c>
      <c r="CB213" s="70">
        <v>0</v>
      </c>
      <c r="CC213" s="70">
        <v>0</v>
      </c>
      <c r="CD213" s="70">
        <v>0</v>
      </c>
    </row>
    <row r="214" spans="1:82">
      <c r="A214" s="70" t="s">
        <v>1906</v>
      </c>
      <c r="B214" s="70">
        <v>255</v>
      </c>
      <c r="C214" s="70">
        <v>17</v>
      </c>
      <c r="D214" s="70">
        <v>15</v>
      </c>
      <c r="E214" s="70">
        <v>2020</v>
      </c>
      <c r="F214" s="70" t="s">
        <v>159</v>
      </c>
      <c r="G214" s="70" t="s">
        <v>1889</v>
      </c>
      <c r="H214" s="70" t="s">
        <v>1890</v>
      </c>
      <c r="I214" s="148"/>
      <c r="J214" s="71">
        <v>28.760614449457961</v>
      </c>
      <c r="K214" s="71">
        <v>0.8077345836143186</v>
      </c>
      <c r="L214" s="71">
        <v>1.3220020027945141</v>
      </c>
      <c r="M214" s="71">
        <v>12.121996382594215</v>
      </c>
      <c r="N214" s="71">
        <v>15.10709576232912</v>
      </c>
      <c r="O214" s="71">
        <v>14.586332492350795</v>
      </c>
      <c r="P214" s="71">
        <v>15.572908009208328</v>
      </c>
      <c r="Q214" s="71">
        <v>0.84443548051933004</v>
      </c>
      <c r="R214" s="71">
        <v>0</v>
      </c>
      <c r="S214" s="71">
        <v>1.774928628372624</v>
      </c>
      <c r="T214" s="72"/>
      <c r="U214" s="71">
        <v>5530707</v>
      </c>
      <c r="V214" s="71">
        <v>377</v>
      </c>
      <c r="W214" s="71">
        <v>74</v>
      </c>
      <c r="X214" s="71">
        <v>3549</v>
      </c>
      <c r="Y214" s="71">
        <v>5778</v>
      </c>
      <c r="Z214" s="71">
        <v>10423</v>
      </c>
      <c r="AA214" s="71">
        <v>3437</v>
      </c>
      <c r="AB214" s="71">
        <v>14322</v>
      </c>
      <c r="AC214" s="71">
        <v>0</v>
      </c>
      <c r="AD214" s="71">
        <v>1.774928628372624</v>
      </c>
      <c r="AE214" s="72"/>
      <c r="AF214" s="71">
        <v>43041665.950430498</v>
      </c>
      <c r="AG214" s="71">
        <v>570462.54987644823</v>
      </c>
      <c r="AH214" s="71">
        <v>332367.49828643503</v>
      </c>
      <c r="AI214" s="71">
        <v>20081354.813280083</v>
      </c>
      <c r="AJ214" s="71">
        <v>23052184.57731038</v>
      </c>
      <c r="AK214" s="71"/>
      <c r="AL214" s="71"/>
      <c r="AM214" s="71">
        <v>1869180.1207387885</v>
      </c>
      <c r="AN214" s="71"/>
      <c r="AO214" s="71"/>
      <c r="AP214" s="71">
        <v>88947215.509922639</v>
      </c>
      <c r="AQ214" s="72"/>
      <c r="AR214" s="71">
        <v>374</v>
      </c>
      <c r="AS214" s="71">
        <v>248</v>
      </c>
      <c r="AT214" s="71">
        <v>0</v>
      </c>
      <c r="AU214" s="71">
        <v>0</v>
      </c>
      <c r="AV214" s="71">
        <v>0</v>
      </c>
      <c r="AW214" s="71">
        <v>0</v>
      </c>
      <c r="AX214" s="71"/>
      <c r="AY214" s="72"/>
      <c r="AZ214" s="71">
        <v>1732.6</v>
      </c>
      <c r="BA214" s="71">
        <v>18010.400000000009</v>
      </c>
      <c r="BB214" s="71">
        <v>0</v>
      </c>
      <c r="BC214" s="71">
        <v>0</v>
      </c>
      <c r="BD214" s="71">
        <v>0</v>
      </c>
      <c r="BE214" s="71">
        <v>0</v>
      </c>
      <c r="BF214" s="71"/>
      <c r="BG214" s="72"/>
      <c r="BH214" s="71">
        <v>3.2829999999999999</v>
      </c>
      <c r="BI214" s="71">
        <v>0</v>
      </c>
      <c r="BJ214" s="71">
        <v>9.0939999999999994</v>
      </c>
      <c r="BK214" s="71">
        <v>0</v>
      </c>
      <c r="BL214" s="71">
        <v>3.3250000000000002</v>
      </c>
      <c r="BM214" s="71">
        <v>0</v>
      </c>
      <c r="BN214" s="72"/>
      <c r="BO214" s="71">
        <v>1</v>
      </c>
      <c r="BP214" s="71">
        <v>0</v>
      </c>
      <c r="BQ214" s="71">
        <v>1</v>
      </c>
      <c r="BR214" s="71">
        <v>0</v>
      </c>
      <c r="BS214" s="71">
        <v>1</v>
      </c>
      <c r="BT214" s="71">
        <v>0</v>
      </c>
      <c r="BU214"/>
      <c r="BV214" s="70">
        <v>15.702</v>
      </c>
      <c r="BW214" s="70">
        <v>0</v>
      </c>
      <c r="BX214" s="70">
        <v>0</v>
      </c>
      <c r="BY214" s="70">
        <v>0</v>
      </c>
      <c r="BZ214" s="70">
        <v>0</v>
      </c>
      <c r="CA214" s="70">
        <v>0</v>
      </c>
      <c r="CB214" s="70">
        <v>0</v>
      </c>
      <c r="CC214" s="70">
        <v>0</v>
      </c>
      <c r="CD214" s="70">
        <v>0</v>
      </c>
    </row>
    <row r="215" spans="1:82">
      <c r="A215" s="70" t="s">
        <v>1907</v>
      </c>
      <c r="B215" s="70">
        <v>255</v>
      </c>
      <c r="C215" s="70">
        <v>18</v>
      </c>
      <c r="D215" s="70">
        <v>15</v>
      </c>
      <c r="E215" s="70">
        <v>2021</v>
      </c>
      <c r="F215" s="70" t="s">
        <v>160</v>
      </c>
      <c r="G215" s="70" t="s">
        <v>1889</v>
      </c>
      <c r="H215" s="70" t="s">
        <v>1890</v>
      </c>
      <c r="I215" s="148"/>
      <c r="J215" s="71">
        <v>24.44920330461688</v>
      </c>
      <c r="K215" s="71">
        <v>0.88658163451570882</v>
      </c>
      <c r="L215" s="71">
        <v>1.2947856252725554</v>
      </c>
      <c r="M215" s="71">
        <v>13.494254085682126</v>
      </c>
      <c r="N215" s="71">
        <v>16.53009782010875</v>
      </c>
      <c r="O215" s="71">
        <v>14.061617613344165</v>
      </c>
      <c r="P215" s="71">
        <v>15.752007566518738</v>
      </c>
      <c r="Q215" s="71">
        <v>0.82115627843754002</v>
      </c>
      <c r="R215" s="71">
        <v>0</v>
      </c>
      <c r="S215" s="71">
        <v>1.724773794096188</v>
      </c>
      <c r="T215" s="72"/>
      <c r="U215" s="71">
        <v>4993479</v>
      </c>
      <c r="V215" s="71">
        <v>377</v>
      </c>
      <c r="W215" s="71">
        <v>74</v>
      </c>
      <c r="X215" s="71">
        <v>3549</v>
      </c>
      <c r="Y215" s="71">
        <v>5785</v>
      </c>
      <c r="Z215" s="71">
        <v>10346</v>
      </c>
      <c r="AA215" s="71">
        <v>3390</v>
      </c>
      <c r="AB215" s="71">
        <v>14064</v>
      </c>
      <c r="AC215" s="71">
        <v>0</v>
      </c>
      <c r="AD215" s="71">
        <v>1.724773794096188</v>
      </c>
      <c r="AE215" s="72"/>
      <c r="AF215" s="71">
        <v>35973745.98562175</v>
      </c>
      <c r="AG215" s="71">
        <v>616495.93444380374</v>
      </c>
      <c r="AH215" s="71">
        <v>310681.39783469902</v>
      </c>
      <c r="AI215" s="71">
        <v>22106651.024140969</v>
      </c>
      <c r="AJ215" s="71">
        <v>24419200.66507677</v>
      </c>
      <c r="AK215" s="71">
        <v>0</v>
      </c>
      <c r="AL215" s="71">
        <v>0</v>
      </c>
      <c r="AM215" s="71">
        <v>1846095.3181289404</v>
      </c>
      <c r="AN215" s="71">
        <v>0</v>
      </c>
      <c r="AO215" s="71">
        <v>0</v>
      </c>
      <c r="AP215" s="71">
        <v>85272870.32524693</v>
      </c>
      <c r="AQ215" s="72"/>
      <c r="AR215" s="71">
        <v>402</v>
      </c>
      <c r="AS215" s="71">
        <v>252</v>
      </c>
      <c r="AT215" s="71">
        <v>0</v>
      </c>
      <c r="AU215" s="71">
        <v>0</v>
      </c>
      <c r="AV215" s="71">
        <v>0</v>
      </c>
      <c r="AW215" s="71">
        <v>0</v>
      </c>
      <c r="AX215" s="71"/>
      <c r="AY215" s="72"/>
      <c r="AZ215" s="71">
        <v>1883.1</v>
      </c>
      <c r="BA215" s="71">
        <v>18169.500000000011</v>
      </c>
      <c r="BB215" s="71">
        <v>0</v>
      </c>
      <c r="BC215" s="71">
        <v>0</v>
      </c>
      <c r="BD215" s="71">
        <v>0</v>
      </c>
      <c r="BE215" s="71">
        <v>0</v>
      </c>
      <c r="BF215" s="71"/>
      <c r="BG215" s="72"/>
      <c r="BH215" s="71">
        <v>3.2810000000000001</v>
      </c>
      <c r="BI215" s="71">
        <v>0</v>
      </c>
      <c r="BJ215" s="71">
        <v>12.414</v>
      </c>
      <c r="BK215" s="71">
        <v>0</v>
      </c>
      <c r="BL215" s="71">
        <v>3.17</v>
      </c>
      <c r="BM215" s="71">
        <v>0</v>
      </c>
      <c r="BN215" s="72"/>
      <c r="BO215" s="71">
        <v>1</v>
      </c>
      <c r="BP215" s="71">
        <v>0</v>
      </c>
      <c r="BQ215" s="71">
        <v>2</v>
      </c>
      <c r="BR215" s="71">
        <v>0</v>
      </c>
      <c r="BS215" s="71">
        <v>1</v>
      </c>
      <c r="BT215" s="71">
        <v>0</v>
      </c>
      <c r="BU215"/>
      <c r="BV215" s="70">
        <v>18.864999999999998</v>
      </c>
      <c r="BW215" s="70">
        <v>0</v>
      </c>
      <c r="BX215" s="70">
        <v>0</v>
      </c>
      <c r="BY215" s="70">
        <v>0</v>
      </c>
      <c r="BZ215" s="70">
        <v>0</v>
      </c>
      <c r="CA215" s="70">
        <v>0</v>
      </c>
      <c r="CB215" s="70">
        <v>0</v>
      </c>
      <c r="CC215" s="70">
        <v>0</v>
      </c>
      <c r="CD215" s="70">
        <v>0</v>
      </c>
    </row>
    <row r="216" spans="1:82">
      <c r="A216" s="70" t="s">
        <v>1908</v>
      </c>
      <c r="B216" s="70">
        <v>255</v>
      </c>
      <c r="C216" s="70">
        <v>19</v>
      </c>
      <c r="D216" s="70">
        <v>15</v>
      </c>
      <c r="E216" s="70">
        <v>2022</v>
      </c>
      <c r="F216" s="70" t="s">
        <v>161</v>
      </c>
      <c r="G216" s="1064" t="s">
        <v>1889</v>
      </c>
      <c r="H216" s="70" t="s">
        <v>1890</v>
      </c>
      <c r="I216" s="148"/>
      <c r="J216" s="71">
        <v>29.679566297322442</v>
      </c>
      <c r="K216" s="71">
        <v>0.78393128908849985</v>
      </c>
      <c r="L216" s="71">
        <v>1.2514460448086238</v>
      </c>
      <c r="M216" s="71">
        <v>12.974037111302968</v>
      </c>
      <c r="N216" s="71">
        <v>18.059615007147023</v>
      </c>
      <c r="O216" s="71">
        <v>14.702747921533133</v>
      </c>
      <c r="P216" s="71">
        <v>15.570405071606443</v>
      </c>
      <c r="Q216" s="71">
        <v>0.8171134139983296</v>
      </c>
      <c r="R216" s="71">
        <v>0</v>
      </c>
      <c r="S216" s="71">
        <v>1.3627118247272949</v>
      </c>
      <c r="T216" s="72"/>
      <c r="U216" s="71">
        <v>7116802</v>
      </c>
      <c r="V216" s="71">
        <v>377</v>
      </c>
      <c r="W216" s="71">
        <v>74</v>
      </c>
      <c r="X216" s="71">
        <v>3549</v>
      </c>
      <c r="Y216" s="71">
        <v>5875</v>
      </c>
      <c r="Z216" s="71">
        <v>10278</v>
      </c>
      <c r="AA216" s="71">
        <v>3402</v>
      </c>
      <c r="AB216" s="71">
        <v>13880</v>
      </c>
      <c r="AC216" s="71">
        <v>0</v>
      </c>
      <c r="AD216" s="71">
        <v>1.3627118247272949</v>
      </c>
      <c r="AE216" s="72"/>
      <c r="AF216" s="71">
        <v>42993023.68454317</v>
      </c>
      <c r="AG216" s="71">
        <v>586865.29939897312</v>
      </c>
      <c r="AH216" s="71">
        <v>351492.2962393646</v>
      </c>
      <c r="AI216" s="71">
        <v>20750025.202523667</v>
      </c>
      <c r="AJ216" s="71">
        <v>28575023.826930746</v>
      </c>
      <c r="AK216" s="71">
        <v>0</v>
      </c>
      <c r="AL216" s="71">
        <v>0</v>
      </c>
      <c r="AM216" s="71">
        <v>1792286.8463707641</v>
      </c>
      <c r="AN216" s="71">
        <v>0</v>
      </c>
      <c r="AO216" s="71">
        <v>0</v>
      </c>
      <c r="AP216" s="71">
        <v>95048717.156006694</v>
      </c>
      <c r="AQ216" s="72"/>
      <c r="AR216" s="71">
        <v>432</v>
      </c>
      <c r="AS216" s="71">
        <v>260</v>
      </c>
      <c r="AT216" s="71">
        <v>0</v>
      </c>
      <c r="AU216" s="71">
        <v>0</v>
      </c>
      <c r="AV216" s="71">
        <v>0</v>
      </c>
      <c r="AW216" s="71">
        <v>0</v>
      </c>
      <c r="AX216" s="71"/>
      <c r="AY216" s="72"/>
      <c r="AZ216" s="71">
        <v>2049.2000000000007</v>
      </c>
      <c r="BA216" s="71">
        <v>18846.200000000012</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1909</v>
      </c>
      <c r="B217" s="70">
        <v>255</v>
      </c>
      <c r="C217" s="70">
        <v>20</v>
      </c>
      <c r="D217" s="70">
        <v>15</v>
      </c>
      <c r="E217" s="70">
        <v>2023</v>
      </c>
      <c r="F217" s="70" t="s">
        <v>1539</v>
      </c>
      <c r="G217" s="1064" t="s">
        <v>1889</v>
      </c>
      <c r="H217" s="70" t="s">
        <v>1890</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452</v>
      </c>
      <c r="AS217" s="71">
        <v>260</v>
      </c>
      <c r="AT217" s="71">
        <v>0</v>
      </c>
      <c r="AU217" s="71">
        <v>0</v>
      </c>
      <c r="AV217" s="71">
        <v>0</v>
      </c>
      <c r="AW217" s="71">
        <v>0</v>
      </c>
      <c r="AX217" s="71"/>
      <c r="AY217" s="72"/>
      <c r="AZ217" s="71">
        <v>2173.3000000000011</v>
      </c>
      <c r="BA217" s="71">
        <v>18846.200000000012</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1910</v>
      </c>
      <c r="B218" s="70">
        <v>255</v>
      </c>
      <c r="C218" s="70">
        <v>21</v>
      </c>
      <c r="D218" s="70">
        <v>15</v>
      </c>
      <c r="E218" s="70">
        <v>2024</v>
      </c>
      <c r="F218" s="70" t="s">
        <v>1554</v>
      </c>
      <c r="G218" s="70" t="s">
        <v>1889</v>
      </c>
      <c r="H218" s="70" t="s">
        <v>1890</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1911</v>
      </c>
      <c r="B219" s="70">
        <v>103</v>
      </c>
      <c r="C219" s="70">
        <v>1</v>
      </c>
      <c r="D219" s="70">
        <v>7</v>
      </c>
      <c r="E219" s="70">
        <v>1990</v>
      </c>
      <c r="F219" s="70" t="s">
        <v>787</v>
      </c>
      <c r="G219" s="70" t="s">
        <v>1912</v>
      </c>
      <c r="H219" s="70" t="s">
        <v>1913</v>
      </c>
      <c r="I219" s="148"/>
      <c r="J219" s="71">
        <v>21.84919051037463</v>
      </c>
      <c r="K219" s="71">
        <v>7.1546426366155291</v>
      </c>
      <c r="L219" s="71">
        <v>18.509801332103159</v>
      </c>
      <c r="M219" s="71">
        <v>16.592116859927039</v>
      </c>
      <c r="N219" s="71">
        <v>19.504627204415279</v>
      </c>
      <c r="O219" s="71">
        <v>16.765873922191052</v>
      </c>
      <c r="P219" s="71">
        <v>23.623302870153541</v>
      </c>
      <c r="Q219" s="71">
        <v>1.38871370012227</v>
      </c>
      <c r="R219" s="71">
        <v>0</v>
      </c>
      <c r="S219" s="71">
        <v>1.36810955390013</v>
      </c>
      <c r="T219" s="72"/>
      <c r="U219" s="71">
        <v>2271953</v>
      </c>
      <c r="V219" s="71">
        <v>2201</v>
      </c>
      <c r="W219" s="71">
        <v>209</v>
      </c>
      <c r="X219" s="71">
        <v>5722</v>
      </c>
      <c r="Y219" s="71">
        <v>6682</v>
      </c>
      <c r="Z219" s="71">
        <v>6896</v>
      </c>
      <c r="AA219" s="71">
        <v>5736</v>
      </c>
      <c r="AB219" s="71">
        <v>22548</v>
      </c>
      <c r="AC219" s="71">
        <v>0</v>
      </c>
      <c r="AD219" s="71">
        <v>1.36810955390013</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1914</v>
      </c>
      <c r="B220" s="70">
        <v>104</v>
      </c>
      <c r="C220" s="70">
        <v>2</v>
      </c>
      <c r="D220" s="70">
        <v>7</v>
      </c>
      <c r="E220" s="70">
        <v>2005</v>
      </c>
      <c r="F220" s="70" t="s">
        <v>789</v>
      </c>
      <c r="G220" s="70" t="s">
        <v>1912</v>
      </c>
      <c r="H220" s="70" t="s">
        <v>1913</v>
      </c>
      <c r="I220" s="148"/>
      <c r="J220" s="71">
        <v>23.277481980378859</v>
      </c>
      <c r="K220" s="71">
        <v>3.2930536828388419</v>
      </c>
      <c r="L220" s="71">
        <v>5.3605246592536906</v>
      </c>
      <c r="M220" s="71">
        <v>27.549243239403889</v>
      </c>
      <c r="N220" s="71">
        <v>31.877161017734739</v>
      </c>
      <c r="O220" s="71">
        <v>20.50566402128193</v>
      </c>
      <c r="P220" s="71">
        <v>26.551343322420689</v>
      </c>
      <c r="Q220" s="71">
        <v>1.18488474230687</v>
      </c>
      <c r="R220" s="71">
        <v>0</v>
      </c>
      <c r="S220" s="71">
        <v>2.7037912374168882</v>
      </c>
      <c r="T220" s="72"/>
      <c r="U220" s="71">
        <v>2519456</v>
      </c>
      <c r="V220" s="71">
        <v>1255</v>
      </c>
      <c r="W220" s="71">
        <v>64</v>
      </c>
      <c r="X220" s="71">
        <v>4458</v>
      </c>
      <c r="Y220" s="71">
        <v>7034</v>
      </c>
      <c r="Z220" s="71">
        <v>9760</v>
      </c>
      <c r="AA220" s="71">
        <v>5280</v>
      </c>
      <c r="AB220" s="71">
        <v>20112</v>
      </c>
      <c r="AC220" s="71">
        <v>0</v>
      </c>
      <c r="AD220" s="71">
        <v>2.7037912374168882</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1915</v>
      </c>
      <c r="B221" s="70">
        <v>105</v>
      </c>
      <c r="C221" s="70">
        <v>3</v>
      </c>
      <c r="D221" s="70">
        <v>7</v>
      </c>
      <c r="E221" s="70">
        <v>2006</v>
      </c>
      <c r="F221" s="70" t="s">
        <v>790</v>
      </c>
      <c r="G221" s="70" t="s">
        <v>1912</v>
      </c>
      <c r="H221" s="70" t="s">
        <v>1913</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1916</v>
      </c>
      <c r="B222" s="70">
        <v>106</v>
      </c>
      <c r="C222" s="70">
        <v>4</v>
      </c>
      <c r="D222" s="70">
        <v>7</v>
      </c>
      <c r="E222" s="70">
        <v>2007</v>
      </c>
      <c r="F222" s="70" t="s">
        <v>791</v>
      </c>
      <c r="G222" s="70" t="s">
        <v>1912</v>
      </c>
      <c r="H222" s="70" t="s">
        <v>1913</v>
      </c>
      <c r="I222" s="148"/>
      <c r="J222" s="71">
        <v>18.21210270861171</v>
      </c>
      <c r="K222" s="71">
        <v>2.9618588806319561</v>
      </c>
      <c r="L222" s="71">
        <v>4.4105829930912286</v>
      </c>
      <c r="M222" s="71">
        <v>27.1584699717564</v>
      </c>
      <c r="N222" s="71">
        <v>32.139561174873137</v>
      </c>
      <c r="O222" s="71">
        <v>19.581994253180969</v>
      </c>
      <c r="P222" s="71">
        <v>25.8746426464349</v>
      </c>
      <c r="Q222" s="71">
        <v>1.20108980741649</v>
      </c>
      <c r="R222" s="71">
        <v>0</v>
      </c>
      <c r="S222" s="71">
        <v>2.2575312145549811</v>
      </c>
      <c r="T222" s="72"/>
      <c r="U222" s="71">
        <v>2325898</v>
      </c>
      <c r="V222" s="71">
        <v>1180</v>
      </c>
      <c r="W222" s="71">
        <v>66</v>
      </c>
      <c r="X222" s="71">
        <v>5918</v>
      </c>
      <c r="Y222" s="71">
        <v>6955</v>
      </c>
      <c r="Z222" s="71">
        <v>9689</v>
      </c>
      <c r="AA222" s="71">
        <v>5067</v>
      </c>
      <c r="AB222" s="71">
        <v>19309</v>
      </c>
      <c r="AC222" s="71">
        <v>0</v>
      </c>
      <c r="AD222" s="71">
        <v>2.2575312145549811</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1917</v>
      </c>
      <c r="B223" s="70">
        <v>107</v>
      </c>
      <c r="C223" s="70">
        <v>5</v>
      </c>
      <c r="D223" s="70">
        <v>7</v>
      </c>
      <c r="E223" s="70">
        <v>2008</v>
      </c>
      <c r="F223" s="70" t="s">
        <v>792</v>
      </c>
      <c r="G223" s="70" t="s">
        <v>1912</v>
      </c>
      <c r="H223" s="70" t="s">
        <v>1913</v>
      </c>
      <c r="I223" s="148"/>
      <c r="J223" s="71">
        <v>15.84596318625931</v>
      </c>
      <c r="K223" s="71">
        <v>2.346515148071191</v>
      </c>
      <c r="L223" s="71">
        <v>4.3087970322859501</v>
      </c>
      <c r="M223" s="71">
        <v>30.433986248752799</v>
      </c>
      <c r="N223" s="71">
        <v>30.539053893953131</v>
      </c>
      <c r="O223" s="71">
        <v>18.7598509693529</v>
      </c>
      <c r="P223" s="71">
        <v>24.962736710414841</v>
      </c>
      <c r="Q223" s="71">
        <v>1.16078591815334</v>
      </c>
      <c r="R223" s="71">
        <v>0</v>
      </c>
      <c r="S223" s="71">
        <v>2.291153716614593</v>
      </c>
      <c r="T223" s="72"/>
      <c r="U223" s="71">
        <v>2108911</v>
      </c>
      <c r="V223" s="71">
        <v>1180</v>
      </c>
      <c r="W223" s="71">
        <v>66</v>
      </c>
      <c r="X223" s="71">
        <v>5918</v>
      </c>
      <c r="Y223" s="71">
        <v>6926</v>
      </c>
      <c r="Z223" s="71">
        <v>9608</v>
      </c>
      <c r="AA223" s="71">
        <v>4894</v>
      </c>
      <c r="AB223" s="71">
        <v>18968</v>
      </c>
      <c r="AC223" s="71">
        <v>0</v>
      </c>
      <c r="AD223" s="71">
        <v>2.291153716614593</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1918</v>
      </c>
      <c r="B224" s="70">
        <v>108</v>
      </c>
      <c r="C224" s="70">
        <v>6</v>
      </c>
      <c r="D224" s="70">
        <v>7</v>
      </c>
      <c r="E224" s="70">
        <v>2009</v>
      </c>
      <c r="F224" s="70" t="s">
        <v>176</v>
      </c>
      <c r="G224" s="70" t="s">
        <v>1912</v>
      </c>
      <c r="H224" s="70" t="s">
        <v>1913</v>
      </c>
      <c r="I224" s="148"/>
      <c r="J224" s="71">
        <v>12.312805953733401</v>
      </c>
      <c r="K224" s="71">
        <v>1.9379280187324941</v>
      </c>
      <c r="L224" s="71">
        <v>7.9133129719365183</v>
      </c>
      <c r="M224" s="71">
        <v>29.459385103360841</v>
      </c>
      <c r="N224" s="71">
        <v>27.88796825319811</v>
      </c>
      <c r="O224" s="71">
        <v>19.097000144786339</v>
      </c>
      <c r="P224" s="71">
        <v>23.977772895056919</v>
      </c>
      <c r="Q224" s="71">
        <v>1.0868959492003401</v>
      </c>
      <c r="R224" s="71">
        <v>0</v>
      </c>
      <c r="S224" s="71">
        <v>1.7662141254278909</v>
      </c>
      <c r="T224" s="72"/>
      <c r="U224" s="71">
        <v>1418514</v>
      </c>
      <c r="V224" s="71">
        <v>994</v>
      </c>
      <c r="W224" s="71">
        <v>167</v>
      </c>
      <c r="X224" s="71">
        <v>5675</v>
      </c>
      <c r="Y224" s="71">
        <v>6909</v>
      </c>
      <c r="Z224" s="71">
        <v>9654</v>
      </c>
      <c r="AA224" s="71">
        <v>4826</v>
      </c>
      <c r="AB224" s="71">
        <v>18644</v>
      </c>
      <c r="AC224" s="71">
        <v>0</v>
      </c>
      <c r="AD224" s="71">
        <v>1.7662141254278909</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3.8069999999999999</v>
      </c>
      <c r="BK224" s="71">
        <v>0</v>
      </c>
      <c r="BL224" s="71">
        <v>0</v>
      </c>
      <c r="BM224" s="71">
        <v>0</v>
      </c>
      <c r="BN224" s="72"/>
      <c r="BO224" s="71">
        <v>0</v>
      </c>
      <c r="BP224" s="71">
        <v>0</v>
      </c>
      <c r="BQ224" s="71">
        <v>1</v>
      </c>
      <c r="BR224" s="71">
        <v>0</v>
      </c>
      <c r="BS224" s="71">
        <v>0</v>
      </c>
      <c r="BT224" s="71">
        <v>0</v>
      </c>
      <c r="BU224"/>
      <c r="BV224" s="70">
        <v>3.8069999999999999</v>
      </c>
      <c r="BW224" s="70">
        <v>0</v>
      </c>
      <c r="BX224" s="70">
        <v>0</v>
      </c>
      <c r="BY224" s="70">
        <v>0</v>
      </c>
      <c r="BZ224" s="70">
        <v>0</v>
      </c>
      <c r="CA224" s="70">
        <v>0</v>
      </c>
      <c r="CB224" s="70">
        <v>0</v>
      </c>
      <c r="CC224" s="70">
        <v>0</v>
      </c>
      <c r="CD224" s="70">
        <v>0</v>
      </c>
    </row>
    <row r="225" spans="1:82">
      <c r="A225" s="70" t="s">
        <v>1919</v>
      </c>
      <c r="B225" s="70">
        <v>109</v>
      </c>
      <c r="C225" s="70">
        <v>7</v>
      </c>
      <c r="D225" s="70">
        <v>7</v>
      </c>
      <c r="E225" s="70">
        <v>2010</v>
      </c>
      <c r="F225" s="70" t="s">
        <v>177</v>
      </c>
      <c r="G225" s="70" t="s">
        <v>1912</v>
      </c>
      <c r="H225" s="70" t="s">
        <v>1913</v>
      </c>
      <c r="I225" s="148"/>
      <c r="J225" s="71">
        <v>10.95120436441297</v>
      </c>
      <c r="K225" s="71">
        <v>1.975245923548504</v>
      </c>
      <c r="L225" s="71">
        <v>7.4918272538237174</v>
      </c>
      <c r="M225" s="71">
        <v>28.7308578898019</v>
      </c>
      <c r="N225" s="71">
        <v>27.93646922083412</v>
      </c>
      <c r="O225" s="71">
        <v>18.902344972358708</v>
      </c>
      <c r="P225" s="71">
        <v>24.005916663089419</v>
      </c>
      <c r="Q225" s="71">
        <v>1.1186460715385</v>
      </c>
      <c r="R225" s="71">
        <v>0</v>
      </c>
      <c r="S225" s="71">
        <v>2.264623132732078</v>
      </c>
      <c r="T225" s="72"/>
      <c r="U225" s="71">
        <v>1349713</v>
      </c>
      <c r="V225" s="71">
        <v>994</v>
      </c>
      <c r="W225" s="71">
        <v>167</v>
      </c>
      <c r="X225" s="71">
        <v>5675</v>
      </c>
      <c r="Y225" s="71">
        <v>6909</v>
      </c>
      <c r="Z225" s="71">
        <v>9600</v>
      </c>
      <c r="AA225" s="71">
        <v>4711</v>
      </c>
      <c r="AB225" s="71">
        <v>18387</v>
      </c>
      <c r="AC225" s="71">
        <v>0</v>
      </c>
      <c r="AD225" s="71">
        <v>2.264623132732078</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3.95</v>
      </c>
      <c r="BK225" s="71">
        <v>0</v>
      </c>
      <c r="BL225" s="71">
        <v>0</v>
      </c>
      <c r="BM225" s="71">
        <v>0</v>
      </c>
      <c r="BN225" s="72"/>
      <c r="BO225" s="71">
        <v>0</v>
      </c>
      <c r="BP225" s="71">
        <v>0</v>
      </c>
      <c r="BQ225" s="71">
        <v>1</v>
      </c>
      <c r="BR225" s="71">
        <v>0</v>
      </c>
      <c r="BS225" s="71">
        <v>0</v>
      </c>
      <c r="BT225" s="71">
        <v>0</v>
      </c>
      <c r="BU225"/>
      <c r="BV225" s="70">
        <v>3.95</v>
      </c>
      <c r="BW225" s="70">
        <v>0</v>
      </c>
      <c r="BX225" s="70">
        <v>0</v>
      </c>
      <c r="BY225" s="70">
        <v>0</v>
      </c>
      <c r="BZ225" s="70">
        <v>0</v>
      </c>
      <c r="CA225" s="70">
        <v>0</v>
      </c>
      <c r="CB225" s="70">
        <v>0</v>
      </c>
      <c r="CC225" s="70">
        <v>0</v>
      </c>
      <c r="CD225" s="70">
        <v>0</v>
      </c>
    </row>
    <row r="226" spans="1:82">
      <c r="A226" s="70" t="s">
        <v>1920</v>
      </c>
      <c r="B226" s="70">
        <v>110</v>
      </c>
      <c r="C226" s="70">
        <v>8</v>
      </c>
      <c r="D226" s="70">
        <v>7</v>
      </c>
      <c r="E226" s="70">
        <v>2011</v>
      </c>
      <c r="F226" s="70" t="s">
        <v>178</v>
      </c>
      <c r="G226" s="70" t="s">
        <v>1912</v>
      </c>
      <c r="H226" s="70" t="s">
        <v>1913</v>
      </c>
      <c r="I226" s="148"/>
      <c r="J226" s="71">
        <v>11.027529765371609</v>
      </c>
      <c r="K226" s="71">
        <v>2.6532772826838018</v>
      </c>
      <c r="L226" s="71">
        <v>6.9939936150721964</v>
      </c>
      <c r="M226" s="71">
        <v>33.437065447933932</v>
      </c>
      <c r="N226" s="71">
        <v>32.519696623352758</v>
      </c>
      <c r="O226" s="71">
        <v>18.63532222443849</v>
      </c>
      <c r="P226" s="71">
        <v>23.292390573675338</v>
      </c>
      <c r="Q226" s="71">
        <v>1.26592365709595</v>
      </c>
      <c r="R226" s="71">
        <v>0</v>
      </c>
      <c r="S226" s="71">
        <v>2.4237401878001128</v>
      </c>
      <c r="T226" s="72"/>
      <c r="U226" s="71">
        <v>1120745</v>
      </c>
      <c r="V226" s="71">
        <v>994</v>
      </c>
      <c r="W226" s="71">
        <v>167</v>
      </c>
      <c r="X226" s="71">
        <v>5675</v>
      </c>
      <c r="Y226" s="71">
        <v>6871</v>
      </c>
      <c r="Z226" s="71">
        <v>9670</v>
      </c>
      <c r="AA226" s="71">
        <v>4707</v>
      </c>
      <c r="AB226" s="71">
        <v>18039</v>
      </c>
      <c r="AC226" s="71">
        <v>0</v>
      </c>
      <c r="AD226" s="71">
        <v>2.4237401878001128</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3.0640000000000001</v>
      </c>
      <c r="BK226" s="71">
        <v>0</v>
      </c>
      <c r="BL226" s="71">
        <v>0</v>
      </c>
      <c r="BM226" s="71">
        <v>0</v>
      </c>
      <c r="BN226" s="72"/>
      <c r="BO226" s="71">
        <v>0</v>
      </c>
      <c r="BP226" s="71">
        <v>0</v>
      </c>
      <c r="BQ226" s="71">
        <v>1</v>
      </c>
      <c r="BR226" s="71">
        <v>0</v>
      </c>
      <c r="BS226" s="71">
        <v>0</v>
      </c>
      <c r="BT226" s="71">
        <v>0</v>
      </c>
      <c r="BU226"/>
      <c r="BV226" s="70">
        <v>3.0640000000000001</v>
      </c>
      <c r="BW226" s="70">
        <v>0</v>
      </c>
      <c r="BX226" s="70">
        <v>0</v>
      </c>
      <c r="BY226" s="70">
        <v>0</v>
      </c>
      <c r="BZ226" s="70">
        <v>0</v>
      </c>
      <c r="CA226" s="70">
        <v>0</v>
      </c>
      <c r="CB226" s="70">
        <v>0</v>
      </c>
      <c r="CC226" s="70">
        <v>0</v>
      </c>
      <c r="CD226" s="70">
        <v>0</v>
      </c>
    </row>
    <row r="227" spans="1:82">
      <c r="A227" s="70" t="s">
        <v>1921</v>
      </c>
      <c r="B227" s="70">
        <v>111</v>
      </c>
      <c r="C227" s="70">
        <v>9</v>
      </c>
      <c r="D227" s="70">
        <v>7</v>
      </c>
      <c r="E227" s="70">
        <v>2012</v>
      </c>
      <c r="F227" s="70" t="s">
        <v>179</v>
      </c>
      <c r="G227" s="70" t="s">
        <v>1912</v>
      </c>
      <c r="H227" s="70" t="s">
        <v>1913</v>
      </c>
      <c r="I227" s="148"/>
      <c r="J227" s="71">
        <v>17.526415864038881</v>
      </c>
      <c r="K227" s="71">
        <v>2.4908175126371161</v>
      </c>
      <c r="L227" s="71">
        <v>7.0148820425507319</v>
      </c>
      <c r="M227" s="71">
        <v>37.620740351125441</v>
      </c>
      <c r="N227" s="71">
        <v>34.387334577877738</v>
      </c>
      <c r="O227" s="71">
        <v>18.578540259670326</v>
      </c>
      <c r="P227" s="71">
        <v>23.48960868599298</v>
      </c>
      <c r="Q227" s="71">
        <v>1.3513830734027401</v>
      </c>
      <c r="R227" s="71">
        <v>0</v>
      </c>
      <c r="S227" s="71">
        <v>2.7669611657599229</v>
      </c>
      <c r="T227" s="72"/>
      <c r="U227" s="71">
        <v>1633563</v>
      </c>
      <c r="V227" s="71">
        <v>994</v>
      </c>
      <c r="W227" s="71">
        <v>167</v>
      </c>
      <c r="X227" s="71">
        <v>5675</v>
      </c>
      <c r="Y227" s="71">
        <v>6833</v>
      </c>
      <c r="Z227" s="71">
        <v>9717</v>
      </c>
      <c r="AA227" s="71">
        <v>4720</v>
      </c>
      <c r="AB227" s="71">
        <v>17724</v>
      </c>
      <c r="AC227" s="71">
        <v>0</v>
      </c>
      <c r="AD227" s="71">
        <v>2.7669611657599229</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4.0110000000000001</v>
      </c>
      <c r="BK227" s="71">
        <v>0</v>
      </c>
      <c r="BL227" s="71">
        <v>0</v>
      </c>
      <c r="BM227" s="71">
        <v>0</v>
      </c>
      <c r="BN227" s="72"/>
      <c r="BO227" s="71">
        <v>0</v>
      </c>
      <c r="BP227" s="71">
        <v>0</v>
      </c>
      <c r="BQ227" s="71">
        <v>1</v>
      </c>
      <c r="BR227" s="71">
        <v>0</v>
      </c>
      <c r="BS227" s="71">
        <v>0</v>
      </c>
      <c r="BT227" s="71">
        <v>0</v>
      </c>
      <c r="BU227"/>
      <c r="BV227" s="70">
        <v>4.0110000000000001</v>
      </c>
      <c r="BW227" s="70">
        <v>0</v>
      </c>
      <c r="BX227" s="70">
        <v>0</v>
      </c>
      <c r="BY227" s="70">
        <v>0</v>
      </c>
      <c r="BZ227" s="70">
        <v>0</v>
      </c>
      <c r="CA227" s="70">
        <v>0</v>
      </c>
      <c r="CB227" s="70">
        <v>0</v>
      </c>
      <c r="CC227" s="70">
        <v>0</v>
      </c>
      <c r="CD227" s="70">
        <v>0</v>
      </c>
    </row>
    <row r="228" spans="1:82">
      <c r="A228" s="70" t="s">
        <v>1922</v>
      </c>
      <c r="B228" s="70">
        <v>112</v>
      </c>
      <c r="C228" s="70">
        <v>10</v>
      </c>
      <c r="D228" s="70">
        <v>7</v>
      </c>
      <c r="E228" s="70">
        <v>2013</v>
      </c>
      <c r="F228" s="70" t="s">
        <v>180</v>
      </c>
      <c r="G228" s="70" t="s">
        <v>1912</v>
      </c>
      <c r="H228" s="70" t="s">
        <v>1913</v>
      </c>
      <c r="I228" s="148"/>
      <c r="J228" s="71">
        <v>13.877526158803359</v>
      </c>
      <c r="K228" s="71">
        <v>2.1146403393620572</v>
      </c>
      <c r="L228" s="71">
        <v>5.0889263216219511</v>
      </c>
      <c r="M228" s="71">
        <v>32.469072530167693</v>
      </c>
      <c r="N228" s="71">
        <v>34.001117231691254</v>
      </c>
      <c r="O228" s="71">
        <v>18.007785269354752</v>
      </c>
      <c r="P228" s="71">
        <v>23.438247512111353</v>
      </c>
      <c r="Q228" s="71">
        <v>1.3607499368006399</v>
      </c>
      <c r="R228" s="71">
        <v>0</v>
      </c>
      <c r="S228" s="71">
        <v>2.230358718580923</v>
      </c>
      <c r="T228" s="72"/>
      <c r="U228" s="71">
        <v>1422088</v>
      </c>
      <c r="V228" s="71">
        <v>994</v>
      </c>
      <c r="W228" s="71">
        <v>167</v>
      </c>
      <c r="X228" s="71">
        <v>5675</v>
      </c>
      <c r="Y228" s="71">
        <v>6869</v>
      </c>
      <c r="Z228" s="71">
        <v>9839</v>
      </c>
      <c r="AA228" s="71">
        <v>4692</v>
      </c>
      <c r="AB228" s="71">
        <v>17591</v>
      </c>
      <c r="AC228" s="71">
        <v>0</v>
      </c>
      <c r="AD228" s="71">
        <v>2.230358718580923</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4.4779999999999998</v>
      </c>
      <c r="BK228" s="71">
        <v>0</v>
      </c>
      <c r="BL228" s="71">
        <v>0</v>
      </c>
      <c r="BM228" s="71">
        <v>0</v>
      </c>
      <c r="BN228" s="72"/>
      <c r="BO228" s="71">
        <v>0</v>
      </c>
      <c r="BP228" s="71">
        <v>0</v>
      </c>
      <c r="BQ228" s="71">
        <v>1</v>
      </c>
      <c r="BR228" s="71">
        <v>0</v>
      </c>
      <c r="BS228" s="71">
        <v>0</v>
      </c>
      <c r="BT228" s="71">
        <v>0</v>
      </c>
      <c r="BU228"/>
      <c r="BV228" s="70">
        <v>4.4779999999999998</v>
      </c>
      <c r="BW228" s="70">
        <v>0</v>
      </c>
      <c r="BX228" s="70">
        <v>0</v>
      </c>
      <c r="BY228" s="70">
        <v>0</v>
      </c>
      <c r="BZ228" s="70">
        <v>0</v>
      </c>
      <c r="CA228" s="70">
        <v>0</v>
      </c>
      <c r="CB228" s="70">
        <v>0</v>
      </c>
      <c r="CC228" s="70">
        <v>0</v>
      </c>
      <c r="CD228" s="70">
        <v>0</v>
      </c>
    </row>
    <row r="229" spans="1:82">
      <c r="A229" s="70" t="s">
        <v>1923</v>
      </c>
      <c r="B229" s="70">
        <v>113</v>
      </c>
      <c r="C229" s="70">
        <v>11</v>
      </c>
      <c r="D229" s="70">
        <v>7</v>
      </c>
      <c r="E229" s="70">
        <v>2014</v>
      </c>
      <c r="F229" s="70" t="s">
        <v>181</v>
      </c>
      <c r="G229" s="70" t="s">
        <v>1912</v>
      </c>
      <c r="H229" s="70" t="s">
        <v>1913</v>
      </c>
      <c r="I229" s="148"/>
      <c r="J229" s="71">
        <v>11.25157583312588</v>
      </c>
      <c r="K229" s="71">
        <v>2.1999622977907052</v>
      </c>
      <c r="L229" s="71">
        <v>9.4544007419886604</v>
      </c>
      <c r="M229" s="71">
        <v>34.633440353366638</v>
      </c>
      <c r="N229" s="71">
        <v>33.300471190056797</v>
      </c>
      <c r="O229" s="71">
        <v>17.163831745639193</v>
      </c>
      <c r="P229" s="71">
        <v>23.293945502871896</v>
      </c>
      <c r="Q229" s="71">
        <v>1.2787660274732999</v>
      </c>
      <c r="R229" s="71">
        <v>0</v>
      </c>
      <c r="S229" s="71">
        <v>4.4457131087406649</v>
      </c>
      <c r="T229" s="72"/>
      <c r="U229" s="71">
        <v>1240068</v>
      </c>
      <c r="V229" s="71">
        <v>952</v>
      </c>
      <c r="W229" s="71">
        <v>206</v>
      </c>
      <c r="X229" s="71">
        <v>5414</v>
      </c>
      <c r="Y229" s="71">
        <v>6888</v>
      </c>
      <c r="Z229" s="71">
        <v>9877</v>
      </c>
      <c r="AA229" s="71">
        <v>4639</v>
      </c>
      <c r="AB229" s="71">
        <v>17230</v>
      </c>
      <c r="AC229" s="71">
        <v>0</v>
      </c>
      <c r="AD229" s="71">
        <v>4.4457131087406649</v>
      </c>
      <c r="AE229" s="72"/>
      <c r="AF229" s="71"/>
      <c r="AG229" s="71"/>
      <c r="AH229" s="71"/>
      <c r="AI229" s="71"/>
      <c r="AJ229" s="71"/>
      <c r="AK229" s="71"/>
      <c r="AL229" s="71"/>
      <c r="AM229" s="71"/>
      <c r="AN229" s="71"/>
      <c r="AO229" s="71"/>
      <c r="AP229" s="71"/>
      <c r="AQ229" s="72"/>
      <c r="AR229" s="71">
        <v>97</v>
      </c>
      <c r="AS229" s="71">
        <v>12</v>
      </c>
      <c r="AT229" s="71">
        <v>0</v>
      </c>
      <c r="AU229" s="71">
        <v>0</v>
      </c>
      <c r="AV229" s="71">
        <v>0</v>
      </c>
      <c r="AW229" s="71">
        <v>0</v>
      </c>
      <c r="AX229" s="71"/>
      <c r="AY229" s="72"/>
      <c r="AZ229" s="71">
        <v>428.3</v>
      </c>
      <c r="BA229" s="71">
        <v>269.2</v>
      </c>
      <c r="BB229" s="71">
        <v>0</v>
      </c>
      <c r="BC229" s="71">
        <v>0</v>
      </c>
      <c r="BD229" s="71">
        <v>0</v>
      </c>
      <c r="BE229" s="71">
        <v>0</v>
      </c>
      <c r="BF229" s="71"/>
      <c r="BG229" s="72"/>
      <c r="BH229" s="71">
        <v>0</v>
      </c>
      <c r="BI229" s="71">
        <v>0</v>
      </c>
      <c r="BJ229" s="71">
        <v>4.8840000000000003</v>
      </c>
      <c r="BK229" s="71">
        <v>0</v>
      </c>
      <c r="BL229" s="71">
        <v>0</v>
      </c>
      <c r="BM229" s="71">
        <v>0</v>
      </c>
      <c r="BN229" s="72"/>
      <c r="BO229" s="71">
        <v>0</v>
      </c>
      <c r="BP229" s="71">
        <v>0</v>
      </c>
      <c r="BQ229" s="71">
        <v>1</v>
      </c>
      <c r="BR229" s="71">
        <v>0</v>
      </c>
      <c r="BS229" s="71">
        <v>0</v>
      </c>
      <c r="BT229" s="71">
        <v>0</v>
      </c>
      <c r="BU229"/>
      <c r="BV229" s="70">
        <v>4.8840000000000003</v>
      </c>
      <c r="BW229" s="70">
        <v>0</v>
      </c>
      <c r="BX229" s="70">
        <v>0</v>
      </c>
      <c r="BY229" s="70">
        <v>0</v>
      </c>
      <c r="BZ229" s="70">
        <v>0</v>
      </c>
      <c r="CA229" s="70">
        <v>0</v>
      </c>
      <c r="CB229" s="70">
        <v>0</v>
      </c>
      <c r="CC229" s="70">
        <v>0</v>
      </c>
      <c r="CD229" s="70">
        <v>0</v>
      </c>
    </row>
    <row r="230" spans="1:82">
      <c r="A230" s="70" t="s">
        <v>1924</v>
      </c>
      <c r="B230" s="70">
        <v>114</v>
      </c>
      <c r="C230" s="70">
        <v>12</v>
      </c>
      <c r="D230" s="70">
        <v>7</v>
      </c>
      <c r="E230" s="70">
        <v>2015</v>
      </c>
      <c r="F230" s="70" t="s">
        <v>182</v>
      </c>
      <c r="G230" s="70" t="s">
        <v>1912</v>
      </c>
      <c r="H230" s="70" t="s">
        <v>1913</v>
      </c>
      <c r="I230" s="148"/>
      <c r="J230" s="71">
        <v>10.185887409371031</v>
      </c>
      <c r="K230" s="71">
        <v>2.2232988356820891</v>
      </c>
      <c r="L230" s="71">
        <v>9.6170895849461928</v>
      </c>
      <c r="M230" s="71">
        <v>34.072332679766589</v>
      </c>
      <c r="N230" s="71">
        <v>29.771090773720811</v>
      </c>
      <c r="O230" s="71">
        <v>16.934817686578928</v>
      </c>
      <c r="P230" s="71">
        <v>23.211843156988547</v>
      </c>
      <c r="Q230" s="71">
        <v>1.22480221405072</v>
      </c>
      <c r="R230" s="71">
        <v>0</v>
      </c>
      <c r="S230" s="71">
        <v>3.0511119017703492</v>
      </c>
      <c r="T230" s="72"/>
      <c r="U230" s="71">
        <v>1242977</v>
      </c>
      <c r="V230" s="71">
        <v>952</v>
      </c>
      <c r="W230" s="71">
        <v>206</v>
      </c>
      <c r="X230" s="71">
        <v>5414</v>
      </c>
      <c r="Y230" s="71">
        <v>6868</v>
      </c>
      <c r="Z230" s="71">
        <v>9839</v>
      </c>
      <c r="AA230" s="71">
        <v>4619</v>
      </c>
      <c r="AB230" s="71">
        <v>16858</v>
      </c>
      <c r="AC230" s="71">
        <v>0</v>
      </c>
      <c r="AD230" s="71">
        <v>3.0511119017703492</v>
      </c>
      <c r="AE230" s="72"/>
      <c r="AF230" s="71">
        <v>10834628.561922731</v>
      </c>
      <c r="AG230" s="71">
        <v>1634915.805828443</v>
      </c>
      <c r="AH230" s="71">
        <v>1672736.579677246</v>
      </c>
      <c r="AI230" s="71">
        <v>38147694.811785661</v>
      </c>
      <c r="AJ230" s="71">
        <v>39620516.346320651</v>
      </c>
      <c r="AK230" s="71">
        <v>0</v>
      </c>
      <c r="AL230" s="71">
        <v>0</v>
      </c>
      <c r="AM230" s="71">
        <v>2310318.1833497039</v>
      </c>
      <c r="AN230" s="71">
        <v>0</v>
      </c>
      <c r="AO230" s="71">
        <v>0</v>
      </c>
      <c r="AP230" s="71">
        <v>94220810.288884431</v>
      </c>
      <c r="AQ230" s="72"/>
      <c r="AR230" s="71">
        <v>103</v>
      </c>
      <c r="AS230" s="71">
        <v>20</v>
      </c>
      <c r="AT230" s="71">
        <v>0</v>
      </c>
      <c r="AU230" s="71">
        <v>0</v>
      </c>
      <c r="AV230" s="71">
        <v>0</v>
      </c>
      <c r="AW230" s="71">
        <v>0</v>
      </c>
      <c r="AX230" s="71"/>
      <c r="AY230" s="72"/>
      <c r="AZ230" s="71">
        <v>458.9</v>
      </c>
      <c r="BA230" s="71">
        <v>493.2</v>
      </c>
      <c r="BB230" s="71">
        <v>0</v>
      </c>
      <c r="BC230" s="71">
        <v>0</v>
      </c>
      <c r="BD230" s="71">
        <v>0</v>
      </c>
      <c r="BE230" s="71">
        <v>0</v>
      </c>
      <c r="BF230" s="71"/>
      <c r="BG230" s="72"/>
      <c r="BH230" s="71">
        <v>0</v>
      </c>
      <c r="BI230" s="71">
        <v>0</v>
      </c>
      <c r="BJ230" s="71">
        <v>5.42</v>
      </c>
      <c r="BK230" s="71">
        <v>0</v>
      </c>
      <c r="BL230" s="71">
        <v>0</v>
      </c>
      <c r="BM230" s="71">
        <v>0</v>
      </c>
      <c r="BN230" s="72"/>
      <c r="BO230" s="71">
        <v>0</v>
      </c>
      <c r="BP230" s="71">
        <v>0</v>
      </c>
      <c r="BQ230" s="71">
        <v>1</v>
      </c>
      <c r="BR230" s="71">
        <v>0</v>
      </c>
      <c r="BS230" s="71">
        <v>0</v>
      </c>
      <c r="BT230" s="71">
        <v>0</v>
      </c>
      <c r="BU230"/>
      <c r="BV230" s="70">
        <v>5.42</v>
      </c>
      <c r="BW230" s="70">
        <v>0</v>
      </c>
      <c r="BX230" s="70">
        <v>0</v>
      </c>
      <c r="BY230" s="70">
        <v>0</v>
      </c>
      <c r="BZ230" s="70">
        <v>0</v>
      </c>
      <c r="CA230" s="70">
        <v>0</v>
      </c>
      <c r="CB230" s="70">
        <v>0</v>
      </c>
      <c r="CC230" s="70">
        <v>0</v>
      </c>
      <c r="CD230" s="70">
        <v>0</v>
      </c>
    </row>
    <row r="231" spans="1:82">
      <c r="A231" s="70" t="s">
        <v>1925</v>
      </c>
      <c r="B231" s="70">
        <v>115</v>
      </c>
      <c r="C231" s="70">
        <v>13</v>
      </c>
      <c r="D231" s="70">
        <v>7</v>
      </c>
      <c r="E231" s="70">
        <v>2016</v>
      </c>
      <c r="F231" s="70" t="s">
        <v>155</v>
      </c>
      <c r="G231" s="70" t="s">
        <v>1912</v>
      </c>
      <c r="H231" s="70" t="s">
        <v>1913</v>
      </c>
      <c r="I231" s="148"/>
      <c r="J231" s="71">
        <v>6.7334247916853851</v>
      </c>
      <c r="K231" s="71">
        <v>2.283834448326461</v>
      </c>
      <c r="L231" s="71">
        <v>10.544114704036049</v>
      </c>
      <c r="M231" s="71">
        <v>24.892374695678665</v>
      </c>
      <c r="N231" s="71">
        <v>27.533856723603929</v>
      </c>
      <c r="O231" s="71">
        <v>16.792080840242225</v>
      </c>
      <c r="P231" s="71">
        <v>23.817454920765641</v>
      </c>
      <c r="Q231" s="71">
        <v>1.1600604254298512</v>
      </c>
      <c r="R231" s="71">
        <v>0</v>
      </c>
      <c r="S231" s="71">
        <v>1.6105682313769139</v>
      </c>
      <c r="T231" s="72"/>
      <c r="U231" s="71">
        <v>809689</v>
      </c>
      <c r="V231" s="71">
        <v>952</v>
      </c>
      <c r="W231" s="71">
        <v>206</v>
      </c>
      <c r="X231" s="71">
        <v>5414</v>
      </c>
      <c r="Y231" s="71">
        <v>6827</v>
      </c>
      <c r="Z231" s="71">
        <v>9876</v>
      </c>
      <c r="AA231" s="71">
        <v>4902</v>
      </c>
      <c r="AB231" s="71">
        <v>16424</v>
      </c>
      <c r="AC231" s="71">
        <v>0</v>
      </c>
      <c r="AD231" s="71">
        <v>1.6105682313769141</v>
      </c>
      <c r="AE231" s="72"/>
      <c r="AF231" s="71">
        <v>7477586.9584146589</v>
      </c>
      <c r="AG231" s="71">
        <v>1611579.249722695</v>
      </c>
      <c r="AH231" s="71">
        <v>1471690.8551488661</v>
      </c>
      <c r="AI231" s="71">
        <v>33978938.226803333</v>
      </c>
      <c r="AJ231" s="71">
        <v>35100321.877280533</v>
      </c>
      <c r="AK231" s="71">
        <v>0</v>
      </c>
      <c r="AL231" s="71">
        <v>0</v>
      </c>
      <c r="AM231" s="71">
        <v>2252588.9859769</v>
      </c>
      <c r="AN231" s="71">
        <v>0</v>
      </c>
      <c r="AO231" s="71">
        <v>0</v>
      </c>
      <c r="AP231" s="71">
        <v>81892706.153346986</v>
      </c>
      <c r="AQ231" s="72"/>
      <c r="AR231" s="71">
        <v>109</v>
      </c>
      <c r="AS231" s="71">
        <v>21</v>
      </c>
      <c r="AT231" s="71">
        <v>0</v>
      </c>
      <c r="AU231" s="71">
        <v>0</v>
      </c>
      <c r="AV231" s="71">
        <v>0</v>
      </c>
      <c r="AW231" s="71">
        <v>0</v>
      </c>
      <c r="AX231" s="71"/>
      <c r="AY231" s="72"/>
      <c r="AZ231" s="71">
        <v>499.6</v>
      </c>
      <c r="BA231" s="71">
        <v>504.2</v>
      </c>
      <c r="BB231" s="71">
        <v>0</v>
      </c>
      <c r="BC231" s="71">
        <v>0</v>
      </c>
      <c r="BD231" s="71">
        <v>0</v>
      </c>
      <c r="BE231" s="71">
        <v>0</v>
      </c>
      <c r="BF231" s="71"/>
      <c r="BG231" s="72"/>
      <c r="BH231" s="71">
        <v>0</v>
      </c>
      <c r="BI231" s="71">
        <v>0</v>
      </c>
      <c r="BJ231" s="71">
        <v>5.2359999999999998</v>
      </c>
      <c r="BK231" s="71">
        <v>0</v>
      </c>
      <c r="BL231" s="71">
        <v>0</v>
      </c>
      <c r="BM231" s="71">
        <v>0</v>
      </c>
      <c r="BN231" s="72"/>
      <c r="BO231" s="71">
        <v>0</v>
      </c>
      <c r="BP231" s="71">
        <v>0</v>
      </c>
      <c r="BQ231" s="71">
        <v>1</v>
      </c>
      <c r="BR231" s="71">
        <v>0</v>
      </c>
      <c r="BS231" s="71">
        <v>0</v>
      </c>
      <c r="BT231" s="71">
        <v>0</v>
      </c>
      <c r="BU231"/>
      <c r="BV231" s="70">
        <v>5.2359999999999998</v>
      </c>
      <c r="BW231" s="70">
        <v>0</v>
      </c>
      <c r="BX231" s="70">
        <v>0</v>
      </c>
      <c r="BY231" s="70">
        <v>0</v>
      </c>
      <c r="BZ231" s="70">
        <v>0</v>
      </c>
      <c r="CA231" s="70">
        <v>0</v>
      </c>
      <c r="CB231" s="70">
        <v>0</v>
      </c>
      <c r="CC231" s="70">
        <v>0</v>
      </c>
      <c r="CD231" s="70">
        <v>0</v>
      </c>
    </row>
    <row r="232" spans="1:82">
      <c r="A232" s="70" t="s">
        <v>1926</v>
      </c>
      <c r="B232" s="70">
        <v>116</v>
      </c>
      <c r="C232" s="70">
        <v>14</v>
      </c>
      <c r="D232" s="70">
        <v>7</v>
      </c>
      <c r="E232" s="70">
        <v>2017</v>
      </c>
      <c r="F232" s="70" t="s">
        <v>156</v>
      </c>
      <c r="G232" s="70" t="s">
        <v>1912</v>
      </c>
      <c r="H232" s="70" t="s">
        <v>1913</v>
      </c>
      <c r="I232" s="148"/>
      <c r="J232" s="71">
        <v>6.6380856458141704</v>
      </c>
      <c r="K232" s="71">
        <v>2.3474628680600662</v>
      </c>
      <c r="L232" s="71">
        <v>10.924031126553679</v>
      </c>
      <c r="M232" s="71">
        <v>23.072305392648463</v>
      </c>
      <c r="N232" s="71">
        <v>29.085505269128824</v>
      </c>
      <c r="O232" s="71">
        <v>16.315695906134607</v>
      </c>
      <c r="P232" s="71">
        <v>23.401042947140645</v>
      </c>
      <c r="Q232" s="71">
        <v>1.0981032013045999</v>
      </c>
      <c r="R232" s="71">
        <v>0</v>
      </c>
      <c r="S232" s="71">
        <v>2.413486936203177</v>
      </c>
      <c r="T232" s="72"/>
      <c r="U232" s="71">
        <v>843889</v>
      </c>
      <c r="V232" s="71">
        <v>952</v>
      </c>
      <c r="W232" s="71">
        <v>206</v>
      </c>
      <c r="X232" s="71">
        <v>5414</v>
      </c>
      <c r="Y232" s="71">
        <v>6796</v>
      </c>
      <c r="Z232" s="71">
        <v>9755</v>
      </c>
      <c r="AA232" s="71">
        <v>4847</v>
      </c>
      <c r="AB232" s="71">
        <v>16077</v>
      </c>
      <c r="AC232" s="71">
        <v>0</v>
      </c>
      <c r="AD232" s="71">
        <v>2.413486936203177</v>
      </c>
      <c r="AE232" s="72"/>
      <c r="AF232" s="71">
        <v>7533745.9459606344</v>
      </c>
      <c r="AG232" s="71">
        <v>1688157.6133834759</v>
      </c>
      <c r="AH232" s="71">
        <v>2060891.6087822979</v>
      </c>
      <c r="AI232" s="71">
        <v>33331490.391849861</v>
      </c>
      <c r="AJ232" s="71">
        <v>38444632.531514421</v>
      </c>
      <c r="AK232" s="71">
        <v>0</v>
      </c>
      <c r="AL232" s="71">
        <v>0</v>
      </c>
      <c r="AM232" s="71">
        <v>2208447.3647343731</v>
      </c>
      <c r="AN232" s="71">
        <v>0</v>
      </c>
      <c r="AO232" s="71">
        <v>0</v>
      </c>
      <c r="AP232" s="71">
        <v>85267365.456225052</v>
      </c>
      <c r="AQ232" s="72"/>
      <c r="AR232" s="71">
        <v>120</v>
      </c>
      <c r="AS232" s="71">
        <v>21</v>
      </c>
      <c r="AT232" s="71">
        <v>0</v>
      </c>
      <c r="AU232" s="71">
        <v>0</v>
      </c>
      <c r="AV232" s="71">
        <v>0</v>
      </c>
      <c r="AW232" s="71">
        <v>0</v>
      </c>
      <c r="AX232" s="71"/>
      <c r="AY232" s="72"/>
      <c r="AZ232" s="71">
        <v>535.9</v>
      </c>
      <c r="BA232" s="71">
        <v>504.2</v>
      </c>
      <c r="BB232" s="71">
        <v>0</v>
      </c>
      <c r="BC232" s="71">
        <v>0</v>
      </c>
      <c r="BD232" s="71">
        <v>0</v>
      </c>
      <c r="BE232" s="71">
        <v>0</v>
      </c>
      <c r="BF232" s="71"/>
      <c r="BG232" s="72"/>
      <c r="BH232" s="71">
        <v>0</v>
      </c>
      <c r="BI232" s="71">
        <v>0</v>
      </c>
      <c r="BJ232" s="71">
        <v>5.49</v>
      </c>
      <c r="BK232" s="71">
        <v>0</v>
      </c>
      <c r="BL232" s="71">
        <v>0</v>
      </c>
      <c r="BM232" s="71">
        <v>0</v>
      </c>
      <c r="BN232" s="72"/>
      <c r="BO232" s="71">
        <v>0</v>
      </c>
      <c r="BP232" s="71">
        <v>0</v>
      </c>
      <c r="BQ232" s="71">
        <v>1</v>
      </c>
      <c r="BR232" s="71">
        <v>0</v>
      </c>
      <c r="BS232" s="71">
        <v>0</v>
      </c>
      <c r="BT232" s="71">
        <v>0</v>
      </c>
      <c r="BU232"/>
      <c r="BV232" s="70">
        <v>5.49</v>
      </c>
      <c r="BW232" s="70">
        <v>0</v>
      </c>
      <c r="BX232" s="70">
        <v>0</v>
      </c>
      <c r="BY232" s="70">
        <v>0</v>
      </c>
      <c r="BZ232" s="70">
        <v>0</v>
      </c>
      <c r="CA232" s="70">
        <v>0</v>
      </c>
      <c r="CB232" s="70">
        <v>0</v>
      </c>
      <c r="CC232" s="70">
        <v>0</v>
      </c>
      <c r="CD232" s="70">
        <v>0</v>
      </c>
    </row>
    <row r="233" spans="1:82">
      <c r="A233" s="70" t="s">
        <v>1927</v>
      </c>
      <c r="B233" s="70">
        <v>117</v>
      </c>
      <c r="C233" s="70">
        <v>15</v>
      </c>
      <c r="D233" s="70">
        <v>7</v>
      </c>
      <c r="E233" s="70">
        <v>2018</v>
      </c>
      <c r="F233" s="70" t="s">
        <v>183</v>
      </c>
      <c r="G233" s="70" t="s">
        <v>1912</v>
      </c>
      <c r="H233" s="70" t="s">
        <v>1913</v>
      </c>
      <c r="I233" s="148"/>
      <c r="J233" s="71">
        <v>7.6856220952118823</v>
      </c>
      <c r="K233" s="71">
        <v>2.2312440202558963</v>
      </c>
      <c r="L233" s="71">
        <v>9.9058440182662313</v>
      </c>
      <c r="M233" s="71">
        <v>24.471757085335224</v>
      </c>
      <c r="N233" s="71">
        <v>26.347677654917007</v>
      </c>
      <c r="O233" s="71">
        <v>15.95172026619607</v>
      </c>
      <c r="P233" s="71">
        <v>23.058166052372606</v>
      </c>
      <c r="Q233" s="71">
        <v>0.99374808656814295</v>
      </c>
      <c r="R233" s="71">
        <v>0</v>
      </c>
      <c r="S233" s="71">
        <v>1.4358921825733961</v>
      </c>
      <c r="T233" s="72"/>
      <c r="U233" s="71">
        <v>942278.00000000012</v>
      </c>
      <c r="V233" s="71">
        <v>952</v>
      </c>
      <c r="W233" s="71">
        <v>206</v>
      </c>
      <c r="X233" s="71">
        <v>5414</v>
      </c>
      <c r="Y233" s="71">
        <v>6707</v>
      </c>
      <c r="Z233" s="71">
        <v>9720</v>
      </c>
      <c r="AA233" s="71">
        <v>4824</v>
      </c>
      <c r="AB233" s="71">
        <v>15679</v>
      </c>
      <c r="AC233" s="71">
        <v>0</v>
      </c>
      <c r="AD233" s="71">
        <v>1.4358921825733959</v>
      </c>
      <c r="AE233" s="72"/>
      <c r="AF233" s="71">
        <v>8802088.6190705542</v>
      </c>
      <c r="AG233" s="71">
        <v>1500402.138611455</v>
      </c>
      <c r="AH233" s="71">
        <v>1953997.4701559511</v>
      </c>
      <c r="AI233" s="71">
        <v>33247138.038183179</v>
      </c>
      <c r="AJ233" s="71">
        <v>33348990.324673962</v>
      </c>
      <c r="AK233" s="71">
        <v>0</v>
      </c>
      <c r="AL233" s="71">
        <v>0</v>
      </c>
      <c r="AM233" s="71">
        <v>2158231.7648479431</v>
      </c>
      <c r="AN233" s="71">
        <v>0</v>
      </c>
      <c r="AO233" s="71">
        <v>0</v>
      </c>
      <c r="AP233" s="71">
        <v>81010848.355543047</v>
      </c>
      <c r="AQ233" s="72"/>
      <c r="AR233" s="71">
        <v>124</v>
      </c>
      <c r="AS233" s="71">
        <v>25</v>
      </c>
      <c r="AT233" s="71">
        <v>0</v>
      </c>
      <c r="AU233" s="71">
        <v>0</v>
      </c>
      <c r="AV233" s="71">
        <v>0</v>
      </c>
      <c r="AW233" s="71">
        <v>0</v>
      </c>
      <c r="AX233" s="71"/>
      <c r="AY233" s="72"/>
      <c r="AZ233" s="71">
        <v>556.29999999999995</v>
      </c>
      <c r="BA233" s="71">
        <v>654</v>
      </c>
      <c r="BB233" s="71">
        <v>0</v>
      </c>
      <c r="BC233" s="71">
        <v>0</v>
      </c>
      <c r="BD233" s="71">
        <v>0</v>
      </c>
      <c r="BE233" s="71">
        <v>0</v>
      </c>
      <c r="BF233" s="71"/>
      <c r="BG233" s="72"/>
      <c r="BH233" s="71">
        <v>0</v>
      </c>
      <c r="BI233" s="71">
        <v>0</v>
      </c>
      <c r="BJ233" s="71">
        <v>4.9630000000000001</v>
      </c>
      <c r="BK233" s="71">
        <v>0</v>
      </c>
      <c r="BL233" s="71">
        <v>0</v>
      </c>
      <c r="BM233" s="71">
        <v>0</v>
      </c>
      <c r="BN233" s="72"/>
      <c r="BO233" s="71">
        <v>0</v>
      </c>
      <c r="BP233" s="71">
        <v>0</v>
      </c>
      <c r="BQ233" s="71">
        <v>1</v>
      </c>
      <c r="BR233" s="71">
        <v>0</v>
      </c>
      <c r="BS233" s="71">
        <v>0</v>
      </c>
      <c r="BT233" s="71">
        <v>0</v>
      </c>
      <c r="BU233"/>
      <c r="BV233" s="70">
        <v>4.9630000000000001</v>
      </c>
      <c r="BW233" s="70">
        <v>0</v>
      </c>
      <c r="BX233" s="70">
        <v>0</v>
      </c>
      <c r="BY233" s="70">
        <v>0</v>
      </c>
      <c r="BZ233" s="70">
        <v>0</v>
      </c>
      <c r="CA233" s="70">
        <v>0</v>
      </c>
      <c r="CB233" s="70">
        <v>0</v>
      </c>
      <c r="CC233" s="70">
        <v>0</v>
      </c>
      <c r="CD233" s="70">
        <v>0</v>
      </c>
    </row>
    <row r="234" spans="1:82">
      <c r="A234" s="70" t="s">
        <v>1928</v>
      </c>
      <c r="B234" s="70">
        <v>118</v>
      </c>
      <c r="C234" s="70">
        <v>16</v>
      </c>
      <c r="D234" s="70">
        <v>7</v>
      </c>
      <c r="E234" s="70">
        <v>2019</v>
      </c>
      <c r="F234" s="70" t="s">
        <v>158</v>
      </c>
      <c r="G234" s="70" t="s">
        <v>1912</v>
      </c>
      <c r="H234" s="70" t="s">
        <v>1913</v>
      </c>
      <c r="I234" s="148"/>
      <c r="J234" s="71">
        <v>7.8688679238907273</v>
      </c>
      <c r="K234" s="71">
        <v>2.0653969833643506</v>
      </c>
      <c r="L234" s="71">
        <v>10.003442253194926</v>
      </c>
      <c r="M234" s="71">
        <v>24.499908870210238</v>
      </c>
      <c r="N234" s="71">
        <v>25.386055082578277</v>
      </c>
      <c r="O234" s="71">
        <v>15.314654468480844</v>
      </c>
      <c r="P234" s="71">
        <v>21.426084861020183</v>
      </c>
      <c r="Q234" s="71">
        <v>0.94527714297459997</v>
      </c>
      <c r="R234" s="71">
        <v>0</v>
      </c>
      <c r="S234" s="71">
        <v>2.3393115135405527</v>
      </c>
      <c r="T234" s="72"/>
      <c r="U234" s="71">
        <v>966445</v>
      </c>
      <c r="V234" s="71">
        <v>952</v>
      </c>
      <c r="W234" s="71">
        <v>206</v>
      </c>
      <c r="X234" s="71">
        <v>5414</v>
      </c>
      <c r="Y234" s="71">
        <v>6637</v>
      </c>
      <c r="Z234" s="71">
        <v>9588</v>
      </c>
      <c r="AA234" s="71">
        <v>4449</v>
      </c>
      <c r="AB234" s="71">
        <v>15318</v>
      </c>
      <c r="AC234" s="71">
        <v>0</v>
      </c>
      <c r="AD234" s="71">
        <v>2.3393115135405531</v>
      </c>
      <c r="AE234" s="72"/>
      <c r="AF234" s="71">
        <v>9535488.771783147</v>
      </c>
      <c r="AG234" s="71">
        <v>1452832.3033465231</v>
      </c>
      <c r="AH234" s="71">
        <v>2051227.1967842991</v>
      </c>
      <c r="AI234" s="71">
        <v>35519208.670545377</v>
      </c>
      <c r="AJ234" s="71">
        <v>34323336.919821613</v>
      </c>
      <c r="AK234" s="71">
        <v>0</v>
      </c>
      <c r="AL234" s="71">
        <v>0</v>
      </c>
      <c r="AM234" s="71">
        <v>2086196.2861577387</v>
      </c>
      <c r="AN234" s="71">
        <v>0</v>
      </c>
      <c r="AO234" s="71">
        <v>0</v>
      </c>
      <c r="AP234" s="71">
        <v>84968290.148438707</v>
      </c>
      <c r="AQ234" s="72"/>
      <c r="AR234" s="71">
        <v>129</v>
      </c>
      <c r="AS234" s="71">
        <v>27</v>
      </c>
      <c r="AT234" s="71">
        <v>0</v>
      </c>
      <c r="AU234" s="71">
        <v>0</v>
      </c>
      <c r="AV234" s="71">
        <v>0</v>
      </c>
      <c r="AW234" s="71">
        <v>0</v>
      </c>
      <c r="AX234" s="71"/>
      <c r="AY234" s="72"/>
      <c r="AZ234" s="71">
        <v>578.60000000000014</v>
      </c>
      <c r="BA234" s="71">
        <v>719.00000000000011</v>
      </c>
      <c r="BB234" s="71">
        <v>0</v>
      </c>
      <c r="BC234" s="71">
        <v>0</v>
      </c>
      <c r="BD234" s="71">
        <v>0</v>
      </c>
      <c r="BE234" s="71">
        <v>0</v>
      </c>
      <c r="BF234" s="71"/>
      <c r="BG234" s="72"/>
      <c r="BH234" s="71">
        <v>0</v>
      </c>
      <c r="BI234" s="71">
        <v>0</v>
      </c>
      <c r="BJ234" s="71">
        <v>4.9889999999999999</v>
      </c>
      <c r="BK234" s="71">
        <v>0</v>
      </c>
      <c r="BL234" s="71">
        <v>0</v>
      </c>
      <c r="BM234" s="71">
        <v>0</v>
      </c>
      <c r="BN234" s="72"/>
      <c r="BO234" s="71">
        <v>0</v>
      </c>
      <c r="BP234" s="71">
        <v>0</v>
      </c>
      <c r="BQ234" s="71">
        <v>1</v>
      </c>
      <c r="BR234" s="71">
        <v>0</v>
      </c>
      <c r="BS234" s="71">
        <v>0</v>
      </c>
      <c r="BT234" s="71">
        <v>0</v>
      </c>
      <c r="BU234"/>
      <c r="BV234" s="70">
        <v>4.9889999999999999</v>
      </c>
      <c r="BW234" s="70">
        <v>0</v>
      </c>
      <c r="BX234" s="70">
        <v>0</v>
      </c>
      <c r="BY234" s="70">
        <v>0</v>
      </c>
      <c r="BZ234" s="70">
        <v>0</v>
      </c>
      <c r="CA234" s="70">
        <v>0</v>
      </c>
      <c r="CB234" s="70">
        <v>0</v>
      </c>
      <c r="CC234" s="70">
        <v>0</v>
      </c>
      <c r="CD234" s="70">
        <v>0</v>
      </c>
    </row>
    <row r="235" spans="1:82">
      <c r="A235" s="70" t="s">
        <v>1929</v>
      </c>
      <c r="B235" s="70">
        <v>119</v>
      </c>
      <c r="C235" s="70">
        <v>17</v>
      </c>
      <c r="D235" s="70">
        <v>7</v>
      </c>
      <c r="E235" s="70">
        <v>2020</v>
      </c>
      <c r="F235" s="70" t="s">
        <v>159</v>
      </c>
      <c r="G235" s="1064" t="s">
        <v>1912</v>
      </c>
      <c r="H235" s="70" t="s">
        <v>1913</v>
      </c>
      <c r="I235" s="148"/>
      <c r="J235" s="71">
        <v>10.558664270001261</v>
      </c>
      <c r="K235" s="71">
        <v>1.6345446740429612</v>
      </c>
      <c r="L235" s="71">
        <v>8.9335897021173842</v>
      </c>
      <c r="M235" s="71">
        <v>17.120609749436504</v>
      </c>
      <c r="N235" s="71">
        <v>22.364586954420322</v>
      </c>
      <c r="O235" s="71">
        <v>13.367422811756192</v>
      </c>
      <c r="P235" s="71">
        <v>20.194486760850019</v>
      </c>
      <c r="Q235" s="71">
        <v>0.88134489336705402</v>
      </c>
      <c r="R235" s="71">
        <v>0</v>
      </c>
      <c r="S235" s="71">
        <v>1.8003030314007831</v>
      </c>
      <c r="T235" s="72"/>
      <c r="U235" s="71">
        <v>1369029</v>
      </c>
      <c r="V235" s="71">
        <v>747</v>
      </c>
      <c r="W235" s="71">
        <v>225</v>
      </c>
      <c r="X235" s="71">
        <v>4529</v>
      </c>
      <c r="Y235" s="71">
        <v>6556</v>
      </c>
      <c r="Z235" s="71">
        <v>9552</v>
      </c>
      <c r="AA235" s="71">
        <v>4457</v>
      </c>
      <c r="AB235" s="71">
        <v>14948</v>
      </c>
      <c r="AC235" s="71">
        <v>0</v>
      </c>
      <c r="AD235" s="71">
        <v>1.8003030314007831</v>
      </c>
      <c r="AE235" s="72"/>
      <c r="AF235" s="71">
        <v>12827153.816710399</v>
      </c>
      <c r="AG235" s="71">
        <v>1118457.2152530679</v>
      </c>
      <c r="AH235" s="71">
        <v>1845830.5310500301</v>
      </c>
      <c r="AI235" s="71">
        <v>25422021.569127005</v>
      </c>
      <c r="AJ235" s="71">
        <v>33104863.130693272</v>
      </c>
      <c r="AK235" s="71"/>
      <c r="AL235" s="71"/>
      <c r="AM235" s="71">
        <v>1950880.0757438494</v>
      </c>
      <c r="AN235" s="71"/>
      <c r="AO235" s="71"/>
      <c r="AP235" s="71">
        <v>76269206.338577628</v>
      </c>
      <c r="AQ235" s="72"/>
      <c r="AR235" s="71">
        <v>145</v>
      </c>
      <c r="AS235" s="71">
        <v>28</v>
      </c>
      <c r="AT235" s="71">
        <v>0</v>
      </c>
      <c r="AU235" s="71">
        <v>0</v>
      </c>
      <c r="AV235" s="71">
        <v>0</v>
      </c>
      <c r="AW235" s="71">
        <v>0</v>
      </c>
      <c r="AX235" s="71"/>
      <c r="AY235" s="72"/>
      <c r="AZ235" s="71">
        <v>671</v>
      </c>
      <c r="BA235" s="71">
        <v>11719</v>
      </c>
      <c r="BB235" s="71">
        <v>0</v>
      </c>
      <c r="BC235" s="71">
        <v>0</v>
      </c>
      <c r="BD235" s="71">
        <v>0</v>
      </c>
      <c r="BE235" s="71">
        <v>0</v>
      </c>
      <c r="BF235" s="71"/>
      <c r="BG235" s="72"/>
      <c r="BH235" s="71">
        <v>0</v>
      </c>
      <c r="BI235" s="71">
        <v>0</v>
      </c>
      <c r="BJ235" s="71">
        <v>4.9669999999999996</v>
      </c>
      <c r="BK235" s="71">
        <v>0</v>
      </c>
      <c r="BL235" s="71">
        <v>0</v>
      </c>
      <c r="BM235" s="71">
        <v>0</v>
      </c>
      <c r="BN235" s="72"/>
      <c r="BO235" s="71">
        <v>0</v>
      </c>
      <c r="BP235" s="71">
        <v>0</v>
      </c>
      <c r="BQ235" s="71">
        <v>1</v>
      </c>
      <c r="BR235" s="71">
        <v>0</v>
      </c>
      <c r="BS235" s="71">
        <v>0</v>
      </c>
      <c r="BT235" s="71">
        <v>0</v>
      </c>
      <c r="BU235"/>
      <c r="BV235" s="70">
        <v>4.9669999999999996</v>
      </c>
      <c r="BW235" s="70">
        <v>0</v>
      </c>
      <c r="BX235" s="70">
        <v>0</v>
      </c>
      <c r="BY235" s="70">
        <v>0</v>
      </c>
      <c r="BZ235" s="70">
        <v>0</v>
      </c>
      <c r="CA235" s="70">
        <v>0</v>
      </c>
      <c r="CB235" s="70">
        <v>0</v>
      </c>
      <c r="CC235" s="70">
        <v>0</v>
      </c>
      <c r="CD235" s="70">
        <v>0</v>
      </c>
    </row>
    <row r="236" spans="1:82">
      <c r="A236" s="70" t="s">
        <v>1930</v>
      </c>
      <c r="B236" s="70">
        <v>119</v>
      </c>
      <c r="C236" s="70">
        <v>18</v>
      </c>
      <c r="D236" s="70">
        <v>7</v>
      </c>
      <c r="E236" s="70">
        <v>2021</v>
      </c>
      <c r="F236" s="70" t="s">
        <v>160</v>
      </c>
      <c r="G236" s="1064" t="s">
        <v>1912</v>
      </c>
      <c r="H236" s="70" t="s">
        <v>1913</v>
      </c>
      <c r="I236" s="148"/>
      <c r="J236" s="71">
        <v>15.536792096119527</v>
      </c>
      <c r="K236" s="71">
        <v>1.7900902909176841</v>
      </c>
      <c r="L236" s="71">
        <v>7.3568449905522266</v>
      </c>
      <c r="M236" s="71">
        <v>18.779700891284673</v>
      </c>
      <c r="N236" s="71">
        <v>24.60613729284054</v>
      </c>
      <c r="O236" s="71">
        <v>12.805776256807338</v>
      </c>
      <c r="P236" s="71">
        <v>20.440436957261333</v>
      </c>
      <c r="Q236" s="71">
        <v>0.84760563808857903</v>
      </c>
      <c r="R236" s="71">
        <v>0</v>
      </c>
      <c r="S236" s="71">
        <v>1.113504957384827</v>
      </c>
      <c r="T236" s="72"/>
      <c r="U236" s="71">
        <v>2089418</v>
      </c>
      <c r="V236" s="71">
        <v>747</v>
      </c>
      <c r="W236" s="71">
        <v>225</v>
      </c>
      <c r="X236" s="71">
        <v>4529</v>
      </c>
      <c r="Y236" s="71">
        <v>6473</v>
      </c>
      <c r="Z236" s="71">
        <v>9422</v>
      </c>
      <c r="AA236" s="71">
        <v>4399</v>
      </c>
      <c r="AB236" s="71">
        <v>14517</v>
      </c>
      <c r="AC236" s="71">
        <v>0</v>
      </c>
      <c r="AD236" s="71">
        <v>1.113504957384827</v>
      </c>
      <c r="AE236" s="72"/>
      <c r="AF236" s="71">
        <v>19108924.450467814</v>
      </c>
      <c r="AG236" s="71">
        <v>1197651.3035708552</v>
      </c>
      <c r="AH236" s="71">
        <v>1473909.3292319861</v>
      </c>
      <c r="AI236" s="71">
        <v>28159173.735958714</v>
      </c>
      <c r="AJ236" s="71">
        <v>33763807.190154478</v>
      </c>
      <c r="AK236" s="71">
        <v>0</v>
      </c>
      <c r="AL236" s="71">
        <v>0</v>
      </c>
      <c r="AM236" s="71">
        <v>1905557.8593058751</v>
      </c>
      <c r="AN236" s="71">
        <v>0</v>
      </c>
      <c r="AO236" s="71">
        <v>0</v>
      </c>
      <c r="AP236" s="71">
        <v>85609023.868689716</v>
      </c>
      <c r="AQ236" s="72"/>
      <c r="AR236" s="71">
        <v>155</v>
      </c>
      <c r="AS236" s="71">
        <v>29</v>
      </c>
      <c r="AT236" s="71">
        <v>0</v>
      </c>
      <c r="AU236" s="71">
        <v>0</v>
      </c>
      <c r="AV236" s="71">
        <v>0</v>
      </c>
      <c r="AW236" s="71">
        <v>0</v>
      </c>
      <c r="AX236" s="71"/>
      <c r="AY236" s="72"/>
      <c r="AZ236" s="71">
        <v>729.90000000000009</v>
      </c>
      <c r="BA236" s="71">
        <v>11768.5</v>
      </c>
      <c r="BB236" s="71">
        <v>0</v>
      </c>
      <c r="BC236" s="71">
        <v>0</v>
      </c>
      <c r="BD236" s="71">
        <v>0</v>
      </c>
      <c r="BE236" s="71">
        <v>0</v>
      </c>
      <c r="BF236" s="71"/>
      <c r="BG236" s="72"/>
      <c r="BH236" s="71">
        <v>0</v>
      </c>
      <c r="BI236" s="71">
        <v>0</v>
      </c>
      <c r="BJ236" s="71">
        <v>4.88</v>
      </c>
      <c r="BK236" s="71">
        <v>0</v>
      </c>
      <c r="BL236" s="71">
        <v>0</v>
      </c>
      <c r="BM236" s="71">
        <v>0</v>
      </c>
      <c r="BN236" s="72"/>
      <c r="BO236" s="71">
        <v>0</v>
      </c>
      <c r="BP236" s="71">
        <v>0</v>
      </c>
      <c r="BQ236" s="71">
        <v>1</v>
      </c>
      <c r="BR236" s="71">
        <v>0</v>
      </c>
      <c r="BS236" s="71">
        <v>0</v>
      </c>
      <c r="BT236" s="71">
        <v>0</v>
      </c>
      <c r="BU236"/>
      <c r="BV236" s="70">
        <v>4.88</v>
      </c>
      <c r="BW236" s="70">
        <v>0</v>
      </c>
      <c r="BX236" s="70">
        <v>0</v>
      </c>
      <c r="BY236" s="70">
        <v>0</v>
      </c>
      <c r="BZ236" s="70">
        <v>0</v>
      </c>
      <c r="CA236" s="70">
        <v>0</v>
      </c>
      <c r="CB236" s="70">
        <v>0</v>
      </c>
      <c r="CC236" s="70">
        <v>0</v>
      </c>
      <c r="CD236" s="70">
        <v>0</v>
      </c>
    </row>
    <row r="237" spans="1:82">
      <c r="A237" s="70" t="s">
        <v>1931</v>
      </c>
      <c r="B237" s="70">
        <v>119</v>
      </c>
      <c r="C237" s="70">
        <v>19</v>
      </c>
      <c r="D237" s="70">
        <v>7</v>
      </c>
      <c r="E237" s="70">
        <v>2022</v>
      </c>
      <c r="F237" s="70" t="s">
        <v>161</v>
      </c>
      <c r="G237" s="70" t="s">
        <v>1912</v>
      </c>
      <c r="H237" s="70" t="s">
        <v>1913</v>
      </c>
      <c r="I237" s="148"/>
      <c r="J237" s="71">
        <v>12.55883531817117</v>
      </c>
      <c r="K237" s="71">
        <v>1.603899302898921</v>
      </c>
      <c r="L237" s="71">
        <v>6.7391719405327679</v>
      </c>
      <c r="M237" s="71">
        <v>18.689505999426039</v>
      </c>
      <c r="N237" s="71">
        <v>23.642943943420608</v>
      </c>
      <c r="O237" s="71">
        <v>13.267949695682018</v>
      </c>
      <c r="P237" s="71">
        <v>19.872633398270185</v>
      </c>
      <c r="Q237" s="71">
        <v>0.83453888738042648</v>
      </c>
      <c r="R237" s="71">
        <v>0</v>
      </c>
      <c r="S237" s="71">
        <v>2.3911176780541359</v>
      </c>
      <c r="T237" s="72"/>
      <c r="U237" s="71">
        <v>2039947</v>
      </c>
      <c r="V237" s="71">
        <v>747</v>
      </c>
      <c r="W237" s="71">
        <v>225</v>
      </c>
      <c r="X237" s="71">
        <v>4529</v>
      </c>
      <c r="Y237" s="71">
        <v>6445</v>
      </c>
      <c r="Z237" s="71">
        <v>9275</v>
      </c>
      <c r="AA237" s="71">
        <v>4342</v>
      </c>
      <c r="AB237" s="71">
        <v>14176</v>
      </c>
      <c r="AC237" s="71">
        <v>0</v>
      </c>
      <c r="AD237" s="71">
        <v>2.3911176780541359</v>
      </c>
      <c r="AE237" s="72"/>
      <c r="AF237" s="71">
        <v>14357510.371011881</v>
      </c>
      <c r="AG237" s="71">
        <v>1164708.7895877454</v>
      </c>
      <c r="AH237" s="71">
        <v>1542715.0296009565</v>
      </c>
      <c r="AI237" s="71">
        <v>26865554.217891425</v>
      </c>
      <c r="AJ237" s="71">
        <v>33895165.367496856</v>
      </c>
      <c r="AK237" s="71">
        <v>0</v>
      </c>
      <c r="AL237" s="71">
        <v>0</v>
      </c>
      <c r="AM237" s="71">
        <v>1830508.5255152702</v>
      </c>
      <c r="AN237" s="71">
        <v>0</v>
      </c>
      <c r="AO237" s="71">
        <v>0</v>
      </c>
      <c r="AP237" s="71">
        <v>79656162.301104143</v>
      </c>
      <c r="AQ237" s="72"/>
      <c r="AR237" s="71">
        <v>165</v>
      </c>
      <c r="AS237" s="71">
        <v>31</v>
      </c>
      <c r="AT237" s="71">
        <v>0</v>
      </c>
      <c r="AU237" s="71">
        <v>0</v>
      </c>
      <c r="AV237" s="71">
        <v>0</v>
      </c>
      <c r="AW237" s="71">
        <v>0</v>
      </c>
      <c r="AX237" s="71"/>
      <c r="AY237" s="72"/>
      <c r="AZ237" s="71">
        <v>783.89999999999986</v>
      </c>
      <c r="BA237" s="71">
        <v>11867.5</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1932</v>
      </c>
      <c r="B238" s="70">
        <v>119</v>
      </c>
      <c r="C238" s="70">
        <v>20</v>
      </c>
      <c r="D238" s="70">
        <v>7</v>
      </c>
      <c r="E238" s="70">
        <v>2023</v>
      </c>
      <c r="F238" s="70" t="s">
        <v>1539</v>
      </c>
      <c r="G238" s="70" t="s">
        <v>1912</v>
      </c>
      <c r="H238" s="70" t="s">
        <v>1913</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175</v>
      </c>
      <c r="AS238" s="71">
        <v>31</v>
      </c>
      <c r="AT238" s="71">
        <v>0</v>
      </c>
      <c r="AU238" s="71">
        <v>0</v>
      </c>
      <c r="AV238" s="71">
        <v>0</v>
      </c>
      <c r="AW238" s="71">
        <v>1</v>
      </c>
      <c r="AX238" s="71"/>
      <c r="AY238" s="72"/>
      <c r="AZ238" s="71">
        <v>862.69999999999959</v>
      </c>
      <c r="BA238" s="71">
        <v>11867.5</v>
      </c>
      <c r="BB238" s="71">
        <v>0</v>
      </c>
      <c r="BC238" s="71">
        <v>0</v>
      </c>
      <c r="BD238" s="71">
        <v>0</v>
      </c>
      <c r="BE238" s="71">
        <v>49</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1933</v>
      </c>
      <c r="B239" s="70">
        <v>119</v>
      </c>
      <c r="C239" s="70">
        <v>21</v>
      </c>
      <c r="D239" s="70">
        <v>7</v>
      </c>
      <c r="E239" s="70">
        <v>2024</v>
      </c>
      <c r="F239" s="70" t="s">
        <v>1554</v>
      </c>
      <c r="G239" s="70" t="s">
        <v>1912</v>
      </c>
      <c r="H239" s="70" t="s">
        <v>1913</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1934</v>
      </c>
      <c r="B240" s="70">
        <v>460</v>
      </c>
      <c r="C240" s="70">
        <v>1</v>
      </c>
      <c r="D240" s="70">
        <v>28</v>
      </c>
      <c r="E240" s="70">
        <v>1990</v>
      </c>
      <c r="F240" s="70" t="s">
        <v>787</v>
      </c>
      <c r="G240" s="70" t="s">
        <v>1935</v>
      </c>
      <c r="H240" s="70" t="s">
        <v>1936</v>
      </c>
      <c r="I240" s="148"/>
      <c r="J240" s="71">
        <v>108.13701551547361</v>
      </c>
      <c r="K240" s="71">
        <v>1.292416387095664</v>
      </c>
      <c r="L240" s="71">
        <v>15.669763217346761</v>
      </c>
      <c r="M240" s="71">
        <v>6.8135168379440527</v>
      </c>
      <c r="N240" s="71">
        <v>7.3669037755490301</v>
      </c>
      <c r="O240" s="71">
        <v>9.3797479106457473</v>
      </c>
      <c r="P240" s="71">
        <v>13.137785243338531</v>
      </c>
      <c r="Q240" s="71">
        <v>0.81494854000434502</v>
      </c>
      <c r="R240" s="71">
        <v>0</v>
      </c>
      <c r="S240" s="71">
        <v>0.83831456258405124</v>
      </c>
      <c r="T240" s="72"/>
      <c r="U240" s="71">
        <v>2858011</v>
      </c>
      <c r="V240" s="71">
        <v>314</v>
      </c>
      <c r="W240" s="71">
        <v>145</v>
      </c>
      <c r="X240" s="71">
        <v>2445</v>
      </c>
      <c r="Y240" s="71">
        <v>3230</v>
      </c>
      <c r="Z240" s="71">
        <v>3858</v>
      </c>
      <c r="AA240" s="71">
        <v>3190</v>
      </c>
      <c r="AB240" s="71">
        <v>13232</v>
      </c>
      <c r="AC240" s="71">
        <v>0</v>
      </c>
      <c r="AD240" s="71">
        <v>0.83831456258405124</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1937</v>
      </c>
      <c r="B241" s="70">
        <v>461</v>
      </c>
      <c r="C241" s="70">
        <v>2</v>
      </c>
      <c r="D241" s="70">
        <v>28</v>
      </c>
      <c r="E241" s="70">
        <v>2005</v>
      </c>
      <c r="F241" s="70" t="s">
        <v>789</v>
      </c>
      <c r="G241" s="70" t="s">
        <v>1935</v>
      </c>
      <c r="H241" s="70" t="s">
        <v>1936</v>
      </c>
      <c r="I241" s="148"/>
      <c r="J241" s="71">
        <v>39.496794313049463</v>
      </c>
      <c r="K241" s="71">
        <v>0.61291917869093915</v>
      </c>
      <c r="L241" s="71">
        <v>33.683124963356427</v>
      </c>
      <c r="M241" s="71">
        <v>10.11116080539202</v>
      </c>
      <c r="N241" s="71">
        <v>11.80807832693567</v>
      </c>
      <c r="O241" s="71">
        <v>15.751123275363801</v>
      </c>
      <c r="P241" s="71">
        <v>12.47108549992487</v>
      </c>
      <c r="Q241" s="71">
        <v>0.86014902733096199</v>
      </c>
      <c r="R241" s="71">
        <v>0</v>
      </c>
      <c r="S241" s="71">
        <v>0.45889546228005512</v>
      </c>
      <c r="T241" s="72"/>
      <c r="U241" s="71">
        <v>1523538</v>
      </c>
      <c r="V241" s="71">
        <v>295</v>
      </c>
      <c r="W241" s="71">
        <v>470</v>
      </c>
      <c r="X241" s="71">
        <v>2243</v>
      </c>
      <c r="Y241" s="71">
        <v>4293</v>
      </c>
      <c r="Z241" s="71">
        <v>7497</v>
      </c>
      <c r="AA241" s="71">
        <v>2480</v>
      </c>
      <c r="AB241" s="71">
        <v>14600</v>
      </c>
      <c r="AC241" s="71">
        <v>0</v>
      </c>
      <c r="AD241" s="71">
        <v>0.45889546228005512</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1938</v>
      </c>
      <c r="B242" s="70">
        <v>462</v>
      </c>
      <c r="C242" s="70">
        <v>3</v>
      </c>
      <c r="D242" s="70">
        <v>28</v>
      </c>
      <c r="E242" s="70">
        <v>2006</v>
      </c>
      <c r="F242" s="70" t="s">
        <v>790</v>
      </c>
      <c r="G242" s="70" t="s">
        <v>1935</v>
      </c>
      <c r="H242" s="70" t="s">
        <v>1936</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1939</v>
      </c>
      <c r="B243" s="70">
        <v>463</v>
      </c>
      <c r="C243" s="70">
        <v>4</v>
      </c>
      <c r="D243" s="70">
        <v>28</v>
      </c>
      <c r="E243" s="70">
        <v>2007</v>
      </c>
      <c r="F243" s="70" t="s">
        <v>791</v>
      </c>
      <c r="G243" s="70" t="s">
        <v>1935</v>
      </c>
      <c r="H243" s="70" t="s">
        <v>1936</v>
      </c>
      <c r="I243" s="148"/>
      <c r="J243" s="71">
        <v>60.704129482255183</v>
      </c>
      <c r="K243" s="71">
        <v>0.62117652889345865</v>
      </c>
      <c r="L243" s="71">
        <v>24.31922618306583</v>
      </c>
      <c r="M243" s="71">
        <v>10.236485259902571</v>
      </c>
      <c r="N243" s="71">
        <v>11.977777806538709</v>
      </c>
      <c r="O243" s="71">
        <v>15.56009637271548</v>
      </c>
      <c r="P243" s="71">
        <v>12.475182945577361</v>
      </c>
      <c r="Q243" s="71">
        <v>0.90661784365297804</v>
      </c>
      <c r="R243" s="71">
        <v>0</v>
      </c>
      <c r="S243" s="71">
        <v>0.48029109585353202</v>
      </c>
      <c r="T243" s="72"/>
      <c r="U243" s="71">
        <v>2593460</v>
      </c>
      <c r="V243" s="71">
        <v>278</v>
      </c>
      <c r="W243" s="71">
        <v>342</v>
      </c>
      <c r="X243" s="71">
        <v>2705</v>
      </c>
      <c r="Y243" s="71">
        <v>4411</v>
      </c>
      <c r="Z243" s="71">
        <v>7699</v>
      </c>
      <c r="AA243" s="71">
        <v>2443</v>
      </c>
      <c r="AB243" s="71">
        <v>14575</v>
      </c>
      <c r="AC243" s="71">
        <v>0</v>
      </c>
      <c r="AD243" s="71">
        <v>0.48029109585353202</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1940</v>
      </c>
      <c r="B244" s="70">
        <v>464</v>
      </c>
      <c r="C244" s="70">
        <v>5</v>
      </c>
      <c r="D244" s="70">
        <v>28</v>
      </c>
      <c r="E244" s="70">
        <v>2008</v>
      </c>
      <c r="F244" s="70" t="s">
        <v>792</v>
      </c>
      <c r="G244" s="70" t="s">
        <v>1935</v>
      </c>
      <c r="H244" s="70" t="s">
        <v>1936</v>
      </c>
      <c r="I244" s="148"/>
      <c r="J244" s="71">
        <v>61.30917607564438</v>
      </c>
      <c r="K244" s="71">
        <v>0.48515117195313368</v>
      </c>
      <c r="L244" s="71">
        <v>21.11618697024473</v>
      </c>
      <c r="M244" s="71">
        <v>10.712396670176281</v>
      </c>
      <c r="N244" s="71">
        <v>11.32333906941478</v>
      </c>
      <c r="O244" s="71">
        <v>15.362459141014639</v>
      </c>
      <c r="P244" s="71">
        <v>12.13452199306843</v>
      </c>
      <c r="Q244" s="71">
        <v>0.89035609042666497</v>
      </c>
      <c r="R244" s="71">
        <v>0</v>
      </c>
      <c r="S244" s="71">
        <v>0.44733343663488601</v>
      </c>
      <c r="T244" s="72"/>
      <c r="U244" s="71">
        <v>2705593</v>
      </c>
      <c r="V244" s="71">
        <v>278</v>
      </c>
      <c r="W244" s="71">
        <v>342</v>
      </c>
      <c r="X244" s="71">
        <v>2705</v>
      </c>
      <c r="Y244" s="71">
        <v>4455</v>
      </c>
      <c r="Z244" s="71">
        <v>7868</v>
      </c>
      <c r="AA244" s="71">
        <v>2379</v>
      </c>
      <c r="AB244" s="71">
        <v>14549</v>
      </c>
      <c r="AC244" s="71">
        <v>0</v>
      </c>
      <c r="AD244" s="71">
        <v>0.44733343663488601</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1941</v>
      </c>
      <c r="B245" s="70">
        <v>465</v>
      </c>
      <c r="C245" s="70">
        <v>6</v>
      </c>
      <c r="D245" s="70">
        <v>28</v>
      </c>
      <c r="E245" s="70">
        <v>2009</v>
      </c>
      <c r="F245" s="70" t="s">
        <v>176</v>
      </c>
      <c r="G245" s="70" t="s">
        <v>1935</v>
      </c>
      <c r="H245" s="70" t="s">
        <v>1936</v>
      </c>
      <c r="I245" s="148"/>
      <c r="J245" s="71">
        <v>51.708115594848671</v>
      </c>
      <c r="K245" s="71">
        <v>0.41066673693723699</v>
      </c>
      <c r="L245" s="71">
        <v>18.962511479743309</v>
      </c>
      <c r="M245" s="71">
        <v>10.9023563497294</v>
      </c>
      <c r="N245" s="71">
        <v>11.202283414092729</v>
      </c>
      <c r="O245" s="71">
        <v>15.688658395307691</v>
      </c>
      <c r="P245" s="71">
        <v>11.37776625148785</v>
      </c>
      <c r="Q245" s="71">
        <v>0.84863464559694501</v>
      </c>
      <c r="R245" s="71">
        <v>0</v>
      </c>
      <c r="S245" s="71">
        <v>0.36962548580677179</v>
      </c>
      <c r="T245" s="72"/>
      <c r="U245" s="71">
        <v>2335210</v>
      </c>
      <c r="V245" s="71">
        <v>296</v>
      </c>
      <c r="W245" s="71">
        <v>447</v>
      </c>
      <c r="X245" s="71">
        <v>2903</v>
      </c>
      <c r="Y245" s="71">
        <v>4531</v>
      </c>
      <c r="Z245" s="71">
        <v>7931</v>
      </c>
      <c r="AA245" s="71">
        <v>2290</v>
      </c>
      <c r="AB245" s="71">
        <v>14557</v>
      </c>
      <c r="AC245" s="71">
        <v>0</v>
      </c>
      <c r="AD245" s="71">
        <v>0.36962548580677179</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4.93</v>
      </c>
      <c r="BK245" s="71">
        <v>0</v>
      </c>
      <c r="BL245" s="71">
        <v>0</v>
      </c>
      <c r="BM245" s="71">
        <v>0</v>
      </c>
      <c r="BN245" s="72"/>
      <c r="BO245" s="71">
        <v>0</v>
      </c>
      <c r="BP245" s="71">
        <v>0</v>
      </c>
      <c r="BQ245" s="71">
        <v>1</v>
      </c>
      <c r="BR245" s="71">
        <v>0</v>
      </c>
      <c r="BS245" s="71">
        <v>0</v>
      </c>
      <c r="BT245" s="71">
        <v>0</v>
      </c>
      <c r="BU245"/>
      <c r="BV245" s="70">
        <v>4.93</v>
      </c>
      <c r="BW245" s="70">
        <v>0</v>
      </c>
      <c r="BX245" s="70">
        <v>0</v>
      </c>
      <c r="BY245" s="70">
        <v>0</v>
      </c>
      <c r="BZ245" s="70">
        <v>0</v>
      </c>
      <c r="CA245" s="70">
        <v>0</v>
      </c>
      <c r="CB245" s="70">
        <v>0</v>
      </c>
      <c r="CC245" s="70">
        <v>0</v>
      </c>
      <c r="CD245" s="70">
        <v>0</v>
      </c>
    </row>
    <row r="246" spans="1:82">
      <c r="A246" s="70" t="s">
        <v>1942</v>
      </c>
      <c r="B246" s="70">
        <v>466</v>
      </c>
      <c r="C246" s="70">
        <v>7</v>
      </c>
      <c r="D246" s="70">
        <v>28</v>
      </c>
      <c r="E246" s="70">
        <v>2010</v>
      </c>
      <c r="F246" s="70" t="s">
        <v>177</v>
      </c>
      <c r="G246" s="70" t="s">
        <v>1935</v>
      </c>
      <c r="H246" s="70" t="s">
        <v>1936</v>
      </c>
      <c r="I246" s="148"/>
      <c r="J246" s="71">
        <v>56.10355778411143</v>
      </c>
      <c r="K246" s="71">
        <v>0.4601540468282021</v>
      </c>
      <c r="L246" s="71">
        <v>17.91774260703567</v>
      </c>
      <c r="M246" s="71">
        <v>11.46743204936385</v>
      </c>
      <c r="N246" s="71">
        <v>11.41048532889436</v>
      </c>
      <c r="O246" s="71">
        <v>15.929163627748119</v>
      </c>
      <c r="P246" s="71">
        <v>11.58765750198797</v>
      </c>
      <c r="Q246" s="71">
        <v>0.88289507750947505</v>
      </c>
      <c r="R246" s="71">
        <v>0</v>
      </c>
      <c r="S246" s="71">
        <v>0.30647156783389912</v>
      </c>
      <c r="T246" s="72"/>
      <c r="U246" s="71">
        <v>2338969</v>
      </c>
      <c r="V246" s="71">
        <v>296</v>
      </c>
      <c r="W246" s="71">
        <v>447</v>
      </c>
      <c r="X246" s="71">
        <v>2903</v>
      </c>
      <c r="Y246" s="71">
        <v>4552</v>
      </c>
      <c r="Z246" s="71">
        <v>8090</v>
      </c>
      <c r="AA246" s="71">
        <v>2274</v>
      </c>
      <c r="AB246" s="71">
        <v>14512</v>
      </c>
      <c r="AC246" s="71">
        <v>0</v>
      </c>
      <c r="AD246" s="71">
        <v>0.30647156783389912</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4.8419999999999996</v>
      </c>
      <c r="BK246" s="71">
        <v>0</v>
      </c>
      <c r="BL246" s="71">
        <v>0</v>
      </c>
      <c r="BM246" s="71">
        <v>0</v>
      </c>
      <c r="BN246" s="72"/>
      <c r="BO246" s="71">
        <v>0</v>
      </c>
      <c r="BP246" s="71">
        <v>0</v>
      </c>
      <c r="BQ246" s="71">
        <v>1</v>
      </c>
      <c r="BR246" s="71">
        <v>0</v>
      </c>
      <c r="BS246" s="71">
        <v>0</v>
      </c>
      <c r="BT246" s="71">
        <v>0</v>
      </c>
      <c r="BU246"/>
      <c r="BV246" s="70">
        <v>4.8419999999999996</v>
      </c>
      <c r="BW246" s="70">
        <v>0</v>
      </c>
      <c r="BX246" s="70">
        <v>0</v>
      </c>
      <c r="BY246" s="70">
        <v>0</v>
      </c>
      <c r="BZ246" s="70">
        <v>0</v>
      </c>
      <c r="CA246" s="70">
        <v>0</v>
      </c>
      <c r="CB246" s="70">
        <v>0</v>
      </c>
      <c r="CC246" s="70">
        <v>0</v>
      </c>
      <c r="CD246" s="70">
        <v>0</v>
      </c>
    </row>
    <row r="247" spans="1:82">
      <c r="A247" s="70" t="s">
        <v>1943</v>
      </c>
      <c r="B247" s="70">
        <v>467</v>
      </c>
      <c r="C247" s="70">
        <v>8</v>
      </c>
      <c r="D247" s="70">
        <v>28</v>
      </c>
      <c r="E247" s="70">
        <v>2011</v>
      </c>
      <c r="F247" s="70" t="s">
        <v>178</v>
      </c>
      <c r="G247" s="70" t="s">
        <v>1935</v>
      </c>
      <c r="H247" s="70" t="s">
        <v>1936</v>
      </c>
      <c r="I247" s="148"/>
      <c r="J247" s="71">
        <v>74.115863832477189</v>
      </c>
      <c r="K247" s="71">
        <v>0.74592017041499237</v>
      </c>
      <c r="L247" s="71">
        <v>20.14962684984107</v>
      </c>
      <c r="M247" s="71">
        <v>13.876871820080471</v>
      </c>
      <c r="N247" s="71">
        <v>14.04799785573654</v>
      </c>
      <c r="O247" s="71">
        <v>15.788955013942561</v>
      </c>
      <c r="P247" s="71">
        <v>10.921246228192368</v>
      </c>
      <c r="Q247" s="71">
        <v>1.0167249816512101</v>
      </c>
      <c r="R247" s="71">
        <v>0</v>
      </c>
      <c r="S247" s="71">
        <v>0.34507892997785111</v>
      </c>
      <c r="T247" s="72"/>
      <c r="U247" s="71">
        <v>2917709</v>
      </c>
      <c r="V247" s="71">
        <v>296</v>
      </c>
      <c r="W247" s="71">
        <v>447</v>
      </c>
      <c r="X247" s="71">
        <v>2903</v>
      </c>
      <c r="Y247" s="71">
        <v>4593</v>
      </c>
      <c r="Z247" s="71">
        <v>8193</v>
      </c>
      <c r="AA247" s="71">
        <v>2207</v>
      </c>
      <c r="AB247" s="71">
        <v>14488</v>
      </c>
      <c r="AC247" s="71">
        <v>0</v>
      </c>
      <c r="AD247" s="71">
        <v>0.34507892997785111</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5.29</v>
      </c>
      <c r="BK247" s="71">
        <v>0</v>
      </c>
      <c r="BL247" s="71">
        <v>0</v>
      </c>
      <c r="BM247" s="71">
        <v>0</v>
      </c>
      <c r="BN247" s="72"/>
      <c r="BO247" s="71">
        <v>0</v>
      </c>
      <c r="BP247" s="71">
        <v>0</v>
      </c>
      <c r="BQ247" s="71">
        <v>1</v>
      </c>
      <c r="BR247" s="71">
        <v>0</v>
      </c>
      <c r="BS247" s="71">
        <v>0</v>
      </c>
      <c r="BT247" s="71">
        <v>0</v>
      </c>
      <c r="BU247"/>
      <c r="BV247" s="70">
        <v>5.29</v>
      </c>
      <c r="BW247" s="70">
        <v>0</v>
      </c>
      <c r="BX247" s="70">
        <v>0</v>
      </c>
      <c r="BY247" s="70">
        <v>0</v>
      </c>
      <c r="BZ247" s="70">
        <v>0</v>
      </c>
      <c r="CA247" s="70">
        <v>0</v>
      </c>
      <c r="CB247" s="70">
        <v>0</v>
      </c>
      <c r="CC247" s="70">
        <v>0</v>
      </c>
      <c r="CD247" s="70">
        <v>0</v>
      </c>
    </row>
    <row r="248" spans="1:82">
      <c r="A248" s="70" t="s">
        <v>1944</v>
      </c>
      <c r="B248" s="70">
        <v>468</v>
      </c>
      <c r="C248" s="70">
        <v>9</v>
      </c>
      <c r="D248" s="70">
        <v>28</v>
      </c>
      <c r="E248" s="70">
        <v>2012</v>
      </c>
      <c r="F248" s="70" t="s">
        <v>179</v>
      </c>
      <c r="G248" s="70" t="s">
        <v>1935</v>
      </c>
      <c r="H248" s="70" t="s">
        <v>1936</v>
      </c>
      <c r="I248" s="148"/>
      <c r="J248" s="71">
        <v>38.155708267527942</v>
      </c>
      <c r="K248" s="71">
        <v>0.69680175956475776</v>
      </c>
      <c r="L248" s="71">
        <v>20.62423501242478</v>
      </c>
      <c r="M248" s="71">
        <v>15.39486674762197</v>
      </c>
      <c r="N248" s="71">
        <v>16.700437390752558</v>
      </c>
      <c r="O248" s="71">
        <v>16.123580324153529</v>
      </c>
      <c r="P248" s="71">
        <v>10.799248061145077</v>
      </c>
      <c r="Q248" s="71">
        <v>1.1169268022047301</v>
      </c>
      <c r="R248" s="71">
        <v>0</v>
      </c>
      <c r="S248" s="71">
        <v>0.33121210657506739</v>
      </c>
      <c r="T248" s="72"/>
      <c r="U248" s="71">
        <v>1444992</v>
      </c>
      <c r="V248" s="71">
        <v>296</v>
      </c>
      <c r="W248" s="71">
        <v>447</v>
      </c>
      <c r="X248" s="71">
        <v>2903</v>
      </c>
      <c r="Y248" s="71">
        <v>4724</v>
      </c>
      <c r="Z248" s="71">
        <v>8433</v>
      </c>
      <c r="AA248" s="71">
        <v>2170</v>
      </c>
      <c r="AB248" s="71">
        <v>14649</v>
      </c>
      <c r="AC248" s="71">
        <v>0</v>
      </c>
      <c r="AD248" s="71">
        <v>0.33121210657506739</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7.1630000000000003</v>
      </c>
      <c r="BK248" s="71">
        <v>0</v>
      </c>
      <c r="BL248" s="71">
        <v>0</v>
      </c>
      <c r="BM248" s="71">
        <v>0</v>
      </c>
      <c r="BN248" s="72"/>
      <c r="BO248" s="71">
        <v>0</v>
      </c>
      <c r="BP248" s="71">
        <v>0</v>
      </c>
      <c r="BQ248" s="71">
        <v>1</v>
      </c>
      <c r="BR248" s="71">
        <v>0</v>
      </c>
      <c r="BS248" s="71">
        <v>0</v>
      </c>
      <c r="BT248" s="71">
        <v>0</v>
      </c>
      <c r="BU248"/>
      <c r="BV248" s="70">
        <v>7.1630000000000003</v>
      </c>
      <c r="BW248" s="70">
        <v>0</v>
      </c>
      <c r="BX248" s="70">
        <v>0</v>
      </c>
      <c r="BY248" s="70">
        <v>0</v>
      </c>
      <c r="BZ248" s="70">
        <v>0</v>
      </c>
      <c r="CA248" s="70">
        <v>0</v>
      </c>
      <c r="CB248" s="70">
        <v>0</v>
      </c>
      <c r="CC248" s="70">
        <v>0</v>
      </c>
      <c r="CD248" s="70">
        <v>0</v>
      </c>
    </row>
    <row r="249" spans="1:82">
      <c r="A249" s="70" t="s">
        <v>1945</v>
      </c>
      <c r="B249" s="70">
        <v>469</v>
      </c>
      <c r="C249" s="70">
        <v>10</v>
      </c>
      <c r="D249" s="70">
        <v>28</v>
      </c>
      <c r="E249" s="70">
        <v>2013</v>
      </c>
      <c r="F249" s="70" t="s">
        <v>180</v>
      </c>
      <c r="G249" s="70" t="s">
        <v>1935</v>
      </c>
      <c r="H249" s="70" t="s">
        <v>1936</v>
      </c>
      <c r="I249" s="148"/>
      <c r="J249" s="71">
        <v>38.762080514357933</v>
      </c>
      <c r="K249" s="71">
        <v>0.58031430842054454</v>
      </c>
      <c r="L249" s="71">
        <v>19.819724605980038</v>
      </c>
      <c r="M249" s="71">
        <v>15.2524093826068</v>
      </c>
      <c r="N249" s="71">
        <v>15.958434705476041</v>
      </c>
      <c r="O249" s="71">
        <v>15.756583330000515</v>
      </c>
      <c r="P249" s="71">
        <v>10.770004611277084</v>
      </c>
      <c r="Q249" s="71">
        <v>1.1294588043446101</v>
      </c>
      <c r="R249" s="71">
        <v>0</v>
      </c>
      <c r="S249" s="71">
        <v>0.26491449091919123</v>
      </c>
      <c r="T249" s="72"/>
      <c r="U249" s="71">
        <v>1474478</v>
      </c>
      <c r="V249" s="71">
        <v>296</v>
      </c>
      <c r="W249" s="71">
        <v>447</v>
      </c>
      <c r="X249" s="71">
        <v>2903</v>
      </c>
      <c r="Y249" s="71">
        <v>4737</v>
      </c>
      <c r="Z249" s="71">
        <v>8609</v>
      </c>
      <c r="AA249" s="71">
        <v>2156</v>
      </c>
      <c r="AB249" s="71">
        <v>14601</v>
      </c>
      <c r="AC249" s="71">
        <v>0</v>
      </c>
      <c r="AD249" s="71">
        <v>0.26491449091919123</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7.8650000000000002</v>
      </c>
      <c r="BK249" s="71">
        <v>0</v>
      </c>
      <c r="BL249" s="71">
        <v>0</v>
      </c>
      <c r="BM249" s="71">
        <v>0</v>
      </c>
      <c r="BN249" s="72"/>
      <c r="BO249" s="71">
        <v>0</v>
      </c>
      <c r="BP249" s="71">
        <v>0</v>
      </c>
      <c r="BQ249" s="71">
        <v>1</v>
      </c>
      <c r="BR249" s="71">
        <v>0</v>
      </c>
      <c r="BS249" s="71">
        <v>0</v>
      </c>
      <c r="BT249" s="71">
        <v>0</v>
      </c>
      <c r="BU249"/>
      <c r="BV249" s="70">
        <v>7.8650000000000002</v>
      </c>
      <c r="BW249" s="70">
        <v>0</v>
      </c>
      <c r="BX249" s="70">
        <v>0</v>
      </c>
      <c r="BY249" s="70">
        <v>0</v>
      </c>
      <c r="BZ249" s="70">
        <v>0</v>
      </c>
      <c r="CA249" s="70">
        <v>0</v>
      </c>
      <c r="CB249" s="70">
        <v>0</v>
      </c>
      <c r="CC249" s="70">
        <v>0</v>
      </c>
      <c r="CD249" s="70">
        <v>0</v>
      </c>
    </row>
    <row r="250" spans="1:82">
      <c r="A250" s="70" t="s">
        <v>1946</v>
      </c>
      <c r="B250" s="70">
        <v>470</v>
      </c>
      <c r="C250" s="70">
        <v>11</v>
      </c>
      <c r="D250" s="70">
        <v>28</v>
      </c>
      <c r="E250" s="70">
        <v>2014</v>
      </c>
      <c r="F250" s="70" t="s">
        <v>181</v>
      </c>
      <c r="G250" s="70" t="s">
        <v>1935</v>
      </c>
      <c r="H250" s="70" t="s">
        <v>1936</v>
      </c>
      <c r="I250" s="148"/>
      <c r="J250" s="71">
        <v>33.654466300835999</v>
      </c>
      <c r="K250" s="71">
        <v>0.68765869911224242</v>
      </c>
      <c r="L250" s="71">
        <v>15.03572821816682</v>
      </c>
      <c r="M250" s="71">
        <v>15.500523411998991</v>
      </c>
      <c r="N250" s="71">
        <v>14.14222811160298</v>
      </c>
      <c r="O250" s="71">
        <v>15.095900210020011</v>
      </c>
      <c r="P250" s="71">
        <v>10.861134753764153</v>
      </c>
      <c r="Q250" s="71">
        <v>1.0803828822941901</v>
      </c>
      <c r="R250" s="71">
        <v>0</v>
      </c>
      <c r="S250" s="71">
        <v>0.29464045633083219</v>
      </c>
      <c r="T250" s="72"/>
      <c r="U250" s="71">
        <v>1305980</v>
      </c>
      <c r="V250" s="71">
        <v>269</v>
      </c>
      <c r="W250" s="71">
        <v>345</v>
      </c>
      <c r="X250" s="71">
        <v>3016</v>
      </c>
      <c r="Y250" s="71">
        <v>4801</v>
      </c>
      <c r="Z250" s="71">
        <v>8687</v>
      </c>
      <c r="AA250" s="71">
        <v>2163</v>
      </c>
      <c r="AB250" s="71">
        <v>14557</v>
      </c>
      <c r="AC250" s="71">
        <v>0</v>
      </c>
      <c r="AD250" s="71">
        <v>0.29464045633083219</v>
      </c>
      <c r="AE250" s="72"/>
      <c r="AF250" s="71"/>
      <c r="AG250" s="71"/>
      <c r="AH250" s="71"/>
      <c r="AI250" s="71"/>
      <c r="AJ250" s="71"/>
      <c r="AK250" s="71"/>
      <c r="AL250" s="71"/>
      <c r="AM250" s="71"/>
      <c r="AN250" s="71"/>
      <c r="AO250" s="71"/>
      <c r="AP250" s="71"/>
      <c r="AQ250" s="72"/>
      <c r="AR250" s="71">
        <v>514</v>
      </c>
      <c r="AS250" s="71">
        <v>111</v>
      </c>
      <c r="AT250" s="71">
        <v>0</v>
      </c>
      <c r="AU250" s="71">
        <v>0</v>
      </c>
      <c r="AV250" s="71">
        <v>0</v>
      </c>
      <c r="AW250" s="71">
        <v>0</v>
      </c>
      <c r="AX250" s="71"/>
      <c r="AY250" s="72"/>
      <c r="AZ250" s="71">
        <v>2261.5030000000002</v>
      </c>
      <c r="BA250" s="71">
        <v>3797.6</v>
      </c>
      <c r="BB250" s="71">
        <v>0</v>
      </c>
      <c r="BC250" s="71">
        <v>0</v>
      </c>
      <c r="BD250" s="71">
        <v>0</v>
      </c>
      <c r="BE250" s="71">
        <v>0</v>
      </c>
      <c r="BF250" s="71"/>
      <c r="BG250" s="72"/>
      <c r="BH250" s="71">
        <v>0</v>
      </c>
      <c r="BI250" s="71">
        <v>0</v>
      </c>
      <c r="BJ250" s="71">
        <v>6.843</v>
      </c>
      <c r="BK250" s="71">
        <v>0</v>
      </c>
      <c r="BL250" s="71">
        <v>0</v>
      </c>
      <c r="BM250" s="71">
        <v>0</v>
      </c>
      <c r="BN250" s="72"/>
      <c r="BO250" s="71">
        <v>0</v>
      </c>
      <c r="BP250" s="71">
        <v>0</v>
      </c>
      <c r="BQ250" s="71">
        <v>1</v>
      </c>
      <c r="BR250" s="71">
        <v>0</v>
      </c>
      <c r="BS250" s="71">
        <v>0</v>
      </c>
      <c r="BT250" s="71">
        <v>0</v>
      </c>
      <c r="BU250"/>
      <c r="BV250" s="70">
        <v>6.843</v>
      </c>
      <c r="BW250" s="70">
        <v>0</v>
      </c>
      <c r="BX250" s="70">
        <v>0</v>
      </c>
      <c r="BY250" s="70">
        <v>0</v>
      </c>
      <c r="BZ250" s="70">
        <v>0</v>
      </c>
      <c r="CA250" s="70">
        <v>0</v>
      </c>
      <c r="CB250" s="70">
        <v>0</v>
      </c>
      <c r="CC250" s="70">
        <v>0</v>
      </c>
      <c r="CD250" s="70">
        <v>0</v>
      </c>
    </row>
    <row r="251" spans="1:82">
      <c r="A251" s="70" t="s">
        <v>1947</v>
      </c>
      <c r="B251" s="70">
        <v>471</v>
      </c>
      <c r="C251" s="70">
        <v>12</v>
      </c>
      <c r="D251" s="70">
        <v>28</v>
      </c>
      <c r="E251" s="70">
        <v>2015</v>
      </c>
      <c r="F251" s="70" t="s">
        <v>182</v>
      </c>
      <c r="G251" s="70" t="s">
        <v>1935</v>
      </c>
      <c r="H251" s="70" t="s">
        <v>1936</v>
      </c>
      <c r="I251" s="148"/>
      <c r="J251" s="71">
        <v>26.00858805418137</v>
      </c>
      <c r="K251" s="71">
        <v>0.6174372274064146</v>
      </c>
      <c r="L251" s="71">
        <v>15.03915083811788</v>
      </c>
      <c r="M251" s="71">
        <v>14.83425653748802</v>
      </c>
      <c r="N251" s="71">
        <v>12.60577307676852</v>
      </c>
      <c r="O251" s="71">
        <v>15.098304781651626</v>
      </c>
      <c r="P251" s="71">
        <v>10.819462722882948</v>
      </c>
      <c r="Q251" s="71">
        <v>1.04897937872015</v>
      </c>
      <c r="R251" s="71">
        <v>0</v>
      </c>
      <c r="S251" s="71">
        <v>0.29905274755335631</v>
      </c>
      <c r="T251" s="72"/>
      <c r="U251" s="71">
        <v>1152098</v>
      </c>
      <c r="V251" s="71">
        <v>269</v>
      </c>
      <c r="W251" s="71">
        <v>345</v>
      </c>
      <c r="X251" s="71">
        <v>3016</v>
      </c>
      <c r="Y251" s="71">
        <v>4828</v>
      </c>
      <c r="Z251" s="71">
        <v>8772</v>
      </c>
      <c r="AA251" s="71">
        <v>2153</v>
      </c>
      <c r="AB251" s="71">
        <v>14438</v>
      </c>
      <c r="AC251" s="71">
        <v>0</v>
      </c>
      <c r="AD251" s="71">
        <v>0.29905274755335631</v>
      </c>
      <c r="AE251" s="72"/>
      <c r="AF251" s="71">
        <v>13219522.88951204</v>
      </c>
      <c r="AG251" s="71">
        <v>495179.00149008789</v>
      </c>
      <c r="AH251" s="71">
        <v>2824744.9328237241</v>
      </c>
      <c r="AI251" s="71">
        <v>18643455.85801265</v>
      </c>
      <c r="AJ251" s="71">
        <v>20122407.8843465</v>
      </c>
      <c r="AK251" s="71">
        <v>0</v>
      </c>
      <c r="AL251" s="71">
        <v>0</v>
      </c>
      <c r="AM251" s="71">
        <v>1978667.3348678979</v>
      </c>
      <c r="AN251" s="71">
        <v>0</v>
      </c>
      <c r="AO251" s="71">
        <v>0</v>
      </c>
      <c r="AP251" s="71">
        <v>57283977.901052892</v>
      </c>
      <c r="AQ251" s="72"/>
      <c r="AR251" s="71">
        <v>537</v>
      </c>
      <c r="AS251" s="71">
        <v>130</v>
      </c>
      <c r="AT251" s="71">
        <v>0</v>
      </c>
      <c r="AU251" s="71">
        <v>0</v>
      </c>
      <c r="AV251" s="71">
        <v>0</v>
      </c>
      <c r="AW251" s="71">
        <v>0</v>
      </c>
      <c r="AX251" s="71"/>
      <c r="AY251" s="72"/>
      <c r="AZ251" s="71">
        <v>2408.2730000000001</v>
      </c>
      <c r="BA251" s="71">
        <v>4978.7</v>
      </c>
      <c r="BB251" s="71">
        <v>0</v>
      </c>
      <c r="BC251" s="71">
        <v>0</v>
      </c>
      <c r="BD251" s="71">
        <v>0</v>
      </c>
      <c r="BE251" s="71">
        <v>0</v>
      </c>
      <c r="BF251" s="71"/>
      <c r="BG251" s="72"/>
      <c r="BH251" s="71">
        <v>0</v>
      </c>
      <c r="BI251" s="71">
        <v>0</v>
      </c>
      <c r="BJ251" s="71">
        <v>6.4409999999999998</v>
      </c>
      <c r="BK251" s="71">
        <v>0</v>
      </c>
      <c r="BL251" s="71">
        <v>0</v>
      </c>
      <c r="BM251" s="71">
        <v>0</v>
      </c>
      <c r="BN251" s="72"/>
      <c r="BO251" s="71">
        <v>0</v>
      </c>
      <c r="BP251" s="71">
        <v>0</v>
      </c>
      <c r="BQ251" s="71">
        <v>1</v>
      </c>
      <c r="BR251" s="71">
        <v>0</v>
      </c>
      <c r="BS251" s="71">
        <v>0</v>
      </c>
      <c r="BT251" s="71">
        <v>0</v>
      </c>
      <c r="BU251"/>
      <c r="BV251" s="70">
        <v>6.4409999999999998</v>
      </c>
      <c r="BW251" s="70">
        <v>0</v>
      </c>
      <c r="BX251" s="70">
        <v>0</v>
      </c>
      <c r="BY251" s="70">
        <v>0</v>
      </c>
      <c r="BZ251" s="70">
        <v>0</v>
      </c>
      <c r="CA251" s="70">
        <v>0</v>
      </c>
      <c r="CB251" s="70">
        <v>0</v>
      </c>
      <c r="CC251" s="70">
        <v>0</v>
      </c>
      <c r="CD251" s="70">
        <v>0</v>
      </c>
    </row>
    <row r="252" spans="1:82">
      <c r="A252" s="70" t="s">
        <v>1948</v>
      </c>
      <c r="B252" s="70">
        <v>472</v>
      </c>
      <c r="C252" s="70">
        <v>13</v>
      </c>
      <c r="D252" s="70">
        <v>28</v>
      </c>
      <c r="E252" s="70">
        <v>2016</v>
      </c>
      <c r="F252" s="70" t="s">
        <v>155</v>
      </c>
      <c r="G252" s="70" t="s">
        <v>1935</v>
      </c>
      <c r="H252" s="70" t="s">
        <v>1936</v>
      </c>
      <c r="I252" s="148"/>
      <c r="J252" s="71">
        <v>25.755389944331853</v>
      </c>
      <c r="K252" s="71">
        <v>0.60059266033751402</v>
      </c>
      <c r="L252" s="71">
        <v>14.197631676372309</v>
      </c>
      <c r="M252" s="71">
        <v>12.063594394397219</v>
      </c>
      <c r="N252" s="71">
        <v>12.568609118509306</v>
      </c>
      <c r="O252" s="71">
        <v>14.95916638643693</v>
      </c>
      <c r="P252" s="71">
        <v>10.562861484648</v>
      </c>
      <c r="Q252" s="71">
        <v>1.0127220153320267</v>
      </c>
      <c r="R252" s="71">
        <v>0</v>
      </c>
      <c r="S252" s="71">
        <v>0.2737775858375095</v>
      </c>
      <c r="T252" s="72"/>
      <c r="U252" s="71">
        <v>1206730</v>
      </c>
      <c r="V252" s="71">
        <v>269</v>
      </c>
      <c r="W252" s="71">
        <v>345</v>
      </c>
      <c r="X252" s="71">
        <v>3016</v>
      </c>
      <c r="Y252" s="71">
        <v>4841</v>
      </c>
      <c r="Z252" s="71">
        <v>8798</v>
      </c>
      <c r="AA252" s="71">
        <v>2174</v>
      </c>
      <c r="AB252" s="71">
        <v>14338</v>
      </c>
      <c r="AC252" s="71">
        <v>0</v>
      </c>
      <c r="AD252" s="71">
        <v>0.2737775858375095</v>
      </c>
      <c r="AE252" s="72"/>
      <c r="AF252" s="71">
        <v>13490080.51173979</v>
      </c>
      <c r="AG252" s="71">
        <v>498964.2636974979</v>
      </c>
      <c r="AH252" s="71">
        <v>2095074.6671828509</v>
      </c>
      <c r="AI252" s="71">
        <v>19384213.652337879</v>
      </c>
      <c r="AJ252" s="71">
        <v>21033370.037058931</v>
      </c>
      <c r="AK252" s="71">
        <v>0</v>
      </c>
      <c r="AL252" s="71">
        <v>0</v>
      </c>
      <c r="AM252" s="71">
        <v>1966489.337611835</v>
      </c>
      <c r="AN252" s="71">
        <v>0</v>
      </c>
      <c r="AO252" s="71">
        <v>0</v>
      </c>
      <c r="AP252" s="71">
        <v>58468192.469628789</v>
      </c>
      <c r="AQ252" s="72"/>
      <c r="AR252" s="71">
        <v>564</v>
      </c>
      <c r="AS252" s="71">
        <v>136</v>
      </c>
      <c r="AT252" s="71">
        <v>0</v>
      </c>
      <c r="AU252" s="71">
        <v>0</v>
      </c>
      <c r="AV252" s="71">
        <v>0</v>
      </c>
      <c r="AW252" s="71">
        <v>0</v>
      </c>
      <c r="AX252" s="71"/>
      <c r="AY252" s="72"/>
      <c r="AZ252" s="71">
        <v>2555.373</v>
      </c>
      <c r="BA252" s="71">
        <v>5117.8</v>
      </c>
      <c r="BB252" s="71">
        <v>0</v>
      </c>
      <c r="BC252" s="71">
        <v>0</v>
      </c>
      <c r="BD252" s="71">
        <v>0</v>
      </c>
      <c r="BE252" s="71">
        <v>0</v>
      </c>
      <c r="BF252" s="71"/>
      <c r="BG252" s="72"/>
      <c r="BH252" s="71">
        <v>0</v>
      </c>
      <c r="BI252" s="71">
        <v>0</v>
      </c>
      <c r="BJ252" s="71">
        <v>5.532</v>
      </c>
      <c r="BK252" s="71">
        <v>0</v>
      </c>
      <c r="BL252" s="71">
        <v>0</v>
      </c>
      <c r="BM252" s="71">
        <v>0</v>
      </c>
      <c r="BN252" s="72"/>
      <c r="BO252" s="71">
        <v>0</v>
      </c>
      <c r="BP252" s="71">
        <v>0</v>
      </c>
      <c r="BQ252" s="71">
        <v>1</v>
      </c>
      <c r="BR252" s="71">
        <v>0</v>
      </c>
      <c r="BS252" s="71">
        <v>0</v>
      </c>
      <c r="BT252" s="71">
        <v>0</v>
      </c>
      <c r="BU252"/>
      <c r="BV252" s="70">
        <v>5.532</v>
      </c>
      <c r="BW252" s="70">
        <v>0</v>
      </c>
      <c r="BX252" s="70">
        <v>0</v>
      </c>
      <c r="BY252" s="70">
        <v>0</v>
      </c>
      <c r="BZ252" s="70">
        <v>0</v>
      </c>
      <c r="CA252" s="70">
        <v>0</v>
      </c>
      <c r="CB252" s="70">
        <v>0</v>
      </c>
      <c r="CC252" s="70">
        <v>0</v>
      </c>
      <c r="CD252" s="70">
        <v>0</v>
      </c>
    </row>
    <row r="253" spans="1:82">
      <c r="A253" s="70" t="s">
        <v>1949</v>
      </c>
      <c r="B253" s="70">
        <v>473</v>
      </c>
      <c r="C253" s="70">
        <v>14</v>
      </c>
      <c r="D253" s="70">
        <v>28</v>
      </c>
      <c r="E253" s="70">
        <v>2017</v>
      </c>
      <c r="F253" s="70" t="s">
        <v>156</v>
      </c>
      <c r="G253" s="70" t="s">
        <v>1935</v>
      </c>
      <c r="H253" s="70" t="s">
        <v>1936</v>
      </c>
      <c r="I253" s="148"/>
      <c r="J253" s="71">
        <v>23.684185017686104</v>
      </c>
      <c r="K253" s="71">
        <v>0.61706355889080056</v>
      </c>
      <c r="L253" s="71">
        <v>14.082976464107777</v>
      </c>
      <c r="M253" s="71">
        <v>11.231989311630386</v>
      </c>
      <c r="N253" s="71">
        <v>11.786484701529762</v>
      </c>
      <c r="O253" s="71">
        <v>14.858907476176302</v>
      </c>
      <c r="P253" s="71">
        <v>10.544228965660237</v>
      </c>
      <c r="Q253" s="71">
        <v>0.97898321728549798</v>
      </c>
      <c r="R253" s="71">
        <v>0</v>
      </c>
      <c r="S253" s="71">
        <v>0.12820491332863546</v>
      </c>
      <c r="T253" s="72"/>
      <c r="U253" s="71">
        <v>1193477</v>
      </c>
      <c r="V253" s="71">
        <v>269</v>
      </c>
      <c r="W253" s="71">
        <v>345</v>
      </c>
      <c r="X253" s="71">
        <v>3016</v>
      </c>
      <c r="Y253" s="71">
        <v>4905</v>
      </c>
      <c r="Z253" s="71">
        <v>8884</v>
      </c>
      <c r="AA253" s="71">
        <v>2184</v>
      </c>
      <c r="AB253" s="71">
        <v>14333</v>
      </c>
      <c r="AC253" s="71">
        <v>0</v>
      </c>
      <c r="AD253" s="71">
        <v>0.12820491332863551</v>
      </c>
      <c r="AE253" s="72"/>
      <c r="AF253" s="71">
        <v>12705726.0852005</v>
      </c>
      <c r="AG253" s="71">
        <v>505122.73141356371</v>
      </c>
      <c r="AH253" s="71">
        <v>2811406.109711247</v>
      </c>
      <c r="AI253" s="71">
        <v>18417827.067911301</v>
      </c>
      <c r="AJ253" s="71">
        <v>21733452.728444789</v>
      </c>
      <c r="AK253" s="71">
        <v>0</v>
      </c>
      <c r="AL253" s="71">
        <v>0</v>
      </c>
      <c r="AM253" s="71">
        <v>1968879.5222204251</v>
      </c>
      <c r="AN253" s="71">
        <v>0</v>
      </c>
      <c r="AO253" s="71">
        <v>0</v>
      </c>
      <c r="AP253" s="71">
        <v>58142414.244901828</v>
      </c>
      <c r="AQ253" s="72"/>
      <c r="AR253" s="71">
        <v>588</v>
      </c>
      <c r="AS253" s="71">
        <v>144</v>
      </c>
      <c r="AT253" s="71">
        <v>0</v>
      </c>
      <c r="AU253" s="71">
        <v>0</v>
      </c>
      <c r="AV253" s="71">
        <v>0</v>
      </c>
      <c r="AW253" s="71">
        <v>0</v>
      </c>
      <c r="AX253" s="71"/>
      <c r="AY253" s="72"/>
      <c r="AZ253" s="71">
        <v>2673.2130000000002</v>
      </c>
      <c r="BA253" s="71">
        <v>5309.4000000000005</v>
      </c>
      <c r="BB253" s="71">
        <v>0</v>
      </c>
      <c r="BC253" s="71">
        <v>0</v>
      </c>
      <c r="BD253" s="71">
        <v>0</v>
      </c>
      <c r="BE253" s="71">
        <v>0</v>
      </c>
      <c r="BF253" s="71"/>
      <c r="BG253" s="72"/>
      <c r="BH253" s="71">
        <v>0</v>
      </c>
      <c r="BI253" s="71">
        <v>0</v>
      </c>
      <c r="BJ253" s="71">
        <v>4.5609999999999999</v>
      </c>
      <c r="BK253" s="71">
        <v>0</v>
      </c>
      <c r="BL253" s="71">
        <v>0</v>
      </c>
      <c r="BM253" s="71">
        <v>0</v>
      </c>
      <c r="BN253" s="72"/>
      <c r="BO253" s="71">
        <v>0</v>
      </c>
      <c r="BP253" s="71">
        <v>0</v>
      </c>
      <c r="BQ253" s="71">
        <v>1</v>
      </c>
      <c r="BR253" s="71">
        <v>0</v>
      </c>
      <c r="BS253" s="71">
        <v>0</v>
      </c>
      <c r="BT253" s="71">
        <v>0</v>
      </c>
      <c r="BU253"/>
      <c r="BV253" s="70">
        <v>4.5609999999999999</v>
      </c>
      <c r="BW253" s="70">
        <v>0</v>
      </c>
      <c r="BX253" s="70">
        <v>0</v>
      </c>
      <c r="BY253" s="70">
        <v>0</v>
      </c>
      <c r="BZ253" s="70">
        <v>0</v>
      </c>
      <c r="CA253" s="70">
        <v>0</v>
      </c>
      <c r="CB253" s="70">
        <v>0</v>
      </c>
      <c r="CC253" s="70">
        <v>0</v>
      </c>
      <c r="CD253" s="70">
        <v>0</v>
      </c>
    </row>
    <row r="254" spans="1:82">
      <c r="A254" s="70" t="s">
        <v>1950</v>
      </c>
      <c r="B254" s="70">
        <v>474</v>
      </c>
      <c r="C254" s="70">
        <v>15</v>
      </c>
      <c r="D254" s="70">
        <v>28</v>
      </c>
      <c r="E254" s="70">
        <v>2018</v>
      </c>
      <c r="F254" s="70" t="s">
        <v>183</v>
      </c>
      <c r="G254" s="1064" t="s">
        <v>1935</v>
      </c>
      <c r="H254" s="70" t="s">
        <v>1936</v>
      </c>
      <c r="I254" s="148"/>
      <c r="J254" s="71">
        <v>18.396542823063982</v>
      </c>
      <c r="K254" s="71">
        <v>0.52073960774055583</v>
      </c>
      <c r="L254" s="71">
        <v>12.718514863592285</v>
      </c>
      <c r="M254" s="71">
        <v>10.247949369956507</v>
      </c>
      <c r="N254" s="71">
        <v>8.2439190239673934</v>
      </c>
      <c r="O254" s="71">
        <v>14.560047551614353</v>
      </c>
      <c r="P254" s="71">
        <v>10.506187600148214</v>
      </c>
      <c r="Q254" s="71">
        <v>0.90355716066811997</v>
      </c>
      <c r="R254" s="71">
        <v>0</v>
      </c>
      <c r="S254" s="71">
        <v>0.32382572732546333</v>
      </c>
      <c r="T254" s="72"/>
      <c r="U254" s="71">
        <v>1023026</v>
      </c>
      <c r="V254" s="71">
        <v>269</v>
      </c>
      <c r="W254" s="71">
        <v>345</v>
      </c>
      <c r="X254" s="71">
        <v>3016</v>
      </c>
      <c r="Y254" s="71">
        <v>4963</v>
      </c>
      <c r="Z254" s="71">
        <v>8872</v>
      </c>
      <c r="AA254" s="71">
        <v>2198</v>
      </c>
      <c r="AB254" s="71">
        <v>14256</v>
      </c>
      <c r="AC254" s="71">
        <v>0</v>
      </c>
      <c r="AD254" s="71">
        <v>0.32382572732546328</v>
      </c>
      <c r="AE254" s="72"/>
      <c r="AF254" s="71">
        <v>9994285.6903595794</v>
      </c>
      <c r="AG254" s="71">
        <v>456944.2348041212</v>
      </c>
      <c r="AH254" s="71">
        <v>2670106.0108286841</v>
      </c>
      <c r="AI254" s="71">
        <v>17689774.106678281</v>
      </c>
      <c r="AJ254" s="71">
        <v>18475726.921332639</v>
      </c>
      <c r="AK254" s="71">
        <v>0</v>
      </c>
      <c r="AL254" s="71">
        <v>0</v>
      </c>
      <c r="AM254" s="71">
        <v>1962354.2343052661</v>
      </c>
      <c r="AN254" s="71">
        <v>0</v>
      </c>
      <c r="AO254" s="71">
        <v>0</v>
      </c>
      <c r="AP254" s="71">
        <v>51249191.198308572</v>
      </c>
      <c r="AQ254" s="72"/>
      <c r="AR254" s="71">
        <v>605</v>
      </c>
      <c r="AS254" s="71">
        <v>151</v>
      </c>
      <c r="AT254" s="71">
        <v>0</v>
      </c>
      <c r="AU254" s="71">
        <v>0</v>
      </c>
      <c r="AV254" s="71">
        <v>0</v>
      </c>
      <c r="AW254" s="71">
        <v>0</v>
      </c>
      <c r="AX254" s="71"/>
      <c r="AY254" s="72"/>
      <c r="AZ254" s="71">
        <v>2771.2730000000001</v>
      </c>
      <c r="BA254" s="71">
        <v>5547.3</v>
      </c>
      <c r="BB254" s="71">
        <v>0</v>
      </c>
      <c r="BC254" s="71">
        <v>0</v>
      </c>
      <c r="BD254" s="71">
        <v>0</v>
      </c>
      <c r="BE254" s="71">
        <v>0</v>
      </c>
      <c r="BF254" s="71"/>
      <c r="BG254" s="72"/>
      <c r="BH254" s="71">
        <v>0</v>
      </c>
      <c r="BI254" s="71">
        <v>0</v>
      </c>
      <c r="BJ254" s="71">
        <v>3.64</v>
      </c>
      <c r="BK254" s="71">
        <v>0</v>
      </c>
      <c r="BL254" s="71">
        <v>0</v>
      </c>
      <c r="BM254" s="71">
        <v>0</v>
      </c>
      <c r="BN254" s="72"/>
      <c r="BO254" s="71">
        <v>0</v>
      </c>
      <c r="BP254" s="71">
        <v>0</v>
      </c>
      <c r="BQ254" s="71">
        <v>1</v>
      </c>
      <c r="BR254" s="71">
        <v>0</v>
      </c>
      <c r="BS254" s="71">
        <v>0</v>
      </c>
      <c r="BT254" s="71">
        <v>0</v>
      </c>
      <c r="BU254"/>
      <c r="BV254" s="70">
        <v>3.64</v>
      </c>
      <c r="BW254" s="70">
        <v>0</v>
      </c>
      <c r="BX254" s="70">
        <v>0</v>
      </c>
      <c r="BY254" s="70">
        <v>0</v>
      </c>
      <c r="BZ254" s="70">
        <v>0</v>
      </c>
      <c r="CA254" s="70">
        <v>0</v>
      </c>
      <c r="CB254" s="70">
        <v>0</v>
      </c>
      <c r="CC254" s="70">
        <v>0</v>
      </c>
      <c r="CD254" s="70">
        <v>0</v>
      </c>
    </row>
    <row r="255" spans="1:82">
      <c r="A255" s="70" t="s">
        <v>1951</v>
      </c>
      <c r="B255" s="70">
        <v>475</v>
      </c>
      <c r="C255" s="70">
        <v>16</v>
      </c>
      <c r="D255" s="70">
        <v>28</v>
      </c>
      <c r="E255" s="70">
        <v>2019</v>
      </c>
      <c r="F255" s="70" t="s">
        <v>158</v>
      </c>
      <c r="G255" s="1064" t="s">
        <v>1935</v>
      </c>
      <c r="H255" s="70" t="s">
        <v>1936</v>
      </c>
      <c r="I255" s="148"/>
      <c r="J255" s="71">
        <v>20.065268151462838</v>
      </c>
      <c r="K255" s="71">
        <v>0.49479660411901538</v>
      </c>
      <c r="L255" s="71">
        <v>12.93374441616325</v>
      </c>
      <c r="M255" s="71">
        <v>10.761925347701112</v>
      </c>
      <c r="N255" s="71">
        <v>8.2084638189490899</v>
      </c>
      <c r="O255" s="71">
        <v>14.255662404170998</v>
      </c>
      <c r="P255" s="71">
        <v>10.436126296657841</v>
      </c>
      <c r="Q255" s="71">
        <v>0.87684050950033199</v>
      </c>
      <c r="R255" s="71">
        <v>0</v>
      </c>
      <c r="S255" s="71">
        <v>0.39832693024808075</v>
      </c>
      <c r="T255" s="72"/>
      <c r="U255" s="71">
        <v>1113487</v>
      </c>
      <c r="V255" s="71">
        <v>269</v>
      </c>
      <c r="W255" s="71">
        <v>345</v>
      </c>
      <c r="X255" s="71">
        <v>3016</v>
      </c>
      <c r="Y255" s="71">
        <v>5035</v>
      </c>
      <c r="Z255" s="71">
        <v>8925</v>
      </c>
      <c r="AA255" s="71">
        <v>2167</v>
      </c>
      <c r="AB255" s="71">
        <v>14209</v>
      </c>
      <c r="AC255" s="71">
        <v>0</v>
      </c>
      <c r="AD255" s="71">
        <v>0.39832693024808069</v>
      </c>
      <c r="AE255" s="72"/>
      <c r="AF255" s="71">
        <v>11134391.965863939</v>
      </c>
      <c r="AG255" s="71">
        <v>442833.88944925222</v>
      </c>
      <c r="AH255" s="71">
        <v>2837501.4209228279</v>
      </c>
      <c r="AI255" s="71">
        <v>18086346.29018436</v>
      </c>
      <c r="AJ255" s="71">
        <v>16909157.530434672</v>
      </c>
      <c r="AK255" s="71">
        <v>0</v>
      </c>
      <c r="AL255" s="71">
        <v>0</v>
      </c>
      <c r="AM255" s="71">
        <v>1935158.8347052687</v>
      </c>
      <c r="AN255" s="71">
        <v>0</v>
      </c>
      <c r="AO255" s="71">
        <v>0</v>
      </c>
      <c r="AP255" s="71">
        <v>51345389.931560323</v>
      </c>
      <c r="AQ255" s="72"/>
      <c r="AR255" s="71">
        <v>634</v>
      </c>
      <c r="AS255" s="71">
        <v>153</v>
      </c>
      <c r="AT255" s="71">
        <v>0</v>
      </c>
      <c r="AU255" s="71">
        <v>0</v>
      </c>
      <c r="AV255" s="71">
        <v>0</v>
      </c>
      <c r="AW255" s="71">
        <v>0</v>
      </c>
      <c r="AX255" s="71"/>
      <c r="AY255" s="72"/>
      <c r="AZ255" s="71">
        <v>2938.2429999999999</v>
      </c>
      <c r="BA255" s="71">
        <v>5577.3</v>
      </c>
      <c r="BB255" s="71">
        <v>0</v>
      </c>
      <c r="BC255" s="71">
        <v>0</v>
      </c>
      <c r="BD255" s="71">
        <v>0</v>
      </c>
      <c r="BE255" s="71">
        <v>0</v>
      </c>
      <c r="BF255" s="71"/>
      <c r="BG255" s="72"/>
      <c r="BH255" s="71">
        <v>0</v>
      </c>
      <c r="BI255" s="71">
        <v>0</v>
      </c>
      <c r="BJ255" s="71">
        <v>2.6230000000000002</v>
      </c>
      <c r="BK255" s="71">
        <v>0</v>
      </c>
      <c r="BL255" s="71">
        <v>0</v>
      </c>
      <c r="BM255" s="71">
        <v>0</v>
      </c>
      <c r="BN255" s="72"/>
      <c r="BO255" s="71">
        <v>0</v>
      </c>
      <c r="BP255" s="71">
        <v>0</v>
      </c>
      <c r="BQ255" s="71">
        <v>1</v>
      </c>
      <c r="BR255" s="71">
        <v>0</v>
      </c>
      <c r="BS255" s="71">
        <v>0</v>
      </c>
      <c r="BT255" s="71">
        <v>0</v>
      </c>
      <c r="BU255"/>
      <c r="BV255" s="70">
        <v>2.6230000000000002</v>
      </c>
      <c r="BW255" s="70">
        <v>0</v>
      </c>
      <c r="BX255" s="70">
        <v>0</v>
      </c>
      <c r="BY255" s="70">
        <v>0</v>
      </c>
      <c r="BZ255" s="70">
        <v>0</v>
      </c>
      <c r="CA255" s="70">
        <v>0</v>
      </c>
      <c r="CB255" s="70">
        <v>0</v>
      </c>
      <c r="CC255" s="70">
        <v>0</v>
      </c>
      <c r="CD255" s="70">
        <v>0</v>
      </c>
    </row>
    <row r="256" spans="1:82">
      <c r="A256" s="70" t="s">
        <v>1952</v>
      </c>
      <c r="B256" s="70">
        <v>476</v>
      </c>
      <c r="C256" s="70">
        <v>17</v>
      </c>
      <c r="D256" s="70">
        <v>28</v>
      </c>
      <c r="E256" s="70">
        <v>2020</v>
      </c>
      <c r="F256" s="70" t="s">
        <v>159</v>
      </c>
      <c r="G256" s="70" t="s">
        <v>1935</v>
      </c>
      <c r="H256" s="70" t="s">
        <v>1936</v>
      </c>
      <c r="I256" s="148"/>
      <c r="J256" s="71">
        <v>14.99606571403084</v>
      </c>
      <c r="K256" s="71">
        <v>0.46155792947712049</v>
      </c>
      <c r="L256" s="71">
        <v>18.399602722107009</v>
      </c>
      <c r="M256" s="71">
        <v>10.318330174262631</v>
      </c>
      <c r="N256" s="71">
        <v>9.6500091266067507</v>
      </c>
      <c r="O256" s="71">
        <v>12.502570707729253</v>
      </c>
      <c r="P256" s="71">
        <v>10.017951588117432</v>
      </c>
      <c r="Q256" s="71">
        <v>0.83046178907378598</v>
      </c>
      <c r="R256" s="71">
        <v>0</v>
      </c>
      <c r="S256" s="71">
        <v>0.45607412350230891</v>
      </c>
      <c r="T256" s="72"/>
      <c r="U256" s="71">
        <v>846551</v>
      </c>
      <c r="V256" s="71">
        <v>248</v>
      </c>
      <c r="W256" s="71">
        <v>649</v>
      </c>
      <c r="X256" s="71">
        <v>3045</v>
      </c>
      <c r="Y256" s="71">
        <v>5103</v>
      </c>
      <c r="Z256" s="71">
        <v>8934</v>
      </c>
      <c r="AA256" s="71">
        <v>2211</v>
      </c>
      <c r="AB256" s="71">
        <v>14085</v>
      </c>
      <c r="AC256" s="71">
        <v>0</v>
      </c>
      <c r="AD256" s="71">
        <v>0.45607412350230891</v>
      </c>
      <c r="AE256" s="72"/>
      <c r="AF256" s="71">
        <v>8607847.6499976553</v>
      </c>
      <c r="AG256" s="71">
        <v>372706.96476763679</v>
      </c>
      <c r="AH256" s="71">
        <v>4186874.8368954537</v>
      </c>
      <c r="AI256" s="71">
        <v>17183392.649836779</v>
      </c>
      <c r="AJ256" s="71">
        <v>20141576.96377157</v>
      </c>
      <c r="AK256" s="71"/>
      <c r="AL256" s="71"/>
      <c r="AM256" s="71">
        <v>1838248.9876138694</v>
      </c>
      <c r="AN256" s="71"/>
      <c r="AO256" s="71"/>
      <c r="AP256" s="71">
        <v>52330648.052882969</v>
      </c>
      <c r="AQ256" s="72"/>
      <c r="AR256" s="71">
        <v>663</v>
      </c>
      <c r="AS256" s="71">
        <v>156</v>
      </c>
      <c r="AT256" s="71">
        <v>0</v>
      </c>
      <c r="AU256" s="71">
        <v>0</v>
      </c>
      <c r="AV256" s="71">
        <v>0</v>
      </c>
      <c r="AW256" s="71">
        <v>0</v>
      </c>
      <c r="AX256" s="71"/>
      <c r="AY256" s="72"/>
      <c r="AZ256" s="71">
        <v>3104.8000000000011</v>
      </c>
      <c r="BA256" s="71">
        <v>5618.4999999999955</v>
      </c>
      <c r="BB256" s="71">
        <v>0</v>
      </c>
      <c r="BC256" s="71">
        <v>0</v>
      </c>
      <c r="BD256" s="71">
        <v>0</v>
      </c>
      <c r="BE256" s="71">
        <v>0</v>
      </c>
      <c r="BF256" s="71"/>
      <c r="BG256" s="72"/>
      <c r="BH256" s="71">
        <v>0</v>
      </c>
      <c r="BI256" s="71">
        <v>0</v>
      </c>
      <c r="BJ256" s="71">
        <v>2.641</v>
      </c>
      <c r="BK256" s="71">
        <v>0</v>
      </c>
      <c r="BL256" s="71">
        <v>0</v>
      </c>
      <c r="BM256" s="71">
        <v>0</v>
      </c>
      <c r="BN256" s="72"/>
      <c r="BO256" s="71">
        <v>0</v>
      </c>
      <c r="BP256" s="71">
        <v>0</v>
      </c>
      <c r="BQ256" s="71">
        <v>1</v>
      </c>
      <c r="BR256" s="71">
        <v>0</v>
      </c>
      <c r="BS256" s="71">
        <v>0</v>
      </c>
      <c r="BT256" s="71">
        <v>0</v>
      </c>
      <c r="BU256"/>
      <c r="BV256" s="70">
        <v>2.641</v>
      </c>
      <c r="BW256" s="70">
        <v>0</v>
      </c>
      <c r="BX256" s="70">
        <v>0</v>
      </c>
      <c r="BY256" s="70">
        <v>0</v>
      </c>
      <c r="BZ256" s="70">
        <v>0</v>
      </c>
      <c r="CA256" s="70">
        <v>0</v>
      </c>
      <c r="CB256" s="70">
        <v>0</v>
      </c>
      <c r="CC256" s="70">
        <v>0</v>
      </c>
      <c r="CD256" s="70">
        <v>0</v>
      </c>
    </row>
    <row r="257" spans="1:82">
      <c r="A257" s="70" t="s">
        <v>1953</v>
      </c>
      <c r="B257" s="70">
        <v>476</v>
      </c>
      <c r="C257" s="70">
        <v>18</v>
      </c>
      <c r="D257" s="70">
        <v>28</v>
      </c>
      <c r="E257" s="70">
        <v>2021</v>
      </c>
      <c r="F257" s="70" t="s">
        <v>160</v>
      </c>
      <c r="G257" s="70" t="s">
        <v>1935</v>
      </c>
      <c r="H257" s="70" t="s">
        <v>1936</v>
      </c>
      <c r="I257" s="148"/>
      <c r="J257" s="71">
        <v>29.834903119321492</v>
      </c>
      <c r="K257" s="71">
        <v>0.49887412807975773</v>
      </c>
      <c r="L257" s="71">
        <v>16.719001587511197</v>
      </c>
      <c r="M257" s="71">
        <v>9.4947752917654444</v>
      </c>
      <c r="N257" s="71">
        <v>9.3436448440604991</v>
      </c>
      <c r="O257" s="71">
        <v>12.156109407862964</v>
      </c>
      <c r="P257" s="71">
        <v>10.315473981614041</v>
      </c>
      <c r="Q257" s="71">
        <v>0.81712756802711695</v>
      </c>
      <c r="R257" s="71">
        <v>0</v>
      </c>
      <c r="S257" s="71">
        <v>0.37398128139328851</v>
      </c>
      <c r="T257" s="72"/>
      <c r="U257" s="71">
        <v>1836173</v>
      </c>
      <c r="V257" s="71">
        <v>248</v>
      </c>
      <c r="W257" s="71">
        <v>649</v>
      </c>
      <c r="X257" s="71">
        <v>3045</v>
      </c>
      <c r="Y257" s="71">
        <v>5160</v>
      </c>
      <c r="Z257" s="71">
        <v>8944</v>
      </c>
      <c r="AA257" s="71">
        <v>2220</v>
      </c>
      <c r="AB257" s="71">
        <v>13995</v>
      </c>
      <c r="AC257" s="71">
        <v>0</v>
      </c>
      <c r="AD257" s="71">
        <v>0.37398128139328851</v>
      </c>
      <c r="AE257" s="72"/>
      <c r="AF257" s="71">
        <v>17808160.215568352</v>
      </c>
      <c r="AG257" s="71">
        <v>415580.63859960804</v>
      </c>
      <c r="AH257" s="71">
        <v>3747271.3864528039</v>
      </c>
      <c r="AI257" s="71">
        <v>18276202.677433658</v>
      </c>
      <c r="AJ257" s="71">
        <v>21453576.600207642</v>
      </c>
      <c r="AK257" s="71">
        <v>0</v>
      </c>
      <c r="AL257" s="71">
        <v>0</v>
      </c>
      <c r="AM257" s="71">
        <v>1837038.1098702017</v>
      </c>
      <c r="AN257" s="71">
        <v>0</v>
      </c>
      <c r="AO257" s="71">
        <v>0</v>
      </c>
      <c r="AP257" s="71">
        <v>63537829.628132269</v>
      </c>
      <c r="AQ257" s="72"/>
      <c r="AR257" s="71">
        <v>690</v>
      </c>
      <c r="AS257" s="71">
        <v>157</v>
      </c>
      <c r="AT257" s="71">
        <v>0</v>
      </c>
      <c r="AU257" s="71">
        <v>0</v>
      </c>
      <c r="AV257" s="71">
        <v>0</v>
      </c>
      <c r="AW257" s="71">
        <v>0</v>
      </c>
      <c r="AX257" s="71"/>
      <c r="AY257" s="72"/>
      <c r="AZ257" s="71">
        <v>3253.440000000001</v>
      </c>
      <c r="BA257" s="71">
        <v>5658.0999999999958</v>
      </c>
      <c r="BB257" s="71">
        <v>0</v>
      </c>
      <c r="BC257" s="71">
        <v>0</v>
      </c>
      <c r="BD257" s="71">
        <v>0</v>
      </c>
      <c r="BE257" s="71">
        <v>0</v>
      </c>
      <c r="BF257" s="71"/>
      <c r="BG257" s="72"/>
      <c r="BH257" s="71">
        <v>0</v>
      </c>
      <c r="BI257" s="71">
        <v>0</v>
      </c>
      <c r="BJ257" s="71">
        <v>2.7749999999999999</v>
      </c>
      <c r="BK257" s="71">
        <v>0</v>
      </c>
      <c r="BL257" s="71">
        <v>0</v>
      </c>
      <c r="BM257" s="71">
        <v>0</v>
      </c>
      <c r="BN257" s="72"/>
      <c r="BO257" s="71">
        <v>0</v>
      </c>
      <c r="BP257" s="71">
        <v>0</v>
      </c>
      <c r="BQ257" s="71">
        <v>1</v>
      </c>
      <c r="BR257" s="71">
        <v>0</v>
      </c>
      <c r="BS257" s="71">
        <v>0</v>
      </c>
      <c r="BT257" s="71">
        <v>0</v>
      </c>
      <c r="BU257"/>
      <c r="BV257" s="70">
        <v>2.7749999999999999</v>
      </c>
      <c r="BW257" s="70">
        <v>0</v>
      </c>
      <c r="BX257" s="70">
        <v>0</v>
      </c>
      <c r="BY257" s="70">
        <v>0</v>
      </c>
      <c r="BZ257" s="70">
        <v>0</v>
      </c>
      <c r="CA257" s="70">
        <v>0</v>
      </c>
      <c r="CB257" s="70">
        <v>0</v>
      </c>
      <c r="CC257" s="70">
        <v>0</v>
      </c>
      <c r="CD257" s="70">
        <v>0</v>
      </c>
    </row>
    <row r="258" spans="1:82">
      <c r="A258" s="70" t="s">
        <v>1954</v>
      </c>
      <c r="B258" s="70">
        <v>476</v>
      </c>
      <c r="C258" s="70">
        <v>19</v>
      </c>
      <c r="D258" s="70">
        <v>28</v>
      </c>
      <c r="E258" s="70">
        <v>2022</v>
      </c>
      <c r="F258" s="70" t="s">
        <v>161</v>
      </c>
      <c r="G258" s="70" t="s">
        <v>1935</v>
      </c>
      <c r="H258" s="70" t="s">
        <v>1936</v>
      </c>
      <c r="I258" s="148"/>
      <c r="J258" s="71">
        <v>15.163171689809777</v>
      </c>
      <c r="K258" s="71">
        <v>0.49634706384580202</v>
      </c>
      <c r="L258" s="71">
        <v>14.189402900113231</v>
      </c>
      <c r="M258" s="71">
        <v>10.746039367128098</v>
      </c>
      <c r="N258" s="71">
        <v>12.022102416447737</v>
      </c>
      <c r="O258" s="71">
        <v>12.760119815146481</v>
      </c>
      <c r="P258" s="71">
        <v>10.220080695149084</v>
      </c>
      <c r="Q258" s="71">
        <v>0.81811420132095003</v>
      </c>
      <c r="R258" s="71">
        <v>0</v>
      </c>
      <c r="S258" s="71">
        <v>0.36176515577913798</v>
      </c>
      <c r="T258" s="72"/>
      <c r="U258" s="71">
        <v>1002749</v>
      </c>
      <c r="V258" s="71">
        <v>248</v>
      </c>
      <c r="W258" s="71">
        <v>649</v>
      </c>
      <c r="X258" s="71">
        <v>3045</v>
      </c>
      <c r="Y258" s="71">
        <v>5243</v>
      </c>
      <c r="Z258" s="71">
        <v>8920</v>
      </c>
      <c r="AA258" s="71">
        <v>2233</v>
      </c>
      <c r="AB258" s="71">
        <v>13897</v>
      </c>
      <c r="AC258" s="71">
        <v>0</v>
      </c>
      <c r="AD258" s="71">
        <v>0.36176515577913798</v>
      </c>
      <c r="AE258" s="72"/>
      <c r="AF258" s="71">
        <v>9035771.6363706551</v>
      </c>
      <c r="AG258" s="71">
        <v>415207.8960238602</v>
      </c>
      <c r="AH258" s="71">
        <v>3708693.0076987585</v>
      </c>
      <c r="AI258" s="71">
        <v>18303107.954996683</v>
      </c>
      <c r="AJ258" s="71">
        <v>23003484.901525572</v>
      </c>
      <c r="AK258" s="71">
        <v>0</v>
      </c>
      <c r="AL258" s="71">
        <v>0</v>
      </c>
      <c r="AM258" s="71">
        <v>1794482.0103756848</v>
      </c>
      <c r="AN258" s="71">
        <v>0</v>
      </c>
      <c r="AO258" s="71">
        <v>0</v>
      </c>
      <c r="AP258" s="71">
        <v>56260747.406991214</v>
      </c>
      <c r="AQ258" s="72"/>
      <c r="AR258" s="71">
        <v>723</v>
      </c>
      <c r="AS258" s="71">
        <v>158</v>
      </c>
      <c r="AT258" s="71">
        <v>0</v>
      </c>
      <c r="AU258" s="71">
        <v>0</v>
      </c>
      <c r="AV258" s="71">
        <v>0</v>
      </c>
      <c r="AW258" s="71">
        <v>0</v>
      </c>
      <c r="AX258" s="71"/>
      <c r="AY258" s="72"/>
      <c r="AZ258" s="71">
        <v>3452.9600000000019</v>
      </c>
      <c r="BA258" s="71">
        <v>5706.899999999996</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1955</v>
      </c>
      <c r="B259" s="70">
        <v>476</v>
      </c>
      <c r="C259" s="70">
        <v>20</v>
      </c>
      <c r="D259" s="70">
        <v>28</v>
      </c>
      <c r="E259" s="70">
        <v>2023</v>
      </c>
      <c r="F259" s="70" t="s">
        <v>1539</v>
      </c>
      <c r="G259" s="70" t="s">
        <v>1935</v>
      </c>
      <c r="H259" s="70" t="s">
        <v>1936</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753</v>
      </c>
      <c r="AS259" s="71">
        <v>159</v>
      </c>
      <c r="AT259" s="71">
        <v>0</v>
      </c>
      <c r="AU259" s="71">
        <v>0</v>
      </c>
      <c r="AV259" s="71">
        <v>0</v>
      </c>
      <c r="AW259" s="71">
        <v>0</v>
      </c>
      <c r="AX259" s="71"/>
      <c r="AY259" s="72"/>
      <c r="AZ259" s="71">
        <v>3617.4400000000032</v>
      </c>
      <c r="BA259" s="71">
        <v>5716.899999999996</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1956</v>
      </c>
      <c r="B260" s="70">
        <v>476</v>
      </c>
      <c r="C260" s="70">
        <v>21</v>
      </c>
      <c r="D260" s="70">
        <v>28</v>
      </c>
      <c r="E260" s="70">
        <v>2024</v>
      </c>
      <c r="F260" s="70" t="s">
        <v>1554</v>
      </c>
      <c r="G260" s="70" t="s">
        <v>1935</v>
      </c>
      <c r="H260" s="70" t="s">
        <v>1936</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1957</v>
      </c>
      <c r="B261" s="70">
        <v>426</v>
      </c>
      <c r="C261" s="70">
        <v>1</v>
      </c>
      <c r="D261" s="70">
        <v>26</v>
      </c>
      <c r="E261" s="70">
        <v>1990</v>
      </c>
      <c r="F261" s="70" t="s">
        <v>787</v>
      </c>
      <c r="G261" s="70" t="s">
        <v>1958</v>
      </c>
      <c r="H261" s="70" t="s">
        <v>1644</v>
      </c>
      <c r="I261" s="148"/>
      <c r="J261" s="71">
        <v>11.0878758712169</v>
      </c>
      <c r="K261" s="71">
        <v>3.0614781064266001</v>
      </c>
      <c r="L261" s="71">
        <v>5.4301564310557344</v>
      </c>
      <c r="M261" s="71">
        <v>7.8844085911204624</v>
      </c>
      <c r="N261" s="71">
        <v>18.53462632430552</v>
      </c>
      <c r="O261" s="71">
        <v>14.58747731049105</v>
      </c>
      <c r="P261" s="71">
        <v>24.776462703424631</v>
      </c>
      <c r="Q261" s="71">
        <v>1.32712448156088</v>
      </c>
      <c r="R261" s="71">
        <v>0</v>
      </c>
      <c r="S261" s="71">
        <v>1.0827241996837229</v>
      </c>
      <c r="T261" s="72"/>
      <c r="U261" s="71">
        <v>1801652</v>
      </c>
      <c r="V261" s="71">
        <v>880</v>
      </c>
      <c r="W261" s="71">
        <v>78</v>
      </c>
      <c r="X261" s="71">
        <v>3307</v>
      </c>
      <c r="Y261" s="71">
        <v>4818</v>
      </c>
      <c r="Z261" s="71">
        <v>6000</v>
      </c>
      <c r="AA261" s="71">
        <v>6016</v>
      </c>
      <c r="AB261" s="71">
        <v>21548</v>
      </c>
      <c r="AC261" s="71">
        <v>0</v>
      </c>
      <c r="AD261" s="71">
        <v>1.0827241996837229</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1959</v>
      </c>
      <c r="B262" s="70">
        <v>427</v>
      </c>
      <c r="C262" s="70">
        <v>2</v>
      </c>
      <c r="D262" s="70">
        <v>26</v>
      </c>
      <c r="E262" s="70">
        <v>2005</v>
      </c>
      <c r="F262" s="70" t="s">
        <v>789</v>
      </c>
      <c r="G262" s="70" t="s">
        <v>1958</v>
      </c>
      <c r="H262" s="70" t="s">
        <v>1644</v>
      </c>
      <c r="I262" s="148"/>
      <c r="J262" s="71">
        <v>24.87817330762233</v>
      </c>
      <c r="K262" s="71">
        <v>1.911635880092815</v>
      </c>
      <c r="L262" s="71">
        <v>4.2817797691826884</v>
      </c>
      <c r="M262" s="71">
        <v>14.663072463934171</v>
      </c>
      <c r="N262" s="71">
        <v>29.505627048620539</v>
      </c>
      <c r="O262" s="71">
        <v>21.23680859908994</v>
      </c>
      <c r="P262" s="71">
        <v>22.392638601276381</v>
      </c>
      <c r="Q262" s="71">
        <v>1.1144232192460599</v>
      </c>
      <c r="R262" s="71">
        <v>0</v>
      </c>
      <c r="S262" s="71">
        <v>2.0775835886392739</v>
      </c>
      <c r="T262" s="72"/>
      <c r="U262" s="71">
        <v>3213249</v>
      </c>
      <c r="V262" s="71">
        <v>705</v>
      </c>
      <c r="W262" s="71">
        <v>48</v>
      </c>
      <c r="X262" s="71">
        <v>2442</v>
      </c>
      <c r="Y262" s="71">
        <v>5480</v>
      </c>
      <c r="Z262" s="71">
        <v>10108</v>
      </c>
      <c r="AA262" s="71">
        <v>4453</v>
      </c>
      <c r="AB262" s="71">
        <v>18916</v>
      </c>
      <c r="AC262" s="71">
        <v>0</v>
      </c>
      <c r="AD262" s="71">
        <v>2.0775835886392739</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1960</v>
      </c>
      <c r="B263" s="70">
        <v>428</v>
      </c>
      <c r="C263" s="70">
        <v>3</v>
      </c>
      <c r="D263" s="70">
        <v>26</v>
      </c>
      <c r="E263" s="70">
        <v>2006</v>
      </c>
      <c r="F263" s="70" t="s">
        <v>790</v>
      </c>
      <c r="G263" s="70" t="s">
        <v>1958</v>
      </c>
      <c r="H263" s="70" t="s">
        <v>1644</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1961</v>
      </c>
      <c r="B264" s="70">
        <v>429</v>
      </c>
      <c r="C264" s="70">
        <v>4</v>
      </c>
      <c r="D264" s="70">
        <v>26</v>
      </c>
      <c r="E264" s="70">
        <v>2007</v>
      </c>
      <c r="F264" s="70" t="s">
        <v>791</v>
      </c>
      <c r="G264" s="70" t="s">
        <v>1958</v>
      </c>
      <c r="H264" s="70" t="s">
        <v>1644</v>
      </c>
      <c r="I264" s="148"/>
      <c r="J264" s="71">
        <v>24.93027562988571</v>
      </c>
      <c r="K264" s="71">
        <v>1.4258743031844161</v>
      </c>
      <c r="L264" s="71">
        <v>6.5599271478770049</v>
      </c>
      <c r="M264" s="71">
        <v>17.43732657996383</v>
      </c>
      <c r="N264" s="71">
        <v>29.029552943656629</v>
      </c>
      <c r="O264" s="71">
        <v>20.491468648261112</v>
      </c>
      <c r="P264" s="71">
        <v>21.799654520945449</v>
      </c>
      <c r="Q264" s="71">
        <v>1.1347807424879099</v>
      </c>
      <c r="R264" s="71">
        <v>0</v>
      </c>
      <c r="S264" s="71">
        <v>1.6091679524722089</v>
      </c>
      <c r="T264" s="72"/>
      <c r="U264" s="71">
        <v>3583835</v>
      </c>
      <c r="V264" s="71">
        <v>555</v>
      </c>
      <c r="W264" s="71">
        <v>76</v>
      </c>
      <c r="X264" s="71">
        <v>3578</v>
      </c>
      <c r="Y264" s="71">
        <v>5407</v>
      </c>
      <c r="Z264" s="71">
        <v>10139</v>
      </c>
      <c r="AA264" s="71">
        <v>4269</v>
      </c>
      <c r="AB264" s="71">
        <v>18243</v>
      </c>
      <c r="AC264" s="71">
        <v>0</v>
      </c>
      <c r="AD264" s="71">
        <v>1.6091679524722089</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1962</v>
      </c>
      <c r="B265" s="70">
        <v>430</v>
      </c>
      <c r="C265" s="70">
        <v>5</v>
      </c>
      <c r="D265" s="70">
        <v>26</v>
      </c>
      <c r="E265" s="70">
        <v>2008</v>
      </c>
      <c r="F265" s="70" t="s">
        <v>792</v>
      </c>
      <c r="G265" s="70" t="s">
        <v>1958</v>
      </c>
      <c r="H265" s="70" t="s">
        <v>1644</v>
      </c>
      <c r="I265" s="148"/>
      <c r="J265" s="71">
        <v>22.392336145813211</v>
      </c>
      <c r="K265" s="71">
        <v>1.066411428771477</v>
      </c>
      <c r="L265" s="71">
        <v>5.8442113840167673</v>
      </c>
      <c r="M265" s="71">
        <v>17.63848683141013</v>
      </c>
      <c r="N265" s="71">
        <v>27.897234426837851</v>
      </c>
      <c r="O265" s="71">
        <v>19.818118998639878</v>
      </c>
      <c r="P265" s="71">
        <v>21.055614454555059</v>
      </c>
      <c r="Q265" s="71">
        <v>1.10032321849415</v>
      </c>
      <c r="R265" s="71">
        <v>0</v>
      </c>
      <c r="S265" s="71">
        <v>1.543907005927097</v>
      </c>
      <c r="T265" s="72"/>
      <c r="U265" s="71">
        <v>3682718</v>
      </c>
      <c r="V265" s="71">
        <v>555</v>
      </c>
      <c r="W265" s="71">
        <v>76</v>
      </c>
      <c r="X265" s="71">
        <v>3578</v>
      </c>
      <c r="Y265" s="71">
        <v>5346</v>
      </c>
      <c r="Z265" s="71">
        <v>10150</v>
      </c>
      <c r="AA265" s="71">
        <v>4128</v>
      </c>
      <c r="AB265" s="71">
        <v>17980</v>
      </c>
      <c r="AC265" s="71">
        <v>0</v>
      </c>
      <c r="AD265" s="71">
        <v>1.543907005927097</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1963</v>
      </c>
      <c r="B266" s="70">
        <v>431</v>
      </c>
      <c r="C266" s="70">
        <v>6</v>
      </c>
      <c r="D266" s="70">
        <v>26</v>
      </c>
      <c r="E266" s="70">
        <v>2009</v>
      </c>
      <c r="F266" s="70" t="s">
        <v>176</v>
      </c>
      <c r="G266" s="70" t="s">
        <v>1958</v>
      </c>
      <c r="H266" s="70" t="s">
        <v>1644</v>
      </c>
      <c r="I266" s="148"/>
      <c r="J266" s="71">
        <v>19.745507716682919</v>
      </c>
      <c r="K266" s="71">
        <v>1.20009894462175</v>
      </c>
      <c r="L266" s="71">
        <v>4.950452268751321</v>
      </c>
      <c r="M266" s="71">
        <v>21.152118789202071</v>
      </c>
      <c r="N266" s="71">
        <v>24.91109611481486</v>
      </c>
      <c r="O266" s="71">
        <v>19.983208562526571</v>
      </c>
      <c r="P266" s="71">
        <v>20.152061098705111</v>
      </c>
      <c r="Q266" s="71">
        <v>1.0302309168777299</v>
      </c>
      <c r="R266" s="71">
        <v>0</v>
      </c>
      <c r="S266" s="71">
        <v>1.343463734643128</v>
      </c>
      <c r="T266" s="72"/>
      <c r="U266" s="71">
        <v>2570149</v>
      </c>
      <c r="V266" s="71">
        <v>574</v>
      </c>
      <c r="W266" s="71">
        <v>92</v>
      </c>
      <c r="X266" s="71">
        <v>4322</v>
      </c>
      <c r="Y266" s="71">
        <v>5286</v>
      </c>
      <c r="Z266" s="71">
        <v>10102</v>
      </c>
      <c r="AA266" s="71">
        <v>4056</v>
      </c>
      <c r="AB266" s="71">
        <v>17672</v>
      </c>
      <c r="AC266" s="71">
        <v>0</v>
      </c>
      <c r="AD266" s="71">
        <v>1.343463734643128</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6.88</v>
      </c>
      <c r="BK266" s="71">
        <v>0</v>
      </c>
      <c r="BL266" s="71">
        <v>9.5399999999999991</v>
      </c>
      <c r="BM266" s="71">
        <v>0</v>
      </c>
      <c r="BN266" s="72"/>
      <c r="BO266" s="71">
        <v>0</v>
      </c>
      <c r="BP266" s="71">
        <v>0</v>
      </c>
      <c r="BQ266" s="71">
        <v>1</v>
      </c>
      <c r="BR266" s="71">
        <v>0</v>
      </c>
      <c r="BS266" s="71">
        <v>1</v>
      </c>
      <c r="BT266" s="71">
        <v>0</v>
      </c>
      <c r="BU266"/>
      <c r="BV266" s="70">
        <v>16.420000000000002</v>
      </c>
      <c r="BW266" s="70">
        <v>0</v>
      </c>
      <c r="BX266" s="70">
        <v>0</v>
      </c>
      <c r="BY266" s="70">
        <v>0</v>
      </c>
      <c r="BZ266" s="70">
        <v>0</v>
      </c>
      <c r="CA266" s="70">
        <v>0</v>
      </c>
      <c r="CB266" s="70">
        <v>0</v>
      </c>
      <c r="CC266" s="70">
        <v>0</v>
      </c>
      <c r="CD266" s="70">
        <v>0</v>
      </c>
    </row>
    <row r="267" spans="1:82">
      <c r="A267" s="70" t="s">
        <v>1964</v>
      </c>
      <c r="B267" s="70">
        <v>432</v>
      </c>
      <c r="C267" s="70">
        <v>7</v>
      </c>
      <c r="D267" s="70">
        <v>26</v>
      </c>
      <c r="E267" s="70">
        <v>2010</v>
      </c>
      <c r="F267" s="70" t="s">
        <v>177</v>
      </c>
      <c r="G267" s="70" t="s">
        <v>1958</v>
      </c>
      <c r="H267" s="70" t="s">
        <v>1644</v>
      </c>
      <c r="I267" s="148"/>
      <c r="J267" s="71">
        <v>20.781637070670371</v>
      </c>
      <c r="K267" s="71">
        <v>1.2293881642055351</v>
      </c>
      <c r="L267" s="71">
        <v>4.6940692548195191</v>
      </c>
      <c r="M267" s="71">
        <v>20.311628323960729</v>
      </c>
      <c r="N267" s="71">
        <v>25.60171036751219</v>
      </c>
      <c r="O267" s="71">
        <v>19.87699713499596</v>
      </c>
      <c r="P267" s="71">
        <v>20.3064270648294</v>
      </c>
      <c r="Q267" s="71">
        <v>1.0631000953969501</v>
      </c>
      <c r="R267" s="71">
        <v>0</v>
      </c>
      <c r="S267" s="71">
        <v>1.426405702211015</v>
      </c>
      <c r="T267" s="72"/>
      <c r="U267" s="71">
        <v>3099401</v>
      </c>
      <c r="V267" s="71">
        <v>574</v>
      </c>
      <c r="W267" s="71">
        <v>92</v>
      </c>
      <c r="X267" s="71">
        <v>4322</v>
      </c>
      <c r="Y267" s="71">
        <v>5278</v>
      </c>
      <c r="Z267" s="71">
        <v>10095</v>
      </c>
      <c r="AA267" s="71">
        <v>3985</v>
      </c>
      <c r="AB267" s="71">
        <v>17474</v>
      </c>
      <c r="AC267" s="71">
        <v>0</v>
      </c>
      <c r="AD267" s="71">
        <v>1.426405702211015</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7.57</v>
      </c>
      <c r="BK267" s="71">
        <v>0</v>
      </c>
      <c r="BL267" s="71">
        <v>9.81</v>
      </c>
      <c r="BM267" s="71">
        <v>0</v>
      </c>
      <c r="BN267" s="72"/>
      <c r="BO267" s="71">
        <v>0</v>
      </c>
      <c r="BP267" s="71">
        <v>0</v>
      </c>
      <c r="BQ267" s="71">
        <v>1</v>
      </c>
      <c r="BR267" s="71">
        <v>0</v>
      </c>
      <c r="BS267" s="71">
        <v>1</v>
      </c>
      <c r="BT267" s="71">
        <v>0</v>
      </c>
      <c r="BU267"/>
      <c r="BV267" s="70">
        <v>17.38</v>
      </c>
      <c r="BW267" s="70">
        <v>0</v>
      </c>
      <c r="BX267" s="70">
        <v>0</v>
      </c>
      <c r="BY267" s="70">
        <v>0</v>
      </c>
      <c r="BZ267" s="70">
        <v>0</v>
      </c>
      <c r="CA267" s="70">
        <v>0</v>
      </c>
      <c r="CB267" s="70">
        <v>0</v>
      </c>
      <c r="CC267" s="70">
        <v>0</v>
      </c>
      <c r="CD267" s="70">
        <v>0</v>
      </c>
    </row>
    <row r="268" spans="1:82">
      <c r="A268" s="70" t="s">
        <v>1965</v>
      </c>
      <c r="B268" s="70">
        <v>433</v>
      </c>
      <c r="C268" s="70">
        <v>8</v>
      </c>
      <c r="D268" s="70">
        <v>26</v>
      </c>
      <c r="E268" s="70">
        <v>2011</v>
      </c>
      <c r="F268" s="70" t="s">
        <v>178</v>
      </c>
      <c r="G268" s="70" t="s">
        <v>1958</v>
      </c>
      <c r="H268" s="70" t="s">
        <v>1644</v>
      </c>
      <c r="I268" s="148"/>
      <c r="J268" s="71">
        <v>19.662917612516349</v>
      </c>
      <c r="K268" s="71">
        <v>1.5793139183333369</v>
      </c>
      <c r="L268" s="71">
        <v>3.7093235759971681</v>
      </c>
      <c r="M268" s="71">
        <v>22.88421696056896</v>
      </c>
      <c r="N268" s="71">
        <v>29.463692948958741</v>
      </c>
      <c r="O268" s="71">
        <v>19.643209869048764</v>
      </c>
      <c r="P268" s="71">
        <v>19.595892643245026</v>
      </c>
      <c r="Q268" s="71">
        <v>1.20767671239893</v>
      </c>
      <c r="R268" s="71">
        <v>0</v>
      </c>
      <c r="S268" s="71">
        <v>1.7921131817209901</v>
      </c>
      <c r="T268" s="72"/>
      <c r="U268" s="71">
        <v>2706262</v>
      </c>
      <c r="V268" s="71">
        <v>574</v>
      </c>
      <c r="W268" s="71">
        <v>92</v>
      </c>
      <c r="X268" s="71">
        <v>4322</v>
      </c>
      <c r="Y268" s="71">
        <v>5248</v>
      </c>
      <c r="Z268" s="71">
        <v>10193</v>
      </c>
      <c r="AA268" s="71">
        <v>3960</v>
      </c>
      <c r="AB268" s="71">
        <v>17209</v>
      </c>
      <c r="AC268" s="71">
        <v>0</v>
      </c>
      <c r="AD268" s="71">
        <v>1.7921131817209901</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8.2690000000000001</v>
      </c>
      <c r="BK268" s="71">
        <v>0</v>
      </c>
      <c r="BL268" s="71">
        <v>8.8569999999999993</v>
      </c>
      <c r="BM268" s="71">
        <v>0</v>
      </c>
      <c r="BN268" s="72"/>
      <c r="BO268" s="71">
        <v>0</v>
      </c>
      <c r="BP268" s="71">
        <v>0</v>
      </c>
      <c r="BQ268" s="71">
        <v>2</v>
      </c>
      <c r="BR268" s="71">
        <v>0</v>
      </c>
      <c r="BS268" s="71">
        <v>1</v>
      </c>
      <c r="BT268" s="71">
        <v>0</v>
      </c>
      <c r="BU268"/>
      <c r="BV268" s="70">
        <v>17.126000000000001</v>
      </c>
      <c r="BW268" s="70">
        <v>0</v>
      </c>
      <c r="BX268" s="70">
        <v>0</v>
      </c>
      <c r="BY268" s="70">
        <v>0</v>
      </c>
      <c r="BZ268" s="70">
        <v>0</v>
      </c>
      <c r="CA268" s="70">
        <v>0</v>
      </c>
      <c r="CB268" s="70">
        <v>0</v>
      </c>
      <c r="CC268" s="70">
        <v>0</v>
      </c>
      <c r="CD268" s="70">
        <v>0</v>
      </c>
    </row>
    <row r="269" spans="1:82">
      <c r="A269" s="70" t="s">
        <v>1966</v>
      </c>
      <c r="B269" s="70">
        <v>434</v>
      </c>
      <c r="C269" s="70">
        <v>9</v>
      </c>
      <c r="D269" s="70">
        <v>26</v>
      </c>
      <c r="E269" s="70">
        <v>2012</v>
      </c>
      <c r="F269" s="70" t="s">
        <v>179</v>
      </c>
      <c r="G269" s="70" t="s">
        <v>1958</v>
      </c>
      <c r="H269" s="70" t="s">
        <v>1644</v>
      </c>
      <c r="I269" s="148"/>
      <c r="J269" s="71">
        <v>22.651221286058139</v>
      </c>
      <c r="K269" s="71">
        <v>1.482370215618096</v>
      </c>
      <c r="L269" s="71">
        <v>3.6535251524393879</v>
      </c>
      <c r="M269" s="71">
        <v>22.8000875190973</v>
      </c>
      <c r="N269" s="71">
        <v>29.492095509998489</v>
      </c>
      <c r="O269" s="71">
        <v>19.591880419969314</v>
      </c>
      <c r="P269" s="71">
        <v>19.6028747063827</v>
      </c>
      <c r="Q269" s="71">
        <v>1.2980871600474799</v>
      </c>
      <c r="R269" s="71">
        <v>0</v>
      </c>
      <c r="S269" s="71">
        <v>1.832139213186291</v>
      </c>
      <c r="T269" s="72"/>
      <c r="U269" s="71">
        <v>2748945</v>
      </c>
      <c r="V269" s="71">
        <v>574</v>
      </c>
      <c r="W269" s="71">
        <v>92</v>
      </c>
      <c r="X269" s="71">
        <v>4322</v>
      </c>
      <c r="Y269" s="71">
        <v>5269</v>
      </c>
      <c r="Z269" s="71">
        <v>10247</v>
      </c>
      <c r="AA269" s="71">
        <v>3939</v>
      </c>
      <c r="AB269" s="71">
        <v>17025</v>
      </c>
      <c r="AC269" s="71">
        <v>0</v>
      </c>
      <c r="AD269" s="71">
        <v>1.832139213186291</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9.5850000000000009</v>
      </c>
      <c r="BK269" s="71">
        <v>0</v>
      </c>
      <c r="BL269" s="71">
        <v>9.7149999999999999</v>
      </c>
      <c r="BM269" s="71">
        <v>0</v>
      </c>
      <c r="BN269" s="72"/>
      <c r="BO269" s="71">
        <v>0</v>
      </c>
      <c r="BP269" s="71">
        <v>0</v>
      </c>
      <c r="BQ269" s="71">
        <v>2</v>
      </c>
      <c r="BR269" s="71">
        <v>0</v>
      </c>
      <c r="BS269" s="71">
        <v>1</v>
      </c>
      <c r="BT269" s="71">
        <v>0</v>
      </c>
      <c r="BU269"/>
      <c r="BV269" s="70">
        <v>19.3</v>
      </c>
      <c r="BW269" s="70">
        <v>0</v>
      </c>
      <c r="BX269" s="70">
        <v>0</v>
      </c>
      <c r="BY269" s="70">
        <v>0</v>
      </c>
      <c r="BZ269" s="70">
        <v>0</v>
      </c>
      <c r="CA269" s="70">
        <v>0</v>
      </c>
      <c r="CB269" s="70">
        <v>0</v>
      </c>
      <c r="CC269" s="70">
        <v>0</v>
      </c>
      <c r="CD269" s="70">
        <v>0</v>
      </c>
    </row>
    <row r="270" spans="1:82">
      <c r="A270" s="70" t="s">
        <v>1967</v>
      </c>
      <c r="B270" s="70">
        <v>435</v>
      </c>
      <c r="C270" s="70">
        <v>10</v>
      </c>
      <c r="D270" s="70">
        <v>26</v>
      </c>
      <c r="E270" s="70">
        <v>2013</v>
      </c>
      <c r="F270" s="70" t="s">
        <v>180</v>
      </c>
      <c r="G270" s="70" t="s">
        <v>1958</v>
      </c>
      <c r="H270" s="70" t="s">
        <v>1644</v>
      </c>
      <c r="I270" s="148"/>
      <c r="J270" s="71">
        <v>24.180550483624121</v>
      </c>
      <c r="K270" s="71">
        <v>1.2786306395654949</v>
      </c>
      <c r="L270" s="71">
        <v>3.3375414283213121</v>
      </c>
      <c r="M270" s="71">
        <v>21.871042478428759</v>
      </c>
      <c r="N270" s="71">
        <v>30.702055672048221</v>
      </c>
      <c r="O270" s="71">
        <v>18.831395734972155</v>
      </c>
      <c r="P270" s="71">
        <v>19.396998100922506</v>
      </c>
      <c r="Q270" s="71">
        <v>1.29461150260335</v>
      </c>
      <c r="R270" s="71">
        <v>0</v>
      </c>
      <c r="S270" s="71">
        <v>1.530731595368259</v>
      </c>
      <c r="T270" s="72"/>
      <c r="U270" s="71">
        <v>2877603</v>
      </c>
      <c r="V270" s="71">
        <v>574</v>
      </c>
      <c r="W270" s="71">
        <v>92</v>
      </c>
      <c r="X270" s="71">
        <v>4322</v>
      </c>
      <c r="Y270" s="71">
        <v>5207</v>
      </c>
      <c r="Z270" s="71">
        <v>10289</v>
      </c>
      <c r="AA270" s="71">
        <v>3883</v>
      </c>
      <c r="AB270" s="71">
        <v>16736</v>
      </c>
      <c r="AC270" s="71">
        <v>0</v>
      </c>
      <c r="AD270" s="71">
        <v>1.530731595368259</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10.201000000000001</v>
      </c>
      <c r="BK270" s="71">
        <v>0</v>
      </c>
      <c r="BL270" s="71">
        <v>10.286</v>
      </c>
      <c r="BM270" s="71">
        <v>0</v>
      </c>
      <c r="BN270" s="72"/>
      <c r="BO270" s="71">
        <v>0</v>
      </c>
      <c r="BP270" s="71">
        <v>0</v>
      </c>
      <c r="BQ270" s="71">
        <v>2</v>
      </c>
      <c r="BR270" s="71">
        <v>0</v>
      </c>
      <c r="BS270" s="71">
        <v>1</v>
      </c>
      <c r="BT270" s="71">
        <v>0</v>
      </c>
      <c r="BU270"/>
      <c r="BV270" s="70">
        <v>20.486999999999998</v>
      </c>
      <c r="BW270" s="70">
        <v>0</v>
      </c>
      <c r="BX270" s="70">
        <v>0</v>
      </c>
      <c r="BY270" s="70">
        <v>0</v>
      </c>
      <c r="BZ270" s="70">
        <v>0</v>
      </c>
      <c r="CA270" s="70">
        <v>0</v>
      </c>
      <c r="CB270" s="70">
        <v>0</v>
      </c>
      <c r="CC270" s="70">
        <v>0</v>
      </c>
      <c r="CD270" s="70">
        <v>0</v>
      </c>
    </row>
    <row r="271" spans="1:82">
      <c r="A271" s="70" t="s">
        <v>1968</v>
      </c>
      <c r="B271" s="70">
        <v>436</v>
      </c>
      <c r="C271" s="70">
        <v>11</v>
      </c>
      <c r="D271" s="70">
        <v>26</v>
      </c>
      <c r="E271" s="70">
        <v>2014</v>
      </c>
      <c r="F271" s="70" t="s">
        <v>181</v>
      </c>
      <c r="G271" s="70" t="s">
        <v>1958</v>
      </c>
      <c r="H271" s="70" t="s">
        <v>1644</v>
      </c>
      <c r="I271" s="148"/>
      <c r="J271" s="71">
        <v>21.167315483977731</v>
      </c>
      <c r="K271" s="71">
        <v>1.201924076552696</v>
      </c>
      <c r="L271" s="71">
        <v>4.7490547788134716</v>
      </c>
      <c r="M271" s="71">
        <v>26.885746690740699</v>
      </c>
      <c r="N271" s="71">
        <v>26.659397530710219</v>
      </c>
      <c r="O271" s="71">
        <v>17.812015327812261</v>
      </c>
      <c r="P271" s="71">
        <v>19.121221055170547</v>
      </c>
      <c r="Q271" s="71">
        <v>1.2199858363091201</v>
      </c>
      <c r="R271" s="71">
        <v>0</v>
      </c>
      <c r="S271" s="71">
        <v>1.511127560570817</v>
      </c>
      <c r="T271" s="72"/>
      <c r="U271" s="71">
        <v>3016145</v>
      </c>
      <c r="V271" s="71">
        <v>493</v>
      </c>
      <c r="W271" s="71">
        <v>108</v>
      </c>
      <c r="X271" s="71">
        <v>5281</v>
      </c>
      <c r="Y271" s="71">
        <v>5180</v>
      </c>
      <c r="Z271" s="71">
        <v>10250</v>
      </c>
      <c r="AA271" s="71">
        <v>3808</v>
      </c>
      <c r="AB271" s="71">
        <v>16438</v>
      </c>
      <c r="AC271" s="71">
        <v>0</v>
      </c>
      <c r="AD271" s="71">
        <v>1.511127560570817</v>
      </c>
      <c r="AE271" s="72"/>
      <c r="AF271" s="71"/>
      <c r="AG271" s="71"/>
      <c r="AH271" s="71"/>
      <c r="AI271" s="71"/>
      <c r="AJ271" s="71"/>
      <c r="AK271" s="71"/>
      <c r="AL271" s="71"/>
      <c r="AM271" s="71"/>
      <c r="AN271" s="71"/>
      <c r="AO271" s="71"/>
      <c r="AP271" s="71"/>
      <c r="AQ271" s="72"/>
      <c r="AR271" s="71">
        <v>160</v>
      </c>
      <c r="AS271" s="71">
        <v>13</v>
      </c>
      <c r="AT271" s="71">
        <v>0</v>
      </c>
      <c r="AU271" s="71">
        <v>0</v>
      </c>
      <c r="AV271" s="71">
        <v>0</v>
      </c>
      <c r="AW271" s="71">
        <v>0</v>
      </c>
      <c r="AX271" s="71"/>
      <c r="AY271" s="72"/>
      <c r="AZ271" s="71">
        <v>709.3</v>
      </c>
      <c r="BA271" s="71">
        <v>768</v>
      </c>
      <c r="BB271" s="71">
        <v>0</v>
      </c>
      <c r="BC271" s="71">
        <v>0</v>
      </c>
      <c r="BD271" s="71">
        <v>0</v>
      </c>
      <c r="BE271" s="71">
        <v>0</v>
      </c>
      <c r="BF271" s="71"/>
      <c r="BG271" s="72"/>
      <c r="BH271" s="71">
        <v>0</v>
      </c>
      <c r="BI271" s="71">
        <v>0</v>
      </c>
      <c r="BJ271" s="71">
        <v>10.757</v>
      </c>
      <c r="BK271" s="71">
        <v>0</v>
      </c>
      <c r="BL271" s="71">
        <v>9.5050000000000008</v>
      </c>
      <c r="BM271" s="71">
        <v>0</v>
      </c>
      <c r="BN271" s="72"/>
      <c r="BO271" s="71">
        <v>0</v>
      </c>
      <c r="BP271" s="71">
        <v>0</v>
      </c>
      <c r="BQ271" s="71">
        <v>2</v>
      </c>
      <c r="BR271" s="71">
        <v>0</v>
      </c>
      <c r="BS271" s="71">
        <v>1</v>
      </c>
      <c r="BT271" s="71">
        <v>0</v>
      </c>
      <c r="BU271"/>
      <c r="BV271" s="70">
        <v>20.262</v>
      </c>
      <c r="BW271" s="70">
        <v>0</v>
      </c>
      <c r="BX271" s="70">
        <v>0</v>
      </c>
      <c r="BY271" s="70">
        <v>0</v>
      </c>
      <c r="BZ271" s="70">
        <v>0</v>
      </c>
      <c r="CA271" s="70">
        <v>0</v>
      </c>
      <c r="CB271" s="70">
        <v>0</v>
      </c>
      <c r="CC271" s="70">
        <v>0</v>
      </c>
      <c r="CD271" s="70">
        <v>0</v>
      </c>
    </row>
    <row r="272" spans="1:82">
      <c r="A272" s="70" t="s">
        <v>1969</v>
      </c>
      <c r="B272" s="70">
        <v>437</v>
      </c>
      <c r="C272" s="70">
        <v>12</v>
      </c>
      <c r="D272" s="70">
        <v>26</v>
      </c>
      <c r="E272" s="70">
        <v>2015</v>
      </c>
      <c r="F272" s="70" t="s">
        <v>182</v>
      </c>
      <c r="G272" s="70" t="s">
        <v>1958</v>
      </c>
      <c r="H272" s="70" t="s">
        <v>1644</v>
      </c>
      <c r="I272" s="148"/>
      <c r="J272" s="71">
        <v>20.324116367129221</v>
      </c>
      <c r="K272" s="71">
        <v>1.216851815795349</v>
      </c>
      <c r="L272" s="71">
        <v>4.8294873038373476</v>
      </c>
      <c r="M272" s="71">
        <v>27.514078470076822</v>
      </c>
      <c r="N272" s="71">
        <v>23.888760947253459</v>
      </c>
      <c r="O272" s="71">
        <v>17.623294876804721</v>
      </c>
      <c r="P272" s="71">
        <v>18.975518458711573</v>
      </c>
      <c r="Q272" s="71">
        <v>1.1718374012589901</v>
      </c>
      <c r="R272" s="71">
        <v>0</v>
      </c>
      <c r="S272" s="71">
        <v>1.8106007229309491</v>
      </c>
      <c r="T272" s="72"/>
      <c r="U272" s="71">
        <v>2846308</v>
      </c>
      <c r="V272" s="71">
        <v>493</v>
      </c>
      <c r="W272" s="71">
        <v>108</v>
      </c>
      <c r="X272" s="71">
        <v>5281</v>
      </c>
      <c r="Y272" s="71">
        <v>5167</v>
      </c>
      <c r="Z272" s="71">
        <v>10239</v>
      </c>
      <c r="AA272" s="71">
        <v>3776</v>
      </c>
      <c r="AB272" s="71">
        <v>16129</v>
      </c>
      <c r="AC272" s="71">
        <v>0</v>
      </c>
      <c r="AD272" s="71">
        <v>1.8106007229309491</v>
      </c>
      <c r="AE272" s="72"/>
      <c r="AF272" s="71">
        <v>28330813.794311851</v>
      </c>
      <c r="AG272" s="71">
        <v>878148.9902061749</v>
      </c>
      <c r="AH272" s="71">
        <v>954544.41043799056</v>
      </c>
      <c r="AI272" s="71">
        <v>35397257.939008594</v>
      </c>
      <c r="AJ272" s="71">
        <v>28988715.448215552</v>
      </c>
      <c r="AK272" s="71">
        <v>0</v>
      </c>
      <c r="AL272" s="71">
        <v>0</v>
      </c>
      <c r="AM272" s="71">
        <v>2210411.7913896888</v>
      </c>
      <c r="AN272" s="71">
        <v>0</v>
      </c>
      <c r="AO272" s="71">
        <v>0</v>
      </c>
      <c r="AP272" s="71">
        <v>96759892.373569861</v>
      </c>
      <c r="AQ272" s="72"/>
      <c r="AR272" s="71">
        <v>178</v>
      </c>
      <c r="AS272" s="71">
        <v>17</v>
      </c>
      <c r="AT272" s="71">
        <v>0</v>
      </c>
      <c r="AU272" s="71">
        <v>0</v>
      </c>
      <c r="AV272" s="71">
        <v>0</v>
      </c>
      <c r="AW272" s="71">
        <v>0</v>
      </c>
      <c r="AX272" s="71"/>
      <c r="AY272" s="72"/>
      <c r="AZ272" s="71">
        <v>809</v>
      </c>
      <c r="BA272" s="71">
        <v>1043</v>
      </c>
      <c r="BB272" s="71">
        <v>0</v>
      </c>
      <c r="BC272" s="71">
        <v>0</v>
      </c>
      <c r="BD272" s="71">
        <v>0</v>
      </c>
      <c r="BE272" s="71">
        <v>0</v>
      </c>
      <c r="BF272" s="71"/>
      <c r="BG272" s="72"/>
      <c r="BH272" s="71">
        <v>0</v>
      </c>
      <c r="BI272" s="71">
        <v>0</v>
      </c>
      <c r="BJ272" s="71">
        <v>9.8849999999999998</v>
      </c>
      <c r="BK272" s="71">
        <v>0</v>
      </c>
      <c r="BL272" s="71">
        <v>8.6430000000000007</v>
      </c>
      <c r="BM272" s="71">
        <v>0</v>
      </c>
      <c r="BN272" s="72"/>
      <c r="BO272" s="71">
        <v>0</v>
      </c>
      <c r="BP272" s="71">
        <v>0</v>
      </c>
      <c r="BQ272" s="71">
        <v>2</v>
      </c>
      <c r="BR272" s="71">
        <v>0</v>
      </c>
      <c r="BS272" s="71">
        <v>1</v>
      </c>
      <c r="BT272" s="71">
        <v>0</v>
      </c>
      <c r="BU272"/>
      <c r="BV272" s="70">
        <v>18.527999999999999</v>
      </c>
      <c r="BW272" s="70">
        <v>0</v>
      </c>
      <c r="BX272" s="70">
        <v>0</v>
      </c>
      <c r="BY272" s="70">
        <v>0</v>
      </c>
      <c r="BZ272" s="70">
        <v>0</v>
      </c>
      <c r="CA272" s="70">
        <v>0</v>
      </c>
      <c r="CB272" s="70">
        <v>0</v>
      </c>
      <c r="CC272" s="70">
        <v>0</v>
      </c>
      <c r="CD272" s="70">
        <v>0</v>
      </c>
    </row>
    <row r="273" spans="1:82">
      <c r="A273" s="70" t="s">
        <v>1970</v>
      </c>
      <c r="B273" s="70">
        <v>438</v>
      </c>
      <c r="C273" s="70">
        <v>13</v>
      </c>
      <c r="D273" s="70">
        <v>26</v>
      </c>
      <c r="E273" s="70">
        <v>2016</v>
      </c>
      <c r="F273" s="70" t="s">
        <v>155</v>
      </c>
      <c r="G273" s="1064" t="s">
        <v>1958</v>
      </c>
      <c r="H273" s="70" t="s">
        <v>1644</v>
      </c>
      <c r="I273" s="148"/>
      <c r="J273" s="71">
        <v>18.897078872129597</v>
      </c>
      <c r="K273" s="71">
        <v>1.2152198793579765</v>
      </c>
      <c r="L273" s="71">
        <v>5.6382848636367902</v>
      </c>
      <c r="M273" s="71">
        <v>23.425042477032381</v>
      </c>
      <c r="N273" s="71">
        <v>23.662642284802281</v>
      </c>
      <c r="O273" s="71">
        <v>17.336174184600015</v>
      </c>
      <c r="P273" s="71">
        <v>19.007320206045531</v>
      </c>
      <c r="Q273" s="71">
        <v>1.1171867845241081</v>
      </c>
      <c r="R273" s="71">
        <v>0</v>
      </c>
      <c r="S273" s="71">
        <v>1.8625609309478233</v>
      </c>
      <c r="T273" s="72"/>
      <c r="U273" s="71">
        <v>2812066</v>
      </c>
      <c r="V273" s="71">
        <v>493</v>
      </c>
      <c r="W273" s="71">
        <v>108</v>
      </c>
      <c r="X273" s="71">
        <v>5281</v>
      </c>
      <c r="Y273" s="71">
        <v>5145</v>
      </c>
      <c r="Z273" s="71">
        <v>10196</v>
      </c>
      <c r="AA273" s="71">
        <v>3912</v>
      </c>
      <c r="AB273" s="71">
        <v>15817</v>
      </c>
      <c r="AC273" s="71">
        <v>0</v>
      </c>
      <c r="AD273" s="71">
        <v>1.862560930947823</v>
      </c>
      <c r="AE273" s="72"/>
      <c r="AF273" s="71">
        <v>26337532.405557439</v>
      </c>
      <c r="AG273" s="71">
        <v>850402.2287313795</v>
      </c>
      <c r="AH273" s="71">
        <v>848575.14776738186</v>
      </c>
      <c r="AI273" s="71">
        <v>32827127.44127059</v>
      </c>
      <c r="AJ273" s="71">
        <v>25481727.38645301</v>
      </c>
      <c r="AK273" s="71">
        <v>0</v>
      </c>
      <c r="AL273" s="71">
        <v>0</v>
      </c>
      <c r="AM273" s="71">
        <v>2169337.5542618502</v>
      </c>
      <c r="AN273" s="71">
        <v>0</v>
      </c>
      <c r="AO273" s="71">
        <v>0</v>
      </c>
      <c r="AP273" s="71">
        <v>88514702.164041653</v>
      </c>
      <c r="AQ273" s="72"/>
      <c r="AR273" s="71">
        <v>193</v>
      </c>
      <c r="AS273" s="71">
        <v>19</v>
      </c>
      <c r="AT273" s="71">
        <v>0</v>
      </c>
      <c r="AU273" s="71">
        <v>0</v>
      </c>
      <c r="AV273" s="71">
        <v>0</v>
      </c>
      <c r="AW273" s="71">
        <v>0</v>
      </c>
      <c r="AX273" s="71"/>
      <c r="AY273" s="72"/>
      <c r="AZ273" s="71">
        <v>902.4</v>
      </c>
      <c r="BA273" s="71">
        <v>1142</v>
      </c>
      <c r="BB273" s="71">
        <v>0</v>
      </c>
      <c r="BC273" s="71">
        <v>0</v>
      </c>
      <c r="BD273" s="71">
        <v>0</v>
      </c>
      <c r="BE273" s="71">
        <v>0</v>
      </c>
      <c r="BF273" s="71"/>
      <c r="BG273" s="72"/>
      <c r="BH273" s="71">
        <v>0</v>
      </c>
      <c r="BI273" s="71">
        <v>0</v>
      </c>
      <c r="BJ273" s="71">
        <v>4.2279999999999998</v>
      </c>
      <c r="BK273" s="71">
        <v>0</v>
      </c>
      <c r="BL273" s="71">
        <v>8.6809999999999992</v>
      </c>
      <c r="BM273" s="71">
        <v>0</v>
      </c>
      <c r="BN273" s="72"/>
      <c r="BO273" s="71">
        <v>0</v>
      </c>
      <c r="BP273" s="71">
        <v>0</v>
      </c>
      <c r="BQ273" s="71">
        <v>1</v>
      </c>
      <c r="BR273" s="71">
        <v>0</v>
      </c>
      <c r="BS273" s="71">
        <v>1</v>
      </c>
      <c r="BT273" s="71">
        <v>0</v>
      </c>
      <c r="BU273"/>
      <c r="BV273" s="70">
        <v>12.909000000000001</v>
      </c>
      <c r="BW273" s="70">
        <v>0</v>
      </c>
      <c r="BX273" s="70">
        <v>0</v>
      </c>
      <c r="BY273" s="70">
        <v>0</v>
      </c>
      <c r="BZ273" s="70">
        <v>0</v>
      </c>
      <c r="CA273" s="70">
        <v>0</v>
      </c>
      <c r="CB273" s="70">
        <v>0</v>
      </c>
      <c r="CC273" s="70">
        <v>0</v>
      </c>
      <c r="CD273" s="70">
        <v>0</v>
      </c>
    </row>
    <row r="274" spans="1:82">
      <c r="A274" s="70" t="s">
        <v>1971</v>
      </c>
      <c r="B274" s="70">
        <v>439</v>
      </c>
      <c r="C274" s="70">
        <v>14</v>
      </c>
      <c r="D274" s="70">
        <v>26</v>
      </c>
      <c r="E274" s="70">
        <v>2017</v>
      </c>
      <c r="F274" s="70" t="s">
        <v>156</v>
      </c>
      <c r="G274" s="1064" t="s">
        <v>1958</v>
      </c>
      <c r="H274" s="70" t="s">
        <v>1644</v>
      </c>
      <c r="I274" s="148"/>
      <c r="J274" s="71">
        <v>15.776937342521984</v>
      </c>
      <c r="K274" s="71">
        <v>1.1679154859314531</v>
      </c>
      <c r="L274" s="71">
        <v>5.0077200212581685</v>
      </c>
      <c r="M274" s="71">
        <v>20.229548827089818</v>
      </c>
      <c r="N274" s="71">
        <v>24.872593588352654</v>
      </c>
      <c r="O274" s="71">
        <v>16.973006873957353</v>
      </c>
      <c r="P274" s="71">
        <v>18.679314042188398</v>
      </c>
      <c r="Q274" s="71">
        <v>1.05978536240855</v>
      </c>
      <c r="R274" s="71">
        <v>0</v>
      </c>
      <c r="S274" s="71">
        <v>2.364390983274705</v>
      </c>
      <c r="T274" s="72"/>
      <c r="U274" s="71">
        <v>2707430</v>
      </c>
      <c r="V274" s="71">
        <v>493</v>
      </c>
      <c r="W274" s="71">
        <v>108</v>
      </c>
      <c r="X274" s="71">
        <v>5281</v>
      </c>
      <c r="Y274" s="71">
        <v>5109</v>
      </c>
      <c r="Z274" s="71">
        <v>10148</v>
      </c>
      <c r="AA274" s="71">
        <v>3869</v>
      </c>
      <c r="AB274" s="71">
        <v>15516</v>
      </c>
      <c r="AC274" s="71">
        <v>0</v>
      </c>
      <c r="AD274" s="71">
        <v>2.364390983274705</v>
      </c>
      <c r="AE274" s="72"/>
      <c r="AF274" s="71">
        <v>22735583.488503031</v>
      </c>
      <c r="AG274" s="71">
        <v>833338.60890909494</v>
      </c>
      <c r="AH274" s="71">
        <v>1011257.5119284519</v>
      </c>
      <c r="AI274" s="71">
        <v>29686122.191708721</v>
      </c>
      <c r="AJ274" s="71">
        <v>28850992.05474801</v>
      </c>
      <c r="AK274" s="71">
        <v>0</v>
      </c>
      <c r="AL274" s="71">
        <v>0</v>
      </c>
      <c r="AM274" s="71">
        <v>2131384.543833958</v>
      </c>
      <c r="AN274" s="71">
        <v>0</v>
      </c>
      <c r="AO274" s="71">
        <v>0</v>
      </c>
      <c r="AP274" s="71">
        <v>85248678.399631262</v>
      </c>
      <c r="AQ274" s="72"/>
      <c r="AR274" s="71">
        <v>199</v>
      </c>
      <c r="AS274" s="71">
        <v>22</v>
      </c>
      <c r="AT274" s="71">
        <v>0</v>
      </c>
      <c r="AU274" s="71">
        <v>0</v>
      </c>
      <c r="AV274" s="71">
        <v>0</v>
      </c>
      <c r="AW274" s="71">
        <v>0</v>
      </c>
      <c r="AX274" s="71"/>
      <c r="AY274" s="72"/>
      <c r="AZ274" s="71">
        <v>941</v>
      </c>
      <c r="BA274" s="71">
        <v>1254.5</v>
      </c>
      <c r="BB274" s="71">
        <v>0</v>
      </c>
      <c r="BC274" s="71">
        <v>0</v>
      </c>
      <c r="BD274" s="71">
        <v>0</v>
      </c>
      <c r="BE274" s="71">
        <v>0</v>
      </c>
      <c r="BF274" s="71"/>
      <c r="BG274" s="72"/>
      <c r="BH274" s="71">
        <v>0</v>
      </c>
      <c r="BI274" s="71">
        <v>0</v>
      </c>
      <c r="BJ274" s="71">
        <v>3.8359999999999999</v>
      </c>
      <c r="BK274" s="71">
        <v>0</v>
      </c>
      <c r="BL274" s="71">
        <v>8.6170000000000009</v>
      </c>
      <c r="BM274" s="71">
        <v>0</v>
      </c>
      <c r="BN274" s="72"/>
      <c r="BO274" s="71">
        <v>0</v>
      </c>
      <c r="BP274" s="71">
        <v>0</v>
      </c>
      <c r="BQ274" s="71">
        <v>1</v>
      </c>
      <c r="BR274" s="71">
        <v>0</v>
      </c>
      <c r="BS274" s="71">
        <v>1</v>
      </c>
      <c r="BT274" s="71">
        <v>0</v>
      </c>
      <c r="BU274"/>
      <c r="BV274" s="70">
        <v>12.452999999999999</v>
      </c>
      <c r="BW274" s="70">
        <v>0</v>
      </c>
      <c r="BX274" s="70">
        <v>0</v>
      </c>
      <c r="BY274" s="70">
        <v>0</v>
      </c>
      <c r="BZ274" s="70">
        <v>0</v>
      </c>
      <c r="CA274" s="70">
        <v>0</v>
      </c>
      <c r="CB274" s="70">
        <v>0</v>
      </c>
      <c r="CC274" s="70">
        <v>0</v>
      </c>
      <c r="CD274" s="70">
        <v>0</v>
      </c>
    </row>
    <row r="275" spans="1:82">
      <c r="A275" s="70" t="s">
        <v>1972</v>
      </c>
      <c r="B275" s="70">
        <v>440</v>
      </c>
      <c r="C275" s="70">
        <v>15</v>
      </c>
      <c r="D275" s="70">
        <v>26</v>
      </c>
      <c r="E275" s="70">
        <v>2018</v>
      </c>
      <c r="F275" s="70" t="s">
        <v>183</v>
      </c>
      <c r="G275" s="70" t="s">
        <v>1958</v>
      </c>
      <c r="H275" s="70" t="s">
        <v>1644</v>
      </c>
      <c r="I275" s="148"/>
      <c r="J275" s="71">
        <v>16.553434001019099</v>
      </c>
      <c r="K275" s="71">
        <v>1.1088878946167762</v>
      </c>
      <c r="L275" s="71">
        <v>4.6210738368968212</v>
      </c>
      <c r="M275" s="71">
        <v>20.439076243632439</v>
      </c>
      <c r="N275" s="71">
        <v>22.230869101849031</v>
      </c>
      <c r="O275" s="71">
        <v>16.585193931088213</v>
      </c>
      <c r="P275" s="71">
        <v>18.555514223737653</v>
      </c>
      <c r="Q275" s="71">
        <v>0.96237457404494497</v>
      </c>
      <c r="R275" s="71">
        <v>0</v>
      </c>
      <c r="S275" s="71">
        <v>2.4192896684644634</v>
      </c>
      <c r="T275" s="72"/>
      <c r="U275" s="71">
        <v>2698787</v>
      </c>
      <c r="V275" s="71">
        <v>493</v>
      </c>
      <c r="W275" s="71">
        <v>108</v>
      </c>
      <c r="X275" s="71">
        <v>5281</v>
      </c>
      <c r="Y275" s="71">
        <v>5069</v>
      </c>
      <c r="Z275" s="71">
        <v>10106</v>
      </c>
      <c r="AA275" s="71">
        <v>3882</v>
      </c>
      <c r="AB275" s="71">
        <v>15184</v>
      </c>
      <c r="AC275" s="71">
        <v>0</v>
      </c>
      <c r="AD275" s="71">
        <v>2.4192896684644629</v>
      </c>
      <c r="AE275" s="72"/>
      <c r="AF275" s="71">
        <v>23696655.164575178</v>
      </c>
      <c r="AG275" s="71">
        <v>740638.96239084669</v>
      </c>
      <c r="AH275" s="71">
        <v>959571.96886355255</v>
      </c>
      <c r="AI275" s="71">
        <v>29368635.716078069</v>
      </c>
      <c r="AJ275" s="71">
        <v>26544920.272338349</v>
      </c>
      <c r="AK275" s="71">
        <v>0</v>
      </c>
      <c r="AL275" s="71">
        <v>0</v>
      </c>
      <c r="AM275" s="71">
        <v>2090094.4650456761</v>
      </c>
      <c r="AN275" s="71">
        <v>0</v>
      </c>
      <c r="AO275" s="71">
        <v>0</v>
      </c>
      <c r="AP275" s="71">
        <v>83400516.54929167</v>
      </c>
      <c r="AQ275" s="72"/>
      <c r="AR275" s="71">
        <v>203</v>
      </c>
      <c r="AS275" s="71">
        <v>22</v>
      </c>
      <c r="AT275" s="71">
        <v>0</v>
      </c>
      <c r="AU275" s="71">
        <v>0</v>
      </c>
      <c r="AV275" s="71">
        <v>0</v>
      </c>
      <c r="AW275" s="71">
        <v>0</v>
      </c>
      <c r="AX275" s="71"/>
      <c r="AY275" s="72"/>
      <c r="AZ275" s="71">
        <v>960.9</v>
      </c>
      <c r="BA275" s="71">
        <v>1255</v>
      </c>
      <c r="BB275" s="71">
        <v>0</v>
      </c>
      <c r="BC275" s="71">
        <v>0</v>
      </c>
      <c r="BD275" s="71">
        <v>0</v>
      </c>
      <c r="BE275" s="71">
        <v>0</v>
      </c>
      <c r="BF275" s="71"/>
      <c r="BG275" s="72"/>
      <c r="BH275" s="71">
        <v>0</v>
      </c>
      <c r="BI275" s="71">
        <v>0</v>
      </c>
      <c r="BJ275" s="71">
        <v>8.9390000000000001</v>
      </c>
      <c r="BK275" s="71">
        <v>0</v>
      </c>
      <c r="BL275" s="71">
        <v>8.3819999999999997</v>
      </c>
      <c r="BM275" s="71">
        <v>0</v>
      </c>
      <c r="BN275" s="72"/>
      <c r="BO275" s="71">
        <v>0</v>
      </c>
      <c r="BP275" s="71">
        <v>0</v>
      </c>
      <c r="BQ275" s="71">
        <v>2</v>
      </c>
      <c r="BR275" s="71">
        <v>0</v>
      </c>
      <c r="BS275" s="71">
        <v>1</v>
      </c>
      <c r="BT275" s="71">
        <v>0</v>
      </c>
      <c r="BU275"/>
      <c r="BV275" s="70">
        <v>17.321000000000002</v>
      </c>
      <c r="BW275" s="70">
        <v>0</v>
      </c>
      <c r="BX275" s="70">
        <v>0</v>
      </c>
      <c r="BY275" s="70">
        <v>0</v>
      </c>
      <c r="BZ275" s="70">
        <v>0</v>
      </c>
      <c r="CA275" s="70">
        <v>0</v>
      </c>
      <c r="CB275" s="70">
        <v>0</v>
      </c>
      <c r="CC275" s="70">
        <v>0</v>
      </c>
      <c r="CD275" s="70">
        <v>0</v>
      </c>
    </row>
    <row r="276" spans="1:82">
      <c r="A276" s="70" t="s">
        <v>1973</v>
      </c>
      <c r="B276" s="70">
        <v>441</v>
      </c>
      <c r="C276" s="70">
        <v>16</v>
      </c>
      <c r="D276" s="70">
        <v>26</v>
      </c>
      <c r="E276" s="70">
        <v>2019</v>
      </c>
      <c r="F276" s="70" t="s">
        <v>158</v>
      </c>
      <c r="G276" s="70" t="s">
        <v>1958</v>
      </c>
      <c r="H276" s="70" t="s">
        <v>1644</v>
      </c>
      <c r="I276" s="148"/>
      <c r="J276" s="71">
        <v>14.152322931286573</v>
      </c>
      <c r="K276" s="71">
        <v>1.0255194381563295</v>
      </c>
      <c r="L276" s="71">
        <v>4.6679410992021859</v>
      </c>
      <c r="M276" s="71">
        <v>20.042860824901918</v>
      </c>
      <c r="N276" s="71">
        <v>21.34372821844816</v>
      </c>
      <c r="O276" s="71">
        <v>16.031830089710287</v>
      </c>
      <c r="P276" s="71">
        <v>17.563706785376628</v>
      </c>
      <c r="Q276" s="71">
        <v>0.92664065667231899</v>
      </c>
      <c r="R276" s="71">
        <v>0</v>
      </c>
      <c r="S276" s="71">
        <v>2.3257710620903445</v>
      </c>
      <c r="T276" s="72"/>
      <c r="U276" s="71">
        <v>2641024</v>
      </c>
      <c r="V276" s="71">
        <v>493</v>
      </c>
      <c r="W276" s="71">
        <v>108</v>
      </c>
      <c r="X276" s="71">
        <v>5281</v>
      </c>
      <c r="Y276" s="71">
        <v>5064</v>
      </c>
      <c r="Z276" s="71">
        <v>10037</v>
      </c>
      <c r="AA276" s="71">
        <v>3647</v>
      </c>
      <c r="AB276" s="71">
        <v>15016</v>
      </c>
      <c r="AC276" s="71">
        <v>0</v>
      </c>
      <c r="AD276" s="71">
        <v>2.325771062090344</v>
      </c>
      <c r="AE276" s="72"/>
      <c r="AF276" s="71">
        <v>20421344.795896798</v>
      </c>
      <c r="AG276" s="71">
        <v>716511.97943019064</v>
      </c>
      <c r="AH276" s="71">
        <v>1019560.729195322</v>
      </c>
      <c r="AI276" s="71">
        <v>29691931.27554597</v>
      </c>
      <c r="AJ276" s="71">
        <v>26328085.04303927</v>
      </c>
      <c r="AK276" s="71">
        <v>0</v>
      </c>
      <c r="AL276" s="71">
        <v>0</v>
      </c>
      <c r="AM276" s="71">
        <v>2045066.1596125213</v>
      </c>
      <c r="AN276" s="71">
        <v>0</v>
      </c>
      <c r="AO276" s="71">
        <v>0</v>
      </c>
      <c r="AP276" s="71">
        <v>80222499.982720062</v>
      </c>
      <c r="AQ276" s="72"/>
      <c r="AR276" s="71">
        <v>211</v>
      </c>
      <c r="AS276" s="71">
        <v>23</v>
      </c>
      <c r="AT276" s="71">
        <v>0</v>
      </c>
      <c r="AU276" s="71">
        <v>0</v>
      </c>
      <c r="AV276" s="71">
        <v>0</v>
      </c>
      <c r="AW276" s="71">
        <v>0</v>
      </c>
      <c r="AX276" s="71"/>
      <c r="AY276" s="72"/>
      <c r="AZ276" s="71">
        <v>1007.6</v>
      </c>
      <c r="BA276" s="71">
        <v>1276.3</v>
      </c>
      <c r="BB276" s="71">
        <v>0</v>
      </c>
      <c r="BC276" s="71">
        <v>0</v>
      </c>
      <c r="BD276" s="71">
        <v>0</v>
      </c>
      <c r="BE276" s="71">
        <v>0</v>
      </c>
      <c r="BF276" s="71"/>
      <c r="BG276" s="72"/>
      <c r="BH276" s="71">
        <v>0</v>
      </c>
      <c r="BI276" s="71">
        <v>0</v>
      </c>
      <c r="BJ276" s="71">
        <v>8.3859999999999992</v>
      </c>
      <c r="BK276" s="71">
        <v>0</v>
      </c>
      <c r="BL276" s="71">
        <v>8.1590000000000007</v>
      </c>
      <c r="BM276" s="71">
        <v>0</v>
      </c>
      <c r="BN276" s="72"/>
      <c r="BO276" s="71">
        <v>0</v>
      </c>
      <c r="BP276" s="71">
        <v>0</v>
      </c>
      <c r="BQ276" s="71">
        <v>2</v>
      </c>
      <c r="BR276" s="71">
        <v>0</v>
      </c>
      <c r="BS276" s="71">
        <v>1</v>
      </c>
      <c r="BT276" s="71">
        <v>0</v>
      </c>
      <c r="BU276"/>
      <c r="BV276" s="70">
        <v>16.545000000000002</v>
      </c>
      <c r="BW276" s="70">
        <v>0</v>
      </c>
      <c r="BX276" s="70">
        <v>0</v>
      </c>
      <c r="BY276" s="70">
        <v>0</v>
      </c>
      <c r="BZ276" s="70">
        <v>0</v>
      </c>
      <c r="CA276" s="70">
        <v>0</v>
      </c>
      <c r="CB276" s="70">
        <v>0</v>
      </c>
      <c r="CC276" s="70">
        <v>0</v>
      </c>
      <c r="CD276" s="70">
        <v>0</v>
      </c>
    </row>
    <row r="277" spans="1:82">
      <c r="A277" s="70" t="s">
        <v>1974</v>
      </c>
      <c r="B277" s="70">
        <v>442</v>
      </c>
      <c r="C277" s="70">
        <v>17</v>
      </c>
      <c r="D277" s="70">
        <v>26</v>
      </c>
      <c r="E277" s="70">
        <v>2020</v>
      </c>
      <c r="F277" s="70" t="s">
        <v>159</v>
      </c>
      <c r="G277" s="70" t="s">
        <v>1958</v>
      </c>
      <c r="H277" s="70" t="s">
        <v>1644</v>
      </c>
      <c r="I277" s="148"/>
      <c r="J277" s="71">
        <v>13.283920917541479</v>
      </c>
      <c r="K277" s="71">
        <v>0.92939840767405602</v>
      </c>
      <c r="L277" s="71">
        <v>8.3794233852323092</v>
      </c>
      <c r="M277" s="71">
        <v>15.412199281578548</v>
      </c>
      <c r="N277" s="71">
        <v>19.769223952784085</v>
      </c>
      <c r="O277" s="71">
        <v>13.948189192292082</v>
      </c>
      <c r="P277" s="71">
        <v>16.388480730086272</v>
      </c>
      <c r="Q277" s="71">
        <v>0.86713535902791505</v>
      </c>
      <c r="R277" s="71">
        <v>0</v>
      </c>
      <c r="S277" s="71">
        <v>2.2312024123030318</v>
      </c>
      <c r="T277" s="72"/>
      <c r="U277" s="71">
        <v>2561471</v>
      </c>
      <c r="V277" s="71">
        <v>395</v>
      </c>
      <c r="W277" s="71">
        <v>245</v>
      </c>
      <c r="X277" s="71">
        <v>4131</v>
      </c>
      <c r="Y277" s="71">
        <v>5042</v>
      </c>
      <c r="Z277" s="71">
        <v>9967</v>
      </c>
      <c r="AA277" s="71">
        <v>3617</v>
      </c>
      <c r="AB277" s="71">
        <v>14707</v>
      </c>
      <c r="AC277" s="71">
        <v>0</v>
      </c>
      <c r="AD277" s="71">
        <v>2.2312024123030318</v>
      </c>
      <c r="AE277" s="72"/>
      <c r="AF277" s="71">
        <v>20761066.452626809</v>
      </c>
      <c r="AG277" s="71">
        <v>629755.28803517215</v>
      </c>
      <c r="AH277" s="71">
        <v>2072707.7863398034</v>
      </c>
      <c r="AI277" s="71">
        <v>24283015.396704014</v>
      </c>
      <c r="AJ277" s="71">
        <v>26993701.190971121</v>
      </c>
      <c r="AK277" s="71"/>
      <c r="AL277" s="71"/>
      <c r="AM277" s="71">
        <v>1919426.8981780035</v>
      </c>
      <c r="AN277" s="71"/>
      <c r="AO277" s="71"/>
      <c r="AP277" s="71">
        <v>76659673.012854919</v>
      </c>
      <c r="AQ277" s="72"/>
      <c r="AR277" s="71">
        <v>221</v>
      </c>
      <c r="AS277" s="71">
        <v>25</v>
      </c>
      <c r="AT277" s="71">
        <v>0</v>
      </c>
      <c r="AU277" s="71">
        <v>0</v>
      </c>
      <c r="AV277" s="71">
        <v>0</v>
      </c>
      <c r="AW277" s="71">
        <v>0</v>
      </c>
      <c r="AX277" s="71"/>
      <c r="AY277" s="72"/>
      <c r="AZ277" s="71">
        <v>1063.5999999999999</v>
      </c>
      <c r="BA277" s="71">
        <v>21287.3</v>
      </c>
      <c r="BB277" s="71">
        <v>0</v>
      </c>
      <c r="BC277" s="71">
        <v>0</v>
      </c>
      <c r="BD277" s="71">
        <v>0</v>
      </c>
      <c r="BE277" s="71">
        <v>0</v>
      </c>
      <c r="BF277" s="71"/>
      <c r="BG277" s="72"/>
      <c r="BH277" s="71">
        <v>0</v>
      </c>
      <c r="BI277" s="71">
        <v>0</v>
      </c>
      <c r="BJ277" s="71">
        <v>7.9710000000000001</v>
      </c>
      <c r="BK277" s="71">
        <v>0</v>
      </c>
      <c r="BL277" s="71">
        <v>8.1039999999999992</v>
      </c>
      <c r="BM277" s="71">
        <v>0</v>
      </c>
      <c r="BN277" s="72"/>
      <c r="BO277" s="71">
        <v>0</v>
      </c>
      <c r="BP277" s="71">
        <v>0</v>
      </c>
      <c r="BQ277" s="71">
        <v>2</v>
      </c>
      <c r="BR277" s="71">
        <v>0</v>
      </c>
      <c r="BS277" s="71">
        <v>1</v>
      </c>
      <c r="BT277" s="71">
        <v>0</v>
      </c>
      <c r="BU277"/>
      <c r="BV277" s="70">
        <v>16.074999999999999</v>
      </c>
      <c r="BW277" s="70">
        <v>0</v>
      </c>
      <c r="BX277" s="70">
        <v>0</v>
      </c>
      <c r="BY277" s="70">
        <v>0</v>
      </c>
      <c r="BZ277" s="70">
        <v>0</v>
      </c>
      <c r="CA277" s="70">
        <v>0</v>
      </c>
      <c r="CB277" s="70">
        <v>0</v>
      </c>
      <c r="CC277" s="70">
        <v>0</v>
      </c>
      <c r="CD277" s="70">
        <v>0</v>
      </c>
    </row>
    <row r="278" spans="1:82">
      <c r="A278" s="70" t="s">
        <v>1975</v>
      </c>
      <c r="B278" s="70">
        <v>442</v>
      </c>
      <c r="C278" s="70">
        <v>18</v>
      </c>
      <c r="D278" s="70">
        <v>26</v>
      </c>
      <c r="E278" s="70">
        <v>2021</v>
      </c>
      <c r="F278" s="70" t="s">
        <v>160</v>
      </c>
      <c r="G278" s="70" t="s">
        <v>1958</v>
      </c>
      <c r="H278" s="70" t="s">
        <v>1644</v>
      </c>
      <c r="I278" s="148"/>
      <c r="J278" s="71">
        <v>13.99858577312745</v>
      </c>
      <c r="K278" s="71">
        <v>0.96783790332763142</v>
      </c>
      <c r="L278" s="71">
        <v>7.2805489888973662</v>
      </c>
      <c r="M278" s="71">
        <v>16.210488042602826</v>
      </c>
      <c r="N278" s="71">
        <v>20.860991457213807</v>
      </c>
      <c r="O278" s="71">
        <v>13.420105578403275</v>
      </c>
      <c r="P278" s="71">
        <v>16.639510057729677</v>
      </c>
      <c r="Q278" s="71">
        <v>0.838438862227181</v>
      </c>
      <c r="R278" s="71">
        <v>0</v>
      </c>
      <c r="S278" s="71">
        <v>1.8222516219617699</v>
      </c>
      <c r="T278" s="72"/>
      <c r="U278" s="71">
        <v>2925885</v>
      </c>
      <c r="V278" s="71">
        <v>395</v>
      </c>
      <c r="W278" s="71">
        <v>245</v>
      </c>
      <c r="X278" s="71">
        <v>4131</v>
      </c>
      <c r="Y278" s="71">
        <v>5016</v>
      </c>
      <c r="Z278" s="71">
        <v>9874</v>
      </c>
      <c r="AA278" s="71">
        <v>3581</v>
      </c>
      <c r="AB278" s="71">
        <v>14360</v>
      </c>
      <c r="AC278" s="71">
        <v>0</v>
      </c>
      <c r="AD278" s="71">
        <v>1.8222516219617699</v>
      </c>
      <c r="AE278" s="72"/>
      <c r="AF278" s="71">
        <v>21085669.573358126</v>
      </c>
      <c r="AG278" s="71">
        <v>638888.032915127</v>
      </c>
      <c r="AH278" s="71">
        <v>1628346.9366816399</v>
      </c>
      <c r="AI278" s="71">
        <v>25096285.412024245</v>
      </c>
      <c r="AJ278" s="71">
        <v>27626499.259274431</v>
      </c>
      <c r="AK278" s="71">
        <v>0</v>
      </c>
      <c r="AL278" s="71">
        <v>0</v>
      </c>
      <c r="AM278" s="71">
        <v>1884949.4289200499</v>
      </c>
      <c r="AN278" s="71">
        <v>0</v>
      </c>
      <c r="AO278" s="71">
        <v>0</v>
      </c>
      <c r="AP278" s="71">
        <v>77960638.64317362</v>
      </c>
      <c r="AQ278" s="72"/>
      <c r="AR278" s="71">
        <v>231</v>
      </c>
      <c r="AS278" s="71">
        <v>25</v>
      </c>
      <c r="AT278" s="71">
        <v>0</v>
      </c>
      <c r="AU278" s="71">
        <v>0</v>
      </c>
      <c r="AV278" s="71">
        <v>0</v>
      </c>
      <c r="AW278" s="71">
        <v>0</v>
      </c>
      <c r="AX278" s="71"/>
      <c r="AY278" s="72"/>
      <c r="AZ278" s="71">
        <v>1124.2</v>
      </c>
      <c r="BA278" s="71">
        <v>21287.3</v>
      </c>
      <c r="BB278" s="71">
        <v>0</v>
      </c>
      <c r="BC278" s="71">
        <v>0</v>
      </c>
      <c r="BD278" s="71">
        <v>0</v>
      </c>
      <c r="BE278" s="71">
        <v>0</v>
      </c>
      <c r="BF278" s="71"/>
      <c r="BG278" s="72"/>
      <c r="BH278" s="71">
        <v>0</v>
      </c>
      <c r="BI278" s="71">
        <v>0</v>
      </c>
      <c r="BJ278" s="71">
        <v>7.9790000000000001</v>
      </c>
      <c r="BK278" s="71">
        <v>0</v>
      </c>
      <c r="BL278" s="71">
        <v>7.77</v>
      </c>
      <c r="BM278" s="71">
        <v>0</v>
      </c>
      <c r="BN278" s="72"/>
      <c r="BO278" s="71">
        <v>0</v>
      </c>
      <c r="BP278" s="71">
        <v>0</v>
      </c>
      <c r="BQ278" s="71">
        <v>2</v>
      </c>
      <c r="BR278" s="71">
        <v>0</v>
      </c>
      <c r="BS278" s="71">
        <v>1</v>
      </c>
      <c r="BT278" s="71">
        <v>0</v>
      </c>
      <c r="BU278"/>
      <c r="BV278" s="70">
        <v>15.749000000000001</v>
      </c>
      <c r="BW278" s="70">
        <v>0</v>
      </c>
      <c r="BX278" s="70">
        <v>0</v>
      </c>
      <c r="BY278" s="70">
        <v>0</v>
      </c>
      <c r="BZ278" s="70">
        <v>0</v>
      </c>
      <c r="CA278" s="70">
        <v>0</v>
      </c>
      <c r="CB278" s="70">
        <v>0</v>
      </c>
      <c r="CC278" s="70">
        <v>0</v>
      </c>
      <c r="CD278" s="70">
        <v>0</v>
      </c>
    </row>
    <row r="279" spans="1:82">
      <c r="A279" s="70" t="s">
        <v>1976</v>
      </c>
      <c r="B279" s="70">
        <v>442</v>
      </c>
      <c r="C279" s="70">
        <v>19</v>
      </c>
      <c r="D279" s="70">
        <v>26</v>
      </c>
      <c r="E279" s="70">
        <v>2022</v>
      </c>
      <c r="F279" s="70" t="s">
        <v>161</v>
      </c>
      <c r="G279" s="70" t="s">
        <v>1958</v>
      </c>
      <c r="H279" s="70" t="s">
        <v>1644</v>
      </c>
      <c r="I279" s="148"/>
      <c r="J279" s="71">
        <v>14.064785163976168</v>
      </c>
      <c r="K279" s="71">
        <v>0.88198311217583736</v>
      </c>
      <c r="L279" s="71">
        <v>6.4306005169957929</v>
      </c>
      <c r="M279" s="71">
        <v>15.497353832211617</v>
      </c>
      <c r="N279" s="71">
        <v>21.432377810925029</v>
      </c>
      <c r="O279" s="71">
        <v>13.870193018795996</v>
      </c>
      <c r="P279" s="71">
        <v>16.385082350485323</v>
      </c>
      <c r="Q279" s="71">
        <v>0.82247056966647425</v>
      </c>
      <c r="R279" s="71">
        <v>0</v>
      </c>
      <c r="S279" s="71">
        <v>1.901269792815214</v>
      </c>
      <c r="T279" s="72"/>
      <c r="U279" s="71">
        <v>2718320</v>
      </c>
      <c r="V279" s="71">
        <v>395</v>
      </c>
      <c r="W279" s="71">
        <v>245</v>
      </c>
      <c r="X279" s="71">
        <v>4131</v>
      </c>
      <c r="Y279" s="71">
        <v>4988</v>
      </c>
      <c r="Z279" s="71">
        <v>9696</v>
      </c>
      <c r="AA279" s="71">
        <v>3580</v>
      </c>
      <c r="AB279" s="71">
        <v>13971</v>
      </c>
      <c r="AC279" s="71">
        <v>0</v>
      </c>
      <c r="AD279" s="71">
        <v>1.901269792815214</v>
      </c>
      <c r="AE279" s="72"/>
      <c r="AF279" s="71">
        <v>22334899.846546859</v>
      </c>
      <c r="AG279" s="71">
        <v>628378.5378345747</v>
      </c>
      <c r="AH279" s="71">
        <v>1725976.3561898805</v>
      </c>
      <c r="AI279" s="71">
        <v>23814744.144944612</v>
      </c>
      <c r="AJ279" s="71">
        <v>31533634.084167168</v>
      </c>
      <c r="AK279" s="71">
        <v>0</v>
      </c>
      <c r="AL279" s="71">
        <v>0</v>
      </c>
      <c r="AM279" s="71">
        <v>1804037.4301618114</v>
      </c>
      <c r="AN279" s="71">
        <v>0</v>
      </c>
      <c r="AO279" s="71">
        <v>0</v>
      </c>
      <c r="AP279" s="71">
        <v>81841670.399844915</v>
      </c>
      <c r="AQ279" s="72"/>
      <c r="AR279" s="71">
        <v>240</v>
      </c>
      <c r="AS279" s="71">
        <v>25</v>
      </c>
      <c r="AT279" s="71">
        <v>0</v>
      </c>
      <c r="AU279" s="71">
        <v>0</v>
      </c>
      <c r="AV279" s="71">
        <v>0</v>
      </c>
      <c r="AW279" s="71">
        <v>0</v>
      </c>
      <c r="AX279" s="71"/>
      <c r="AY279" s="72"/>
      <c r="AZ279" s="71">
        <v>1178.9999999999998</v>
      </c>
      <c r="BA279" s="71">
        <v>21287.3</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1977</v>
      </c>
      <c r="B280" s="70">
        <v>442</v>
      </c>
      <c r="C280" s="70">
        <v>20</v>
      </c>
      <c r="D280" s="70">
        <v>26</v>
      </c>
      <c r="E280" s="70">
        <v>2023</v>
      </c>
      <c r="F280" s="70" t="s">
        <v>1539</v>
      </c>
      <c r="G280" s="70" t="s">
        <v>1958</v>
      </c>
      <c r="H280" s="70" t="s">
        <v>1644</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252</v>
      </c>
      <c r="AS280" s="71">
        <v>27</v>
      </c>
      <c r="AT280" s="71">
        <v>0</v>
      </c>
      <c r="AU280" s="71">
        <v>0</v>
      </c>
      <c r="AV280" s="71">
        <v>0</v>
      </c>
      <c r="AW280" s="71">
        <v>0</v>
      </c>
      <c r="AX280" s="71"/>
      <c r="AY280" s="72"/>
      <c r="AZ280" s="71">
        <v>1264.1999999999998</v>
      </c>
      <c r="BA280" s="71">
        <v>70336.800000000003</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1978</v>
      </c>
      <c r="B281" s="70">
        <v>442</v>
      </c>
      <c r="C281" s="70">
        <v>21</v>
      </c>
      <c r="D281" s="70">
        <v>26</v>
      </c>
      <c r="E281" s="70">
        <v>2024</v>
      </c>
      <c r="F281" s="70" t="s">
        <v>1554</v>
      </c>
      <c r="G281" s="70" t="s">
        <v>1958</v>
      </c>
      <c r="H281" s="70" t="s">
        <v>1644</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1979</v>
      </c>
      <c r="B282" s="70">
        <v>103</v>
      </c>
      <c r="C282" s="70">
        <v>1</v>
      </c>
      <c r="D282" s="70">
        <v>7</v>
      </c>
      <c r="E282" s="70">
        <v>1990</v>
      </c>
      <c r="F282" s="70" t="s">
        <v>787</v>
      </c>
      <c r="G282" s="70" t="s">
        <v>1980</v>
      </c>
      <c r="H282" s="70" t="s">
        <v>1981</v>
      </c>
      <c r="I282" s="148"/>
      <c r="J282" s="71">
        <v>62.956486403971553</v>
      </c>
      <c r="K282" s="71">
        <v>2.5007215712980799</v>
      </c>
      <c r="L282" s="71">
        <v>20.207937251439059</v>
      </c>
      <c r="M282" s="71">
        <v>12.69507489776044</v>
      </c>
      <c r="N282" s="71">
        <v>18.370604556253131</v>
      </c>
      <c r="O282" s="71">
        <v>12.428530668538381</v>
      </c>
      <c r="P282" s="71">
        <v>22.437195613074699</v>
      </c>
      <c r="Q282" s="71">
        <v>1.09844371304243</v>
      </c>
      <c r="R282" s="71">
        <v>0</v>
      </c>
      <c r="S282" s="71">
        <v>1.107405193513723</v>
      </c>
      <c r="T282" s="72"/>
      <c r="U282" s="71">
        <v>3793807</v>
      </c>
      <c r="V282" s="71">
        <v>897</v>
      </c>
      <c r="W282" s="71">
        <v>193</v>
      </c>
      <c r="X282" s="71">
        <v>4178</v>
      </c>
      <c r="Y282" s="71">
        <v>4499</v>
      </c>
      <c r="Z282" s="71">
        <v>5112</v>
      </c>
      <c r="AA282" s="71">
        <v>5448</v>
      </c>
      <c r="AB282" s="71">
        <v>17835</v>
      </c>
      <c r="AC282" s="71">
        <v>0</v>
      </c>
      <c r="AD282" s="71">
        <v>1.107405193513723</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1982</v>
      </c>
      <c r="B283" s="70">
        <v>104</v>
      </c>
      <c r="C283" s="70">
        <v>2</v>
      </c>
      <c r="D283" s="70">
        <v>7</v>
      </c>
      <c r="E283" s="70">
        <v>2005</v>
      </c>
      <c r="F283" s="70" t="s">
        <v>789</v>
      </c>
      <c r="G283" s="70" t="s">
        <v>1980</v>
      </c>
      <c r="H283" s="70" t="s">
        <v>1981</v>
      </c>
      <c r="I283" s="148"/>
      <c r="J283" s="71">
        <v>73.870985981173135</v>
      </c>
      <c r="K283" s="71">
        <v>2.3060700338495699</v>
      </c>
      <c r="L283" s="71">
        <v>6.6242343867967843</v>
      </c>
      <c r="M283" s="71">
        <v>18.675329134013271</v>
      </c>
      <c r="N283" s="71">
        <v>23.49181427249037</v>
      </c>
      <c r="O283" s="71">
        <v>18.747135252243719</v>
      </c>
      <c r="P283" s="71">
        <v>22.674243757726298</v>
      </c>
      <c r="Q283" s="71">
        <v>1.0175091678789701</v>
      </c>
      <c r="R283" s="71">
        <v>0</v>
      </c>
      <c r="S283" s="71">
        <v>1.8577133918313971</v>
      </c>
      <c r="T283" s="72"/>
      <c r="U283" s="71">
        <v>5332650</v>
      </c>
      <c r="V283" s="71">
        <v>982</v>
      </c>
      <c r="W283" s="71">
        <v>39</v>
      </c>
      <c r="X283" s="71">
        <v>3517</v>
      </c>
      <c r="Y283" s="71">
        <v>4948</v>
      </c>
      <c r="Z283" s="71">
        <v>8923</v>
      </c>
      <c r="AA283" s="71">
        <v>4509</v>
      </c>
      <c r="AB283" s="71">
        <v>17271</v>
      </c>
      <c r="AC283" s="71">
        <v>0</v>
      </c>
      <c r="AD283" s="71">
        <v>1.8577133918313971</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1983</v>
      </c>
      <c r="B284" s="70">
        <v>105</v>
      </c>
      <c r="C284" s="70">
        <v>3</v>
      </c>
      <c r="D284" s="70">
        <v>7</v>
      </c>
      <c r="E284" s="70">
        <v>2006</v>
      </c>
      <c r="F284" s="70" t="s">
        <v>790</v>
      </c>
      <c r="G284" s="70" t="s">
        <v>1980</v>
      </c>
      <c r="H284" s="70" t="s">
        <v>1981</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1984</v>
      </c>
      <c r="B285" s="70">
        <v>106</v>
      </c>
      <c r="C285" s="70">
        <v>4</v>
      </c>
      <c r="D285" s="70">
        <v>7</v>
      </c>
      <c r="E285" s="70">
        <v>2007</v>
      </c>
      <c r="F285" s="70" t="s">
        <v>791</v>
      </c>
      <c r="G285" s="70" t="s">
        <v>1980</v>
      </c>
      <c r="H285" s="70" t="s">
        <v>1981</v>
      </c>
      <c r="I285" s="148"/>
      <c r="J285" s="71">
        <v>102.0173161045189</v>
      </c>
      <c r="K285" s="71">
        <v>2.4901842058511239</v>
      </c>
      <c r="L285" s="71">
        <v>4.4322124805430994</v>
      </c>
      <c r="M285" s="71">
        <v>25.824555709350481</v>
      </c>
      <c r="N285" s="71">
        <v>34.203432997728008</v>
      </c>
      <c r="O285" s="71">
        <v>18.296603774801039</v>
      </c>
      <c r="P285" s="71">
        <v>22.38179568172966</v>
      </c>
      <c r="Q285" s="71">
        <v>1.0481932956018001</v>
      </c>
      <c r="R285" s="71">
        <v>0</v>
      </c>
      <c r="S285" s="71">
        <v>1.765378681722267</v>
      </c>
      <c r="T285" s="72"/>
      <c r="U285" s="71">
        <v>6389790</v>
      </c>
      <c r="V285" s="71">
        <v>852</v>
      </c>
      <c r="W285" s="71">
        <v>62</v>
      </c>
      <c r="X285" s="71">
        <v>4249</v>
      </c>
      <c r="Y285" s="71">
        <v>4919</v>
      </c>
      <c r="Z285" s="71">
        <v>9053</v>
      </c>
      <c r="AA285" s="71">
        <v>4383</v>
      </c>
      <c r="AB285" s="71">
        <v>16851</v>
      </c>
      <c r="AC285" s="71">
        <v>0</v>
      </c>
      <c r="AD285" s="71">
        <v>1.765378681722267</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1985</v>
      </c>
      <c r="B286" s="70">
        <v>107</v>
      </c>
      <c r="C286" s="70">
        <v>5</v>
      </c>
      <c r="D286" s="70">
        <v>7</v>
      </c>
      <c r="E286" s="70">
        <v>2008</v>
      </c>
      <c r="F286" s="70" t="s">
        <v>792</v>
      </c>
      <c r="G286" s="70" t="s">
        <v>1980</v>
      </c>
      <c r="H286" s="70" t="s">
        <v>1981</v>
      </c>
      <c r="I286" s="148"/>
      <c r="J286" s="71">
        <v>81.627244409425145</v>
      </c>
      <c r="K286" s="71">
        <v>1.7286832566814629</v>
      </c>
      <c r="L286" s="71">
        <v>3.7981112973528348</v>
      </c>
      <c r="M286" s="71">
        <v>26.362514055422071</v>
      </c>
      <c r="N286" s="71">
        <v>30.961173931224941</v>
      </c>
      <c r="O286" s="71">
        <v>17.865594959365019</v>
      </c>
      <c r="P286" s="71">
        <v>21.922730359902541</v>
      </c>
      <c r="Q286" s="71">
        <v>1.01997147289444</v>
      </c>
      <c r="R286" s="71">
        <v>0</v>
      </c>
      <c r="S286" s="71">
        <v>1.5735748916982599</v>
      </c>
      <c r="T286" s="72"/>
      <c r="U286" s="71">
        <v>6738949</v>
      </c>
      <c r="V286" s="71">
        <v>852</v>
      </c>
      <c r="W286" s="71">
        <v>62</v>
      </c>
      <c r="X286" s="71">
        <v>4249</v>
      </c>
      <c r="Y286" s="71">
        <v>4897</v>
      </c>
      <c r="Z286" s="71">
        <v>9150</v>
      </c>
      <c r="AA286" s="71">
        <v>4298</v>
      </c>
      <c r="AB286" s="71">
        <v>16667</v>
      </c>
      <c r="AC286" s="71">
        <v>0</v>
      </c>
      <c r="AD286" s="71">
        <v>1.5735748916982599</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1986</v>
      </c>
      <c r="B287" s="70">
        <v>108</v>
      </c>
      <c r="C287" s="70">
        <v>6</v>
      </c>
      <c r="D287" s="70">
        <v>7</v>
      </c>
      <c r="E287" s="70">
        <v>2009</v>
      </c>
      <c r="F287" s="70" t="s">
        <v>176</v>
      </c>
      <c r="G287" s="70" t="s">
        <v>1980</v>
      </c>
      <c r="H287" s="70" t="s">
        <v>1981</v>
      </c>
      <c r="I287" s="148"/>
      <c r="J287" s="71">
        <v>64.9800936420759</v>
      </c>
      <c r="K287" s="71">
        <v>1.210770044202653</v>
      </c>
      <c r="L287" s="71">
        <v>5.0951106931235604</v>
      </c>
      <c r="M287" s="71">
        <v>23.29642339591939</v>
      </c>
      <c r="N287" s="71">
        <v>22.771273944053998</v>
      </c>
      <c r="O287" s="71">
        <v>18.232551308731679</v>
      </c>
      <c r="P287" s="71">
        <v>21.02650950929981</v>
      </c>
      <c r="Q287" s="71">
        <v>0.96487957815999503</v>
      </c>
      <c r="R287" s="71">
        <v>0</v>
      </c>
      <c r="S287" s="71">
        <v>1.805688868849332</v>
      </c>
      <c r="T287" s="72"/>
      <c r="U287" s="71">
        <v>4897920</v>
      </c>
      <c r="V287" s="71">
        <v>683</v>
      </c>
      <c r="W287" s="71">
        <v>112</v>
      </c>
      <c r="X287" s="71">
        <v>4251</v>
      </c>
      <c r="Y287" s="71">
        <v>4933</v>
      </c>
      <c r="Z287" s="71">
        <v>9217</v>
      </c>
      <c r="AA287" s="71">
        <v>4232</v>
      </c>
      <c r="AB287" s="71">
        <v>16551</v>
      </c>
      <c r="AC287" s="71">
        <v>0</v>
      </c>
      <c r="AD287" s="71">
        <v>1.805688868849332</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39.880000000000003</v>
      </c>
      <c r="BK287" s="71">
        <v>0</v>
      </c>
      <c r="BL287" s="71">
        <v>0</v>
      </c>
      <c r="BM287" s="71">
        <v>0</v>
      </c>
      <c r="BN287" s="72"/>
      <c r="BO287" s="71">
        <v>0</v>
      </c>
      <c r="BP287" s="71">
        <v>0</v>
      </c>
      <c r="BQ287" s="71">
        <v>2</v>
      </c>
      <c r="BR287" s="71">
        <v>0</v>
      </c>
      <c r="BS287" s="71">
        <v>0</v>
      </c>
      <c r="BT287" s="71">
        <v>0</v>
      </c>
      <c r="BU287"/>
      <c r="BV287" s="70">
        <v>39.880000000000003</v>
      </c>
      <c r="BW287" s="70">
        <v>0</v>
      </c>
      <c r="BX287" s="70">
        <v>0</v>
      </c>
      <c r="BY287" s="70">
        <v>0</v>
      </c>
      <c r="BZ287" s="70">
        <v>0</v>
      </c>
      <c r="CA287" s="70">
        <v>0</v>
      </c>
      <c r="CB287" s="70">
        <v>0</v>
      </c>
      <c r="CC287" s="70">
        <v>0</v>
      </c>
      <c r="CD287" s="70">
        <v>0</v>
      </c>
    </row>
    <row r="288" spans="1:82">
      <c r="A288" s="70" t="s">
        <v>1987</v>
      </c>
      <c r="B288" s="70">
        <v>109</v>
      </c>
      <c r="C288" s="70">
        <v>7</v>
      </c>
      <c r="D288" s="70">
        <v>7</v>
      </c>
      <c r="E288" s="70">
        <v>2010</v>
      </c>
      <c r="F288" s="70" t="s">
        <v>177</v>
      </c>
      <c r="G288" s="70" t="s">
        <v>1980</v>
      </c>
      <c r="H288" s="70" t="s">
        <v>1981</v>
      </c>
      <c r="I288" s="148"/>
      <c r="J288" s="71">
        <v>50.54845266234301</v>
      </c>
      <c r="K288" s="71">
        <v>1.365123236674207</v>
      </c>
      <c r="L288" s="71">
        <v>4.7905388510384403</v>
      </c>
      <c r="M288" s="71">
        <v>27.16675290870791</v>
      </c>
      <c r="N288" s="71">
        <v>25.870777289701621</v>
      </c>
      <c r="O288" s="71">
        <v>18.26832881807751</v>
      </c>
      <c r="P288" s="71">
        <v>21.218560175144201</v>
      </c>
      <c r="Q288" s="71">
        <v>0.996907300170222</v>
      </c>
      <c r="R288" s="71">
        <v>0</v>
      </c>
      <c r="S288" s="71">
        <v>1.50632929983441</v>
      </c>
      <c r="T288" s="72"/>
      <c r="U288" s="71">
        <v>3838599</v>
      </c>
      <c r="V288" s="71">
        <v>683</v>
      </c>
      <c r="W288" s="71">
        <v>112</v>
      </c>
      <c r="X288" s="71">
        <v>4251</v>
      </c>
      <c r="Y288" s="71">
        <v>4941</v>
      </c>
      <c r="Z288" s="71">
        <v>9278</v>
      </c>
      <c r="AA288" s="71">
        <v>4164</v>
      </c>
      <c r="AB288" s="71">
        <v>16386</v>
      </c>
      <c r="AC288" s="71">
        <v>0</v>
      </c>
      <c r="AD288" s="71">
        <v>1.50632929983441</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34.543999999999997</v>
      </c>
      <c r="BK288" s="71">
        <v>0</v>
      </c>
      <c r="BL288" s="71">
        <v>0</v>
      </c>
      <c r="BM288" s="71">
        <v>0</v>
      </c>
      <c r="BN288" s="72"/>
      <c r="BO288" s="71">
        <v>0</v>
      </c>
      <c r="BP288" s="71">
        <v>0</v>
      </c>
      <c r="BQ288" s="71">
        <v>2</v>
      </c>
      <c r="BR288" s="71">
        <v>0</v>
      </c>
      <c r="BS288" s="71">
        <v>0</v>
      </c>
      <c r="BT288" s="71">
        <v>0</v>
      </c>
      <c r="BU288"/>
      <c r="BV288" s="70">
        <v>34.543999999999997</v>
      </c>
      <c r="BW288" s="70">
        <v>0</v>
      </c>
      <c r="BX288" s="70">
        <v>0</v>
      </c>
      <c r="BY288" s="70">
        <v>0</v>
      </c>
      <c r="BZ288" s="70">
        <v>0</v>
      </c>
      <c r="CA288" s="70">
        <v>0</v>
      </c>
      <c r="CB288" s="70">
        <v>0</v>
      </c>
      <c r="CC288" s="70">
        <v>0</v>
      </c>
      <c r="CD288" s="70">
        <v>0</v>
      </c>
    </row>
    <row r="289" spans="1:82">
      <c r="A289" s="70" t="s">
        <v>1988</v>
      </c>
      <c r="B289" s="70">
        <v>110</v>
      </c>
      <c r="C289" s="70">
        <v>8</v>
      </c>
      <c r="D289" s="70">
        <v>7</v>
      </c>
      <c r="E289" s="70">
        <v>2011</v>
      </c>
      <c r="F289" s="70" t="s">
        <v>178</v>
      </c>
      <c r="G289" s="70" t="s">
        <v>1980</v>
      </c>
      <c r="H289" s="70" t="s">
        <v>1981</v>
      </c>
      <c r="I289" s="148"/>
      <c r="J289" s="71">
        <v>62.023692458269359</v>
      </c>
      <c r="K289" s="71">
        <v>1.847654341790101</v>
      </c>
      <c r="L289" s="71">
        <v>5.1304309413497977</v>
      </c>
      <c r="M289" s="71">
        <v>32.368125738221003</v>
      </c>
      <c r="N289" s="71">
        <v>34.896288175951383</v>
      </c>
      <c r="O289" s="71">
        <v>18.105362181861388</v>
      </c>
      <c r="P289" s="71">
        <v>20.451975831952449</v>
      </c>
      <c r="Q289" s="71">
        <v>1.1369382542608499</v>
      </c>
      <c r="R289" s="71">
        <v>0</v>
      </c>
      <c r="S289" s="71">
        <v>1.495420207945126</v>
      </c>
      <c r="T289" s="72"/>
      <c r="U289" s="71">
        <v>4046992</v>
      </c>
      <c r="V289" s="71">
        <v>683</v>
      </c>
      <c r="W289" s="71">
        <v>112</v>
      </c>
      <c r="X289" s="71">
        <v>4251</v>
      </c>
      <c r="Y289" s="71">
        <v>4974</v>
      </c>
      <c r="Z289" s="71">
        <v>9395</v>
      </c>
      <c r="AA289" s="71">
        <v>4133</v>
      </c>
      <c r="AB289" s="71">
        <v>16201</v>
      </c>
      <c r="AC289" s="71">
        <v>0</v>
      </c>
      <c r="AD289" s="71">
        <v>1.495420207945126</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31.024999999999999</v>
      </c>
      <c r="BK289" s="71">
        <v>0</v>
      </c>
      <c r="BL289" s="71">
        <v>0</v>
      </c>
      <c r="BM289" s="71">
        <v>0</v>
      </c>
      <c r="BN289" s="72"/>
      <c r="BO289" s="71">
        <v>0</v>
      </c>
      <c r="BP289" s="71">
        <v>0</v>
      </c>
      <c r="BQ289" s="71">
        <v>2</v>
      </c>
      <c r="BR289" s="71">
        <v>0</v>
      </c>
      <c r="BS289" s="71">
        <v>0</v>
      </c>
      <c r="BT289" s="71">
        <v>0</v>
      </c>
      <c r="BU289"/>
      <c r="BV289" s="70">
        <v>31.024999999999999</v>
      </c>
      <c r="BW289" s="70">
        <v>0</v>
      </c>
      <c r="BX289" s="70">
        <v>0</v>
      </c>
      <c r="BY289" s="70">
        <v>0</v>
      </c>
      <c r="BZ289" s="70">
        <v>0</v>
      </c>
      <c r="CA289" s="70">
        <v>0</v>
      </c>
      <c r="CB289" s="70">
        <v>0</v>
      </c>
      <c r="CC289" s="70">
        <v>0</v>
      </c>
      <c r="CD289" s="70">
        <v>0</v>
      </c>
    </row>
    <row r="290" spans="1:82">
      <c r="A290" s="70" t="s">
        <v>1989</v>
      </c>
      <c r="B290" s="70">
        <v>111</v>
      </c>
      <c r="C290" s="70">
        <v>9</v>
      </c>
      <c r="D290" s="70">
        <v>7</v>
      </c>
      <c r="E290" s="70">
        <v>2012</v>
      </c>
      <c r="F290" s="70" t="s">
        <v>179</v>
      </c>
      <c r="G290" s="70" t="s">
        <v>1980</v>
      </c>
      <c r="H290" s="70" t="s">
        <v>1981</v>
      </c>
      <c r="I290" s="148"/>
      <c r="J290" s="71">
        <v>71.730898723490583</v>
      </c>
      <c r="K290" s="71">
        <v>1.67818796727051</v>
      </c>
      <c r="L290" s="71">
        <v>4.9800732745304641</v>
      </c>
      <c r="M290" s="71">
        <v>31.374451170164551</v>
      </c>
      <c r="N290" s="71">
        <v>37.760274950059937</v>
      </c>
      <c r="O290" s="71">
        <v>18.165556345284326</v>
      </c>
      <c r="P290" s="71">
        <v>20.433968912009995</v>
      </c>
      <c r="Q290" s="71">
        <v>1.2303045177401599</v>
      </c>
      <c r="R290" s="71">
        <v>0</v>
      </c>
      <c r="S290" s="71">
        <v>1.5767645825676799</v>
      </c>
      <c r="T290" s="72"/>
      <c r="U290" s="71">
        <v>4823943</v>
      </c>
      <c r="V290" s="71">
        <v>683</v>
      </c>
      <c r="W290" s="71">
        <v>112</v>
      </c>
      <c r="X290" s="71">
        <v>4251</v>
      </c>
      <c r="Y290" s="71">
        <v>5034</v>
      </c>
      <c r="Z290" s="71">
        <v>9501</v>
      </c>
      <c r="AA290" s="71">
        <v>4106</v>
      </c>
      <c r="AB290" s="71">
        <v>16136</v>
      </c>
      <c r="AC290" s="71">
        <v>0</v>
      </c>
      <c r="AD290" s="71">
        <v>1.5767645825676799</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27.774000000000001</v>
      </c>
      <c r="BK290" s="71">
        <v>0</v>
      </c>
      <c r="BL290" s="71">
        <v>0</v>
      </c>
      <c r="BM290" s="71">
        <v>0</v>
      </c>
      <c r="BN290" s="72"/>
      <c r="BO290" s="71">
        <v>0</v>
      </c>
      <c r="BP290" s="71">
        <v>0</v>
      </c>
      <c r="BQ290" s="71">
        <v>2</v>
      </c>
      <c r="BR290" s="71">
        <v>0</v>
      </c>
      <c r="BS290" s="71">
        <v>0</v>
      </c>
      <c r="BT290" s="71">
        <v>0</v>
      </c>
      <c r="BU290"/>
      <c r="BV290" s="70">
        <v>27.774000000000001</v>
      </c>
      <c r="BW290" s="70">
        <v>0</v>
      </c>
      <c r="BX290" s="70">
        <v>0</v>
      </c>
      <c r="BY290" s="70">
        <v>0</v>
      </c>
      <c r="BZ290" s="70">
        <v>0</v>
      </c>
      <c r="CA290" s="70">
        <v>0</v>
      </c>
      <c r="CB290" s="70">
        <v>0</v>
      </c>
      <c r="CC290" s="70">
        <v>0</v>
      </c>
      <c r="CD290" s="70">
        <v>0</v>
      </c>
    </row>
    <row r="291" spans="1:82">
      <c r="A291" s="70" t="s">
        <v>1990</v>
      </c>
      <c r="B291" s="70">
        <v>112</v>
      </c>
      <c r="C291" s="70">
        <v>10</v>
      </c>
      <c r="D291" s="70">
        <v>7</v>
      </c>
      <c r="E291" s="70">
        <v>2013</v>
      </c>
      <c r="F291" s="70" t="s">
        <v>180</v>
      </c>
      <c r="G291" s="70" t="s">
        <v>1980</v>
      </c>
      <c r="H291" s="70" t="s">
        <v>1981</v>
      </c>
      <c r="I291" s="148"/>
      <c r="J291" s="71">
        <v>76.32297061862711</v>
      </c>
      <c r="K291" s="71">
        <v>1.4070599215551769</v>
      </c>
      <c r="L291" s="71">
        <v>5.2537165838934872</v>
      </c>
      <c r="M291" s="71">
        <v>32.241950456242662</v>
      </c>
      <c r="N291" s="71">
        <v>36.155034524441852</v>
      </c>
      <c r="O291" s="71">
        <v>17.504467762588561</v>
      </c>
      <c r="P291" s="71">
        <v>20.301158970422112</v>
      </c>
      <c r="Q291" s="71">
        <v>1.2433252080152699</v>
      </c>
      <c r="R291" s="71">
        <v>0</v>
      </c>
      <c r="S291" s="71">
        <v>1.4118985728110189</v>
      </c>
      <c r="T291" s="72"/>
      <c r="U291" s="71">
        <v>4886082</v>
      </c>
      <c r="V291" s="71">
        <v>683</v>
      </c>
      <c r="W291" s="71">
        <v>112</v>
      </c>
      <c r="X291" s="71">
        <v>4251</v>
      </c>
      <c r="Y291" s="71">
        <v>5054</v>
      </c>
      <c r="Z291" s="71">
        <v>9564</v>
      </c>
      <c r="AA291" s="71">
        <v>4064</v>
      </c>
      <c r="AB291" s="71">
        <v>16073</v>
      </c>
      <c r="AC291" s="71">
        <v>0</v>
      </c>
      <c r="AD291" s="71">
        <v>1.4118985728110189</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25.637</v>
      </c>
      <c r="BK291" s="71">
        <v>0</v>
      </c>
      <c r="BL291" s="71">
        <v>0</v>
      </c>
      <c r="BM291" s="71">
        <v>0</v>
      </c>
      <c r="BN291" s="72"/>
      <c r="BO291" s="71">
        <v>0</v>
      </c>
      <c r="BP291" s="71">
        <v>0</v>
      </c>
      <c r="BQ291" s="71">
        <v>3</v>
      </c>
      <c r="BR291" s="71">
        <v>0</v>
      </c>
      <c r="BS291" s="71">
        <v>0</v>
      </c>
      <c r="BT291" s="71">
        <v>0</v>
      </c>
      <c r="BU291"/>
      <c r="BV291" s="70">
        <v>25.637</v>
      </c>
      <c r="BW291" s="70">
        <v>0</v>
      </c>
      <c r="BX291" s="70">
        <v>0</v>
      </c>
      <c r="BY291" s="70">
        <v>0</v>
      </c>
      <c r="BZ291" s="70">
        <v>0</v>
      </c>
      <c r="CA291" s="70">
        <v>0</v>
      </c>
      <c r="CB291" s="70">
        <v>0</v>
      </c>
      <c r="CC291" s="70">
        <v>0</v>
      </c>
      <c r="CD291" s="70">
        <v>0</v>
      </c>
    </row>
    <row r="292" spans="1:82">
      <c r="A292" s="70" t="s">
        <v>1991</v>
      </c>
      <c r="B292" s="70">
        <v>113</v>
      </c>
      <c r="C292" s="70">
        <v>11</v>
      </c>
      <c r="D292" s="70">
        <v>7</v>
      </c>
      <c r="E292" s="70">
        <v>2014</v>
      </c>
      <c r="F292" s="70" t="s">
        <v>181</v>
      </c>
      <c r="G292" s="1064" t="s">
        <v>1980</v>
      </c>
      <c r="H292" s="70" t="s">
        <v>1981</v>
      </c>
      <c r="I292" s="148"/>
      <c r="J292" s="71">
        <v>83.613902168649261</v>
      </c>
      <c r="K292" s="71">
        <v>1.481936301195091</v>
      </c>
      <c r="L292" s="71">
        <v>8.0001245234084735</v>
      </c>
      <c r="M292" s="71">
        <v>30.53865217937846</v>
      </c>
      <c r="N292" s="71">
        <v>36.888699608723527</v>
      </c>
      <c r="O292" s="71">
        <v>16.685948407575935</v>
      </c>
      <c r="P292" s="71">
        <v>20.26608408053265</v>
      </c>
      <c r="Q292" s="71">
        <v>1.1813927815043499</v>
      </c>
      <c r="R292" s="71">
        <v>0</v>
      </c>
      <c r="S292" s="71">
        <v>1.654459282123697</v>
      </c>
      <c r="T292" s="72"/>
      <c r="U292" s="71">
        <v>5653197</v>
      </c>
      <c r="V292" s="71">
        <v>629</v>
      </c>
      <c r="W292" s="71">
        <v>220</v>
      </c>
      <c r="X292" s="71">
        <v>3946</v>
      </c>
      <c r="Y292" s="71">
        <v>5080</v>
      </c>
      <c r="Z292" s="71">
        <v>9602</v>
      </c>
      <c r="AA292" s="71">
        <v>4036</v>
      </c>
      <c r="AB292" s="71">
        <v>15918</v>
      </c>
      <c r="AC292" s="71">
        <v>0</v>
      </c>
      <c r="AD292" s="71">
        <v>1.654459282123697</v>
      </c>
      <c r="AE292" s="72"/>
      <c r="AF292" s="71"/>
      <c r="AG292" s="71"/>
      <c r="AH292" s="71"/>
      <c r="AI292" s="71"/>
      <c r="AJ292" s="71"/>
      <c r="AK292" s="71"/>
      <c r="AL292" s="71"/>
      <c r="AM292" s="71"/>
      <c r="AN292" s="71"/>
      <c r="AO292" s="71"/>
      <c r="AP292" s="71"/>
      <c r="AQ292" s="72"/>
      <c r="AR292" s="71">
        <v>161</v>
      </c>
      <c r="AS292" s="71">
        <v>18</v>
      </c>
      <c r="AT292" s="71">
        <v>0</v>
      </c>
      <c r="AU292" s="71">
        <v>0</v>
      </c>
      <c r="AV292" s="71">
        <v>0</v>
      </c>
      <c r="AW292" s="71">
        <v>0</v>
      </c>
      <c r="AX292" s="71"/>
      <c r="AY292" s="72"/>
      <c r="AZ292" s="71">
        <v>699</v>
      </c>
      <c r="BA292" s="71">
        <v>524.6</v>
      </c>
      <c r="BB292" s="71">
        <v>0</v>
      </c>
      <c r="BC292" s="71">
        <v>0</v>
      </c>
      <c r="BD292" s="71">
        <v>0</v>
      </c>
      <c r="BE292" s="71">
        <v>0</v>
      </c>
      <c r="BF292" s="71"/>
      <c r="BG292" s="72"/>
      <c r="BH292" s="71">
        <v>0</v>
      </c>
      <c r="BI292" s="71">
        <v>0</v>
      </c>
      <c r="BJ292" s="71">
        <v>21.132000000000001</v>
      </c>
      <c r="BK292" s="71">
        <v>0</v>
      </c>
      <c r="BL292" s="71">
        <v>0</v>
      </c>
      <c r="BM292" s="71">
        <v>0</v>
      </c>
      <c r="BN292" s="72"/>
      <c r="BO292" s="71">
        <v>0</v>
      </c>
      <c r="BP292" s="71">
        <v>0</v>
      </c>
      <c r="BQ292" s="71">
        <v>4</v>
      </c>
      <c r="BR292" s="71">
        <v>0</v>
      </c>
      <c r="BS292" s="71">
        <v>0</v>
      </c>
      <c r="BT292" s="71">
        <v>0</v>
      </c>
      <c r="BU292"/>
      <c r="BV292" s="70">
        <v>21.132000000000001</v>
      </c>
      <c r="BW292" s="70">
        <v>0</v>
      </c>
      <c r="BX292" s="70">
        <v>0</v>
      </c>
      <c r="BY292" s="70">
        <v>0</v>
      </c>
      <c r="BZ292" s="70">
        <v>0</v>
      </c>
      <c r="CA292" s="70">
        <v>0</v>
      </c>
      <c r="CB292" s="70">
        <v>0</v>
      </c>
      <c r="CC292" s="70">
        <v>0</v>
      </c>
      <c r="CD292" s="70">
        <v>0</v>
      </c>
    </row>
    <row r="293" spans="1:82">
      <c r="A293" s="70" t="s">
        <v>1992</v>
      </c>
      <c r="B293" s="70">
        <v>114</v>
      </c>
      <c r="C293" s="70">
        <v>12</v>
      </c>
      <c r="D293" s="70">
        <v>7</v>
      </c>
      <c r="E293" s="70">
        <v>2015</v>
      </c>
      <c r="F293" s="70" t="s">
        <v>182</v>
      </c>
      <c r="G293" s="1064" t="s">
        <v>1980</v>
      </c>
      <c r="H293" s="70" t="s">
        <v>1981</v>
      </c>
      <c r="I293" s="148"/>
      <c r="J293" s="71">
        <v>79.580955310045212</v>
      </c>
      <c r="K293" s="71">
        <v>1.440772721429503</v>
      </c>
      <c r="L293" s="71">
        <v>6.4363900347997776</v>
      </c>
      <c r="M293" s="71">
        <v>22.902570928818591</v>
      </c>
      <c r="N293" s="71">
        <v>34.974552237338287</v>
      </c>
      <c r="O293" s="71">
        <v>16.547549267076917</v>
      </c>
      <c r="P293" s="71">
        <v>20.025805364927333</v>
      </c>
      <c r="Q293" s="71">
        <v>1.1419765808784701</v>
      </c>
      <c r="R293" s="71">
        <v>0</v>
      </c>
      <c r="S293" s="71">
        <v>1.315879653392283</v>
      </c>
      <c r="T293" s="72"/>
      <c r="U293" s="71">
        <v>5993401</v>
      </c>
      <c r="V293" s="71">
        <v>629</v>
      </c>
      <c r="W293" s="71">
        <v>220</v>
      </c>
      <c r="X293" s="71">
        <v>3946</v>
      </c>
      <c r="Y293" s="71">
        <v>5079</v>
      </c>
      <c r="Z293" s="71">
        <v>9614</v>
      </c>
      <c r="AA293" s="71">
        <v>3985</v>
      </c>
      <c r="AB293" s="71">
        <v>15718</v>
      </c>
      <c r="AC293" s="71">
        <v>0</v>
      </c>
      <c r="AD293" s="71">
        <v>1.315879653392283</v>
      </c>
      <c r="AE293" s="72"/>
      <c r="AF293" s="71">
        <v>68115939.319253355</v>
      </c>
      <c r="AG293" s="71">
        <v>1067046.9725702161</v>
      </c>
      <c r="AH293" s="71">
        <v>916624.61566808145</v>
      </c>
      <c r="AI293" s="71">
        <v>25080777.707301188</v>
      </c>
      <c r="AJ293" s="71">
        <v>48495940.303809963</v>
      </c>
      <c r="AK293" s="71">
        <v>0</v>
      </c>
      <c r="AL293" s="71">
        <v>0</v>
      </c>
      <c r="AM293" s="71">
        <v>2154085.9654698451</v>
      </c>
      <c r="AN293" s="71">
        <v>0</v>
      </c>
      <c r="AO293" s="71">
        <v>0</v>
      </c>
      <c r="AP293" s="71">
        <v>145830414.88407263</v>
      </c>
      <c r="AQ293" s="72"/>
      <c r="AR293" s="71">
        <v>174</v>
      </c>
      <c r="AS293" s="71">
        <v>22</v>
      </c>
      <c r="AT293" s="71">
        <v>0</v>
      </c>
      <c r="AU293" s="71">
        <v>0</v>
      </c>
      <c r="AV293" s="71">
        <v>0</v>
      </c>
      <c r="AW293" s="71">
        <v>0</v>
      </c>
      <c r="AX293" s="71"/>
      <c r="AY293" s="72"/>
      <c r="AZ293" s="71">
        <v>762</v>
      </c>
      <c r="BA293" s="71">
        <v>627.70000000000005</v>
      </c>
      <c r="BB293" s="71">
        <v>0</v>
      </c>
      <c r="BC293" s="71">
        <v>0</v>
      </c>
      <c r="BD293" s="71">
        <v>0</v>
      </c>
      <c r="BE293" s="71">
        <v>0</v>
      </c>
      <c r="BF293" s="71"/>
      <c r="BG293" s="72"/>
      <c r="BH293" s="71">
        <v>0</v>
      </c>
      <c r="BI293" s="71">
        <v>0</v>
      </c>
      <c r="BJ293" s="71">
        <v>28.308</v>
      </c>
      <c r="BK293" s="71">
        <v>0</v>
      </c>
      <c r="BL293" s="71">
        <v>0</v>
      </c>
      <c r="BM293" s="71">
        <v>0</v>
      </c>
      <c r="BN293" s="72"/>
      <c r="BO293" s="71">
        <v>0</v>
      </c>
      <c r="BP293" s="71">
        <v>0</v>
      </c>
      <c r="BQ293" s="71">
        <v>6</v>
      </c>
      <c r="BR293" s="71">
        <v>0</v>
      </c>
      <c r="BS293" s="71">
        <v>0</v>
      </c>
      <c r="BT293" s="71">
        <v>0</v>
      </c>
      <c r="BU293"/>
      <c r="BV293" s="70">
        <v>28.308</v>
      </c>
      <c r="BW293" s="70">
        <v>0</v>
      </c>
      <c r="BX293" s="70">
        <v>0</v>
      </c>
      <c r="BY293" s="70">
        <v>0</v>
      </c>
      <c r="BZ293" s="70">
        <v>0</v>
      </c>
      <c r="CA293" s="70">
        <v>0</v>
      </c>
      <c r="CB293" s="70">
        <v>0</v>
      </c>
      <c r="CC293" s="70">
        <v>0</v>
      </c>
      <c r="CD293" s="70">
        <v>0</v>
      </c>
    </row>
    <row r="294" spans="1:82">
      <c r="A294" s="70" t="s">
        <v>1993</v>
      </c>
      <c r="B294" s="70">
        <v>115</v>
      </c>
      <c r="C294" s="70">
        <v>13</v>
      </c>
      <c r="D294" s="70">
        <v>7</v>
      </c>
      <c r="E294" s="70">
        <v>2016</v>
      </c>
      <c r="F294" s="70" t="s">
        <v>155</v>
      </c>
      <c r="G294" s="70" t="s">
        <v>1980</v>
      </c>
      <c r="H294" s="70" t="s">
        <v>1981</v>
      </c>
      <c r="I294" s="148"/>
      <c r="J294" s="71">
        <v>64.87280046139395</v>
      </c>
      <c r="K294" s="71">
        <v>1.4597975079994583</v>
      </c>
      <c r="L294" s="71">
        <v>8.1450576774831891</v>
      </c>
      <c r="M294" s="71">
        <v>20.20290872165527</v>
      </c>
      <c r="N294" s="71">
        <v>33.608245005810559</v>
      </c>
      <c r="O294" s="71">
        <v>16.259889537792265</v>
      </c>
      <c r="P294" s="71">
        <v>19.629236613605304</v>
      </c>
      <c r="Q294" s="71">
        <v>1.0923949427482997</v>
      </c>
      <c r="R294" s="71">
        <v>0</v>
      </c>
      <c r="S294" s="71">
        <v>1.5600497561089064</v>
      </c>
      <c r="T294" s="72"/>
      <c r="U294" s="71">
        <v>4764460</v>
      </c>
      <c r="V294" s="71">
        <v>629</v>
      </c>
      <c r="W294" s="71">
        <v>220</v>
      </c>
      <c r="X294" s="71">
        <v>3946</v>
      </c>
      <c r="Y294" s="71">
        <v>5059</v>
      </c>
      <c r="Z294" s="71">
        <v>9563</v>
      </c>
      <c r="AA294" s="71">
        <v>4040</v>
      </c>
      <c r="AB294" s="71">
        <v>15466</v>
      </c>
      <c r="AC294" s="71">
        <v>0</v>
      </c>
      <c r="AD294" s="71">
        <v>1.5600497561089059</v>
      </c>
      <c r="AE294" s="72"/>
      <c r="AF294" s="71">
        <v>55990915.947279491</v>
      </c>
      <c r="AG294" s="71">
        <v>1014555.830156334</v>
      </c>
      <c r="AH294" s="71">
        <v>908629.1331093068</v>
      </c>
      <c r="AI294" s="71">
        <v>24869901.947188281</v>
      </c>
      <c r="AJ294" s="71">
        <v>43685663.688315183</v>
      </c>
      <c r="AK294" s="71">
        <v>0</v>
      </c>
      <c r="AL294" s="71">
        <v>0</v>
      </c>
      <c r="AM294" s="71">
        <v>2121197.1052799998</v>
      </c>
      <c r="AN294" s="71">
        <v>0</v>
      </c>
      <c r="AO294" s="71">
        <v>0</v>
      </c>
      <c r="AP294" s="71">
        <v>128590863.65132859</v>
      </c>
      <c r="AQ294" s="72"/>
      <c r="AR294" s="71">
        <v>178</v>
      </c>
      <c r="AS294" s="71">
        <v>25</v>
      </c>
      <c r="AT294" s="71">
        <v>0</v>
      </c>
      <c r="AU294" s="71">
        <v>0</v>
      </c>
      <c r="AV294" s="71">
        <v>0</v>
      </c>
      <c r="AW294" s="71">
        <v>0</v>
      </c>
      <c r="AX294" s="71"/>
      <c r="AY294" s="72"/>
      <c r="AZ294" s="71">
        <v>795.09999999999991</v>
      </c>
      <c r="BA294" s="71">
        <v>708.2</v>
      </c>
      <c r="BB294" s="71">
        <v>0</v>
      </c>
      <c r="BC294" s="71">
        <v>0</v>
      </c>
      <c r="BD294" s="71">
        <v>0</v>
      </c>
      <c r="BE294" s="71">
        <v>0</v>
      </c>
      <c r="BF294" s="71"/>
      <c r="BG294" s="72"/>
      <c r="BH294" s="71">
        <v>0</v>
      </c>
      <c r="BI294" s="71">
        <v>0</v>
      </c>
      <c r="BJ294" s="71">
        <v>18.266999999999999</v>
      </c>
      <c r="BK294" s="71">
        <v>0</v>
      </c>
      <c r="BL294" s="71">
        <v>0</v>
      </c>
      <c r="BM294" s="71">
        <v>0</v>
      </c>
      <c r="BN294" s="72"/>
      <c r="BO294" s="71">
        <v>0</v>
      </c>
      <c r="BP294" s="71">
        <v>0</v>
      </c>
      <c r="BQ294" s="71">
        <v>4</v>
      </c>
      <c r="BR294" s="71">
        <v>0</v>
      </c>
      <c r="BS294" s="71">
        <v>0</v>
      </c>
      <c r="BT294" s="71">
        <v>0</v>
      </c>
      <c r="BU294"/>
      <c r="BV294" s="70">
        <v>18.266999999999999</v>
      </c>
      <c r="BW294" s="70">
        <v>0</v>
      </c>
      <c r="BX294" s="70">
        <v>0</v>
      </c>
      <c r="BY294" s="70">
        <v>0</v>
      </c>
      <c r="BZ294" s="70">
        <v>0</v>
      </c>
      <c r="CA294" s="70">
        <v>0</v>
      </c>
      <c r="CB294" s="70">
        <v>0</v>
      </c>
      <c r="CC294" s="70">
        <v>0</v>
      </c>
      <c r="CD294" s="70">
        <v>0</v>
      </c>
    </row>
    <row r="295" spans="1:82">
      <c r="A295" s="70" t="s">
        <v>1994</v>
      </c>
      <c r="B295" s="70">
        <v>116</v>
      </c>
      <c r="C295" s="70">
        <v>14</v>
      </c>
      <c r="D295" s="70">
        <v>7</v>
      </c>
      <c r="E295" s="70">
        <v>2017</v>
      </c>
      <c r="F295" s="70" t="s">
        <v>156</v>
      </c>
      <c r="G295" s="70" t="s">
        <v>1980</v>
      </c>
      <c r="H295" s="70" t="s">
        <v>1981</v>
      </c>
      <c r="I295" s="148"/>
      <c r="J295" s="71">
        <v>58.19286637702853</v>
      </c>
      <c r="K295" s="71">
        <v>1.4111247221483187</v>
      </c>
      <c r="L295" s="71">
        <v>8.354304913240064</v>
      </c>
      <c r="M295" s="71">
        <v>18.57424716633761</v>
      </c>
      <c r="N295" s="71">
        <v>32.960658428385223</v>
      </c>
      <c r="O295" s="71">
        <v>16.004602165638342</v>
      </c>
      <c r="P295" s="71">
        <v>19.471096803346033</v>
      </c>
      <c r="Q295" s="71">
        <v>1.04052398884583</v>
      </c>
      <c r="R295" s="71">
        <v>0</v>
      </c>
      <c r="S295" s="71">
        <v>1.883723732950757</v>
      </c>
      <c r="T295" s="72"/>
      <c r="U295" s="71">
        <v>4842543</v>
      </c>
      <c r="V295" s="71">
        <v>629</v>
      </c>
      <c r="W295" s="71">
        <v>220</v>
      </c>
      <c r="X295" s="71">
        <v>3946</v>
      </c>
      <c r="Y295" s="71">
        <v>5024</v>
      </c>
      <c r="Z295" s="71">
        <v>9569</v>
      </c>
      <c r="AA295" s="71">
        <v>4033</v>
      </c>
      <c r="AB295" s="71">
        <v>15234</v>
      </c>
      <c r="AC295" s="71">
        <v>0</v>
      </c>
      <c r="AD295" s="71">
        <v>1.883723732950757</v>
      </c>
      <c r="AE295" s="72"/>
      <c r="AF295" s="71">
        <v>54777435.6154598</v>
      </c>
      <c r="AG295" s="71">
        <v>1023260.711845538</v>
      </c>
      <c r="AH295" s="71">
        <v>1303111.494005254</v>
      </c>
      <c r="AI295" s="71">
        <v>25080727.698536061</v>
      </c>
      <c r="AJ295" s="71">
        <v>45156935.602005288</v>
      </c>
      <c r="AK295" s="71">
        <v>0</v>
      </c>
      <c r="AL295" s="71">
        <v>0</v>
      </c>
      <c r="AM295" s="71">
        <v>2092647.0830604869</v>
      </c>
      <c r="AN295" s="71">
        <v>0</v>
      </c>
      <c r="AO295" s="71">
        <v>0</v>
      </c>
      <c r="AP295" s="71">
        <v>129434118.20491242</v>
      </c>
      <c r="AQ295" s="72"/>
      <c r="AR295" s="71">
        <v>185</v>
      </c>
      <c r="AS295" s="71">
        <v>29</v>
      </c>
      <c r="AT295" s="71">
        <v>0</v>
      </c>
      <c r="AU295" s="71">
        <v>0</v>
      </c>
      <c r="AV295" s="71">
        <v>0</v>
      </c>
      <c r="AW295" s="71">
        <v>0</v>
      </c>
      <c r="AX295" s="71"/>
      <c r="AY295" s="72"/>
      <c r="AZ295" s="71">
        <v>831.2</v>
      </c>
      <c r="BA295" s="71">
        <v>795.5</v>
      </c>
      <c r="BB295" s="71">
        <v>0</v>
      </c>
      <c r="BC295" s="71">
        <v>0</v>
      </c>
      <c r="BD295" s="71">
        <v>0</v>
      </c>
      <c r="BE295" s="71">
        <v>0</v>
      </c>
      <c r="BF295" s="71"/>
      <c r="BG295" s="72"/>
      <c r="BH295" s="71">
        <v>0</v>
      </c>
      <c r="BI295" s="71">
        <v>0</v>
      </c>
      <c r="BJ295" s="71">
        <v>20.082999999999998</v>
      </c>
      <c r="BK295" s="71">
        <v>0</v>
      </c>
      <c r="BL295" s="71">
        <v>0</v>
      </c>
      <c r="BM295" s="71">
        <v>0</v>
      </c>
      <c r="BN295" s="72"/>
      <c r="BO295" s="71">
        <v>0</v>
      </c>
      <c r="BP295" s="71">
        <v>0</v>
      </c>
      <c r="BQ295" s="71">
        <v>4</v>
      </c>
      <c r="BR295" s="71">
        <v>0</v>
      </c>
      <c r="BS295" s="71">
        <v>0</v>
      </c>
      <c r="BT295" s="71">
        <v>0</v>
      </c>
      <c r="BU295"/>
      <c r="BV295" s="70">
        <v>20.082999999999998</v>
      </c>
      <c r="BW295" s="70">
        <v>0</v>
      </c>
      <c r="BX295" s="70">
        <v>0</v>
      </c>
      <c r="BY295" s="70">
        <v>0</v>
      </c>
      <c r="BZ295" s="70">
        <v>0</v>
      </c>
      <c r="CA295" s="70">
        <v>0</v>
      </c>
      <c r="CB295" s="70">
        <v>0</v>
      </c>
      <c r="CC295" s="70">
        <v>0</v>
      </c>
      <c r="CD295" s="70">
        <v>0</v>
      </c>
    </row>
    <row r="296" spans="1:82">
      <c r="A296" s="70" t="s">
        <v>1995</v>
      </c>
      <c r="B296" s="70">
        <v>117</v>
      </c>
      <c r="C296" s="70">
        <v>15</v>
      </c>
      <c r="D296" s="70">
        <v>7</v>
      </c>
      <c r="E296" s="70">
        <v>2018</v>
      </c>
      <c r="F296" s="70" t="s">
        <v>183</v>
      </c>
      <c r="G296" s="70" t="s">
        <v>1980</v>
      </c>
      <c r="H296" s="70" t="s">
        <v>1981</v>
      </c>
      <c r="I296" s="148"/>
      <c r="J296" s="71">
        <v>66.446514959421179</v>
      </c>
      <c r="K296" s="71">
        <v>1.2872504057783187</v>
      </c>
      <c r="L296" s="71">
        <v>7.475188093715639</v>
      </c>
      <c r="M296" s="71">
        <v>16.91047891947294</v>
      </c>
      <c r="N296" s="71">
        <v>29.869952647401092</v>
      </c>
      <c r="O296" s="71">
        <v>15.690781632211996</v>
      </c>
      <c r="P296" s="71">
        <v>19.239037802819183</v>
      </c>
      <c r="Q296" s="71">
        <v>0.94995193070242501</v>
      </c>
      <c r="R296" s="71">
        <v>0</v>
      </c>
      <c r="S296" s="71">
        <v>1.9026087360490551</v>
      </c>
      <c r="T296" s="72"/>
      <c r="U296" s="71">
        <v>5497324</v>
      </c>
      <c r="V296" s="71">
        <v>629</v>
      </c>
      <c r="W296" s="71">
        <v>220</v>
      </c>
      <c r="X296" s="71">
        <v>3946</v>
      </c>
      <c r="Y296" s="71">
        <v>5002</v>
      </c>
      <c r="Z296" s="71">
        <v>9561</v>
      </c>
      <c r="AA296" s="71">
        <v>4025</v>
      </c>
      <c r="AB296" s="71">
        <v>14988</v>
      </c>
      <c r="AC296" s="71">
        <v>0</v>
      </c>
      <c r="AD296" s="71">
        <v>1.9026087360490549</v>
      </c>
      <c r="AE296" s="72"/>
      <c r="AF296" s="71">
        <v>64199175.410538733</v>
      </c>
      <c r="AG296" s="71">
        <v>910517.7667877893</v>
      </c>
      <c r="AH296" s="71">
        <v>1205813.3867422389</v>
      </c>
      <c r="AI296" s="71">
        <v>23577515.02691685</v>
      </c>
      <c r="AJ296" s="71">
        <v>44155667.942281172</v>
      </c>
      <c r="AK296" s="71">
        <v>0</v>
      </c>
      <c r="AL296" s="71">
        <v>0</v>
      </c>
      <c r="AM296" s="71">
        <v>2063114.8473461929</v>
      </c>
      <c r="AN296" s="71">
        <v>0</v>
      </c>
      <c r="AO296" s="71">
        <v>0</v>
      </c>
      <c r="AP296" s="71">
        <v>136111804.38061297</v>
      </c>
      <c r="AQ296" s="72"/>
      <c r="AR296" s="71">
        <v>200</v>
      </c>
      <c r="AS296" s="71">
        <v>30</v>
      </c>
      <c r="AT296" s="71">
        <v>0</v>
      </c>
      <c r="AU296" s="71">
        <v>0</v>
      </c>
      <c r="AV296" s="71">
        <v>0</v>
      </c>
      <c r="AW296" s="71">
        <v>0</v>
      </c>
      <c r="AX296" s="71"/>
      <c r="AY296" s="72"/>
      <c r="AZ296" s="71">
        <v>905.39999999999986</v>
      </c>
      <c r="BA296" s="71">
        <v>1061.5999999999999</v>
      </c>
      <c r="BB296" s="71">
        <v>0</v>
      </c>
      <c r="BC296" s="71">
        <v>0</v>
      </c>
      <c r="BD296" s="71">
        <v>0</v>
      </c>
      <c r="BE296" s="71">
        <v>0</v>
      </c>
      <c r="BF296" s="71"/>
      <c r="BG296" s="72"/>
      <c r="BH296" s="71">
        <v>0</v>
      </c>
      <c r="BI296" s="71">
        <v>0</v>
      </c>
      <c r="BJ296" s="71">
        <v>18.303999999999998</v>
      </c>
      <c r="BK296" s="71">
        <v>0</v>
      </c>
      <c r="BL296" s="71">
        <v>0</v>
      </c>
      <c r="BM296" s="71">
        <v>0</v>
      </c>
      <c r="BN296" s="72"/>
      <c r="BO296" s="71">
        <v>0</v>
      </c>
      <c r="BP296" s="71">
        <v>0</v>
      </c>
      <c r="BQ296" s="71">
        <v>4</v>
      </c>
      <c r="BR296" s="71">
        <v>0</v>
      </c>
      <c r="BS296" s="71">
        <v>0</v>
      </c>
      <c r="BT296" s="71">
        <v>0</v>
      </c>
      <c r="BU296"/>
      <c r="BV296" s="70">
        <v>18.303999999999998</v>
      </c>
      <c r="BW296" s="70">
        <v>0</v>
      </c>
      <c r="BX296" s="70">
        <v>0</v>
      </c>
      <c r="BY296" s="70">
        <v>0</v>
      </c>
      <c r="BZ296" s="70">
        <v>0</v>
      </c>
      <c r="CA296" s="70">
        <v>0</v>
      </c>
      <c r="CB296" s="70">
        <v>0</v>
      </c>
      <c r="CC296" s="70">
        <v>0</v>
      </c>
      <c r="CD296" s="70">
        <v>0</v>
      </c>
    </row>
    <row r="297" spans="1:82">
      <c r="A297" s="70" t="s">
        <v>1996</v>
      </c>
      <c r="B297" s="70">
        <v>118</v>
      </c>
      <c r="C297" s="70">
        <v>16</v>
      </c>
      <c r="D297" s="70">
        <v>7</v>
      </c>
      <c r="E297" s="70">
        <v>2019</v>
      </c>
      <c r="F297" s="70" t="s">
        <v>158</v>
      </c>
      <c r="G297" s="70" t="s">
        <v>1980</v>
      </c>
      <c r="H297" s="70" t="s">
        <v>1981</v>
      </c>
      <c r="I297" s="148"/>
      <c r="J297" s="71">
        <v>81.438651975738523</v>
      </c>
      <c r="K297" s="71">
        <v>1.1587205552291926</v>
      </c>
      <c r="L297" s="71">
        <v>7.5162863829029591</v>
      </c>
      <c r="M297" s="71">
        <v>16.921445370417253</v>
      </c>
      <c r="N297" s="71">
        <v>24.624591970305147</v>
      </c>
      <c r="O297" s="71">
        <v>15.0846471422959</v>
      </c>
      <c r="P297" s="71">
        <v>18.7291625139374</v>
      </c>
      <c r="Q297" s="71">
        <v>0.90578260246645603</v>
      </c>
      <c r="R297" s="71">
        <v>0</v>
      </c>
      <c r="S297" s="71">
        <v>1.6323210308703797</v>
      </c>
      <c r="T297" s="72"/>
      <c r="U297" s="71">
        <v>7319270</v>
      </c>
      <c r="V297" s="71">
        <v>629</v>
      </c>
      <c r="W297" s="71">
        <v>220</v>
      </c>
      <c r="X297" s="71">
        <v>3946</v>
      </c>
      <c r="Y297" s="71">
        <v>4998</v>
      </c>
      <c r="Z297" s="71">
        <v>9444</v>
      </c>
      <c r="AA297" s="71">
        <v>3889</v>
      </c>
      <c r="AB297" s="71">
        <v>14678</v>
      </c>
      <c r="AC297" s="71">
        <v>0</v>
      </c>
      <c r="AD297" s="71">
        <v>1.6323210308703799</v>
      </c>
      <c r="AE297" s="72"/>
      <c r="AF297" s="71">
        <v>79704529.90881671</v>
      </c>
      <c r="AG297" s="71">
        <v>879462.15525140811</v>
      </c>
      <c r="AH297" s="71">
        <v>1290254.977218383</v>
      </c>
      <c r="AI297" s="71">
        <v>25513060.38708229</v>
      </c>
      <c r="AJ297" s="71">
        <v>39143817.127380051</v>
      </c>
      <c r="AK297" s="71">
        <v>0</v>
      </c>
      <c r="AL297" s="71">
        <v>0</v>
      </c>
      <c r="AM297" s="71">
        <v>1999033.1040751592</v>
      </c>
      <c r="AN297" s="71">
        <v>0</v>
      </c>
      <c r="AO297" s="71">
        <v>0</v>
      </c>
      <c r="AP297" s="71">
        <v>148530157.65982401</v>
      </c>
      <c r="AQ297" s="72"/>
      <c r="AR297" s="71">
        <v>215</v>
      </c>
      <c r="AS297" s="71">
        <v>34</v>
      </c>
      <c r="AT297" s="71">
        <v>0</v>
      </c>
      <c r="AU297" s="71">
        <v>1</v>
      </c>
      <c r="AV297" s="71">
        <v>0</v>
      </c>
      <c r="AW297" s="71">
        <v>0</v>
      </c>
      <c r="AX297" s="71"/>
      <c r="AY297" s="72"/>
      <c r="AZ297" s="71">
        <v>981.8</v>
      </c>
      <c r="BA297" s="71">
        <v>1177.4000000000001</v>
      </c>
      <c r="BB297" s="71">
        <v>0</v>
      </c>
      <c r="BC297" s="71">
        <v>199</v>
      </c>
      <c r="BD297" s="71">
        <v>0</v>
      </c>
      <c r="BE297" s="71">
        <v>0</v>
      </c>
      <c r="BF297" s="71"/>
      <c r="BG297" s="72"/>
      <c r="BH297" s="71">
        <v>0</v>
      </c>
      <c r="BI297" s="71">
        <v>0</v>
      </c>
      <c r="BJ297" s="71">
        <v>12.686999999999999</v>
      </c>
      <c r="BK297" s="71">
        <v>0</v>
      </c>
      <c r="BL297" s="71">
        <v>0</v>
      </c>
      <c r="BM297" s="71">
        <v>0</v>
      </c>
      <c r="BN297" s="72"/>
      <c r="BO297" s="71">
        <v>0</v>
      </c>
      <c r="BP297" s="71">
        <v>0</v>
      </c>
      <c r="BQ297" s="71">
        <v>3</v>
      </c>
      <c r="BR297" s="71">
        <v>0</v>
      </c>
      <c r="BS297" s="71">
        <v>0</v>
      </c>
      <c r="BT297" s="71">
        <v>0</v>
      </c>
      <c r="BU297"/>
      <c r="BV297" s="70">
        <v>12.686999999999999</v>
      </c>
      <c r="BW297" s="70">
        <v>0</v>
      </c>
      <c r="BX297" s="70">
        <v>0</v>
      </c>
      <c r="BY297" s="70">
        <v>0</v>
      </c>
      <c r="BZ297" s="70">
        <v>0</v>
      </c>
      <c r="CA297" s="70">
        <v>0</v>
      </c>
      <c r="CB297" s="70">
        <v>0</v>
      </c>
      <c r="CC297" s="70">
        <v>0</v>
      </c>
      <c r="CD297" s="70">
        <v>0</v>
      </c>
    </row>
    <row r="298" spans="1:82">
      <c r="A298" s="70" t="s">
        <v>1997</v>
      </c>
      <c r="B298" s="70">
        <v>119</v>
      </c>
      <c r="C298" s="70">
        <v>17</v>
      </c>
      <c r="D298" s="70">
        <v>7</v>
      </c>
      <c r="E298" s="70">
        <v>2020</v>
      </c>
      <c r="F298" s="70" t="s">
        <v>159</v>
      </c>
      <c r="G298" s="70" t="s">
        <v>1980</v>
      </c>
      <c r="H298" s="70" t="s">
        <v>1981</v>
      </c>
      <c r="I298" s="148"/>
      <c r="J298" s="71">
        <v>69.235763312418783</v>
      </c>
      <c r="K298" s="71">
        <v>1.0772830464942622</v>
      </c>
      <c r="L298" s="71">
        <v>10.401852481986149</v>
      </c>
      <c r="M298" s="71">
        <v>14.41166134287219</v>
      </c>
      <c r="N298" s="71">
        <v>22.489457190704886</v>
      </c>
      <c r="O298" s="71">
        <v>12.961586063911836</v>
      </c>
      <c r="P298" s="71">
        <v>17.70245900261185</v>
      </c>
      <c r="Q298" s="71">
        <v>0.850862199369813</v>
      </c>
      <c r="R298" s="71">
        <v>0</v>
      </c>
      <c r="S298" s="71">
        <v>1.6279925392424539</v>
      </c>
      <c r="T298" s="72"/>
      <c r="U298" s="71">
        <v>6751308</v>
      </c>
      <c r="V298" s="71">
        <v>533</v>
      </c>
      <c r="W298" s="71">
        <v>463</v>
      </c>
      <c r="X298" s="71">
        <v>4024</v>
      </c>
      <c r="Y298" s="71">
        <v>5001</v>
      </c>
      <c r="Z298" s="71">
        <v>9262</v>
      </c>
      <c r="AA298" s="71">
        <v>3907</v>
      </c>
      <c r="AB298" s="71">
        <v>14431</v>
      </c>
      <c r="AC298" s="71">
        <v>0</v>
      </c>
      <c r="AD298" s="71">
        <v>1.6279925392424539</v>
      </c>
      <c r="AE298" s="72"/>
      <c r="AF298" s="71">
        <v>73515337.254320219</v>
      </c>
      <c r="AG298" s="71">
        <v>788604.19906211982</v>
      </c>
      <c r="AH298" s="71">
        <v>1761314.6781094312</v>
      </c>
      <c r="AI298" s="71">
        <v>22691804.542403508</v>
      </c>
      <c r="AJ298" s="71">
        <v>39842712.760598853</v>
      </c>
      <c r="AK298" s="71"/>
      <c r="AL298" s="71"/>
      <c r="AM298" s="71">
        <v>1883405.8317540467</v>
      </c>
      <c r="AN298" s="71"/>
      <c r="AO298" s="71"/>
      <c r="AP298" s="71">
        <v>140483179.2662482</v>
      </c>
      <c r="AQ298" s="72"/>
      <c r="AR298" s="71">
        <v>221</v>
      </c>
      <c r="AS298" s="71">
        <v>34</v>
      </c>
      <c r="AT298" s="71">
        <v>0</v>
      </c>
      <c r="AU298" s="71">
        <v>1</v>
      </c>
      <c r="AV298" s="71">
        <v>0</v>
      </c>
      <c r="AW298" s="71">
        <v>0</v>
      </c>
      <c r="AX298" s="71"/>
      <c r="AY298" s="72"/>
      <c r="AZ298" s="71">
        <v>1009.5</v>
      </c>
      <c r="BA298" s="71">
        <v>1177.4000000000001</v>
      </c>
      <c r="BB298" s="71">
        <v>0</v>
      </c>
      <c r="BC298" s="71">
        <v>199</v>
      </c>
      <c r="BD298" s="71">
        <v>0</v>
      </c>
      <c r="BE298" s="71">
        <v>0</v>
      </c>
      <c r="BF298" s="71"/>
      <c r="BG298" s="72"/>
      <c r="BH298" s="71">
        <v>0</v>
      </c>
      <c r="BI298" s="71">
        <v>0</v>
      </c>
      <c r="BJ298" s="71">
        <v>15.625999999999999</v>
      </c>
      <c r="BK298" s="71">
        <v>0</v>
      </c>
      <c r="BL298" s="71">
        <v>0</v>
      </c>
      <c r="BM298" s="71">
        <v>0</v>
      </c>
      <c r="BN298" s="72"/>
      <c r="BO298" s="71">
        <v>0</v>
      </c>
      <c r="BP298" s="71">
        <v>0</v>
      </c>
      <c r="BQ298" s="71">
        <v>4</v>
      </c>
      <c r="BR298" s="71">
        <v>0</v>
      </c>
      <c r="BS298" s="71">
        <v>0</v>
      </c>
      <c r="BT298" s="71">
        <v>0</v>
      </c>
      <c r="BU298"/>
      <c r="BV298" s="70">
        <v>15.625999999999999</v>
      </c>
      <c r="BW298" s="70">
        <v>0</v>
      </c>
      <c r="BX298" s="70">
        <v>0</v>
      </c>
      <c r="BY298" s="70">
        <v>0</v>
      </c>
      <c r="BZ298" s="70">
        <v>0</v>
      </c>
      <c r="CA298" s="70">
        <v>0</v>
      </c>
      <c r="CB298" s="70">
        <v>0</v>
      </c>
      <c r="CC298" s="70">
        <v>0</v>
      </c>
      <c r="CD298" s="70">
        <v>0</v>
      </c>
    </row>
    <row r="299" spans="1:82">
      <c r="A299" s="70" t="s">
        <v>1998</v>
      </c>
      <c r="B299" s="70">
        <v>119</v>
      </c>
      <c r="C299" s="70">
        <v>18</v>
      </c>
      <c r="D299" s="70">
        <v>7</v>
      </c>
      <c r="E299" s="70">
        <v>2021</v>
      </c>
      <c r="F299" s="70" t="s">
        <v>160</v>
      </c>
      <c r="G299" s="70" t="s">
        <v>1980</v>
      </c>
      <c r="H299" s="70" t="s">
        <v>1981</v>
      </c>
      <c r="I299" s="148"/>
      <c r="J299" s="71">
        <v>79.877560199995088</v>
      </c>
      <c r="K299" s="71">
        <v>1.148431742742724</v>
      </c>
      <c r="L299" s="71">
        <v>12.525205530943166</v>
      </c>
      <c r="M299" s="71">
        <v>16.253503935163266</v>
      </c>
      <c r="N299" s="71">
        <v>23.577190072908106</v>
      </c>
      <c r="O299" s="71">
        <v>12.456478390324692</v>
      </c>
      <c r="P299" s="71">
        <v>18.256530303496202</v>
      </c>
      <c r="Q299" s="71">
        <v>0.82506821463316904</v>
      </c>
      <c r="R299" s="71">
        <v>0</v>
      </c>
      <c r="S299" s="71">
        <v>1.6098904515954819</v>
      </c>
      <c r="T299" s="72"/>
      <c r="U299" s="71">
        <v>8504599</v>
      </c>
      <c r="V299" s="71">
        <v>533</v>
      </c>
      <c r="W299" s="71">
        <v>463</v>
      </c>
      <c r="X299" s="71">
        <v>4024</v>
      </c>
      <c r="Y299" s="71">
        <v>4969</v>
      </c>
      <c r="Z299" s="71">
        <v>9165</v>
      </c>
      <c r="AA299" s="71">
        <v>3929</v>
      </c>
      <c r="AB299" s="71">
        <v>14131</v>
      </c>
      <c r="AC299" s="71">
        <v>0</v>
      </c>
      <c r="AD299" s="71">
        <v>1.6098904515954819</v>
      </c>
      <c r="AE299" s="72"/>
      <c r="AF299" s="71">
        <v>81155425.109600484</v>
      </c>
      <c r="AG299" s="71">
        <v>834517.74224249891</v>
      </c>
      <c r="AH299" s="71">
        <v>2211811.8335402948</v>
      </c>
      <c r="AI299" s="71">
        <v>25778000.751833044</v>
      </c>
      <c r="AJ299" s="71">
        <v>39800615.45225738</v>
      </c>
      <c r="AK299" s="71">
        <v>0</v>
      </c>
      <c r="AL299" s="71">
        <v>0</v>
      </c>
      <c r="AM299" s="71">
        <v>1854889.998612063</v>
      </c>
      <c r="AN299" s="71">
        <v>0</v>
      </c>
      <c r="AO299" s="71">
        <v>0</v>
      </c>
      <c r="AP299" s="71">
        <v>151635260.88808575</v>
      </c>
      <c r="AQ299" s="72"/>
      <c r="AR299" s="71">
        <v>235</v>
      </c>
      <c r="AS299" s="71">
        <v>34</v>
      </c>
      <c r="AT299" s="71">
        <v>0</v>
      </c>
      <c r="AU299" s="71">
        <v>1</v>
      </c>
      <c r="AV299" s="71">
        <v>0</v>
      </c>
      <c r="AW299" s="71">
        <v>0</v>
      </c>
      <c r="AX299" s="71"/>
      <c r="AY299" s="72"/>
      <c r="AZ299" s="71">
        <v>1096.4000000000001</v>
      </c>
      <c r="BA299" s="71">
        <v>1186.9000000000001</v>
      </c>
      <c r="BB299" s="71">
        <v>0</v>
      </c>
      <c r="BC299" s="71">
        <v>199</v>
      </c>
      <c r="BD299" s="71">
        <v>0</v>
      </c>
      <c r="BE299" s="71">
        <v>0</v>
      </c>
      <c r="BF299" s="71"/>
      <c r="BG299" s="72"/>
      <c r="BH299" s="71">
        <v>0</v>
      </c>
      <c r="BI299" s="71">
        <v>0</v>
      </c>
      <c r="BJ299" s="71">
        <v>23.587</v>
      </c>
      <c r="BK299" s="71">
        <v>0</v>
      </c>
      <c r="BL299" s="71">
        <v>0</v>
      </c>
      <c r="BM299" s="71">
        <v>0</v>
      </c>
      <c r="BN299" s="72"/>
      <c r="BO299" s="71">
        <v>0</v>
      </c>
      <c r="BP299" s="71">
        <v>0</v>
      </c>
      <c r="BQ299" s="71">
        <v>5</v>
      </c>
      <c r="BR299" s="71">
        <v>0</v>
      </c>
      <c r="BS299" s="71">
        <v>0</v>
      </c>
      <c r="BT299" s="71">
        <v>0</v>
      </c>
      <c r="BU299"/>
      <c r="BV299" s="70">
        <v>23.587</v>
      </c>
      <c r="BW299" s="70">
        <v>0</v>
      </c>
      <c r="BX299" s="70">
        <v>0</v>
      </c>
      <c r="BY299" s="70">
        <v>0</v>
      </c>
      <c r="BZ299" s="70">
        <v>0</v>
      </c>
      <c r="CA299" s="70">
        <v>0</v>
      </c>
      <c r="CB299" s="70">
        <v>0</v>
      </c>
      <c r="CC299" s="70">
        <v>0</v>
      </c>
      <c r="CD299" s="70">
        <v>0</v>
      </c>
    </row>
    <row r="300" spans="1:82">
      <c r="A300" s="70" t="s">
        <v>1999</v>
      </c>
      <c r="B300" s="70">
        <v>119</v>
      </c>
      <c r="C300" s="70">
        <v>19</v>
      </c>
      <c r="D300" s="70">
        <v>7</v>
      </c>
      <c r="E300" s="70">
        <v>2022</v>
      </c>
      <c r="F300" s="70" t="s">
        <v>161</v>
      </c>
      <c r="G300" s="70" t="s">
        <v>1980</v>
      </c>
      <c r="H300" s="70" t="s">
        <v>1981</v>
      </c>
      <c r="I300" s="148"/>
      <c r="J300" s="71">
        <v>82.272545962438642</v>
      </c>
      <c r="K300" s="71">
        <v>1.0985462026609001</v>
      </c>
      <c r="L300" s="71">
        <v>13.508113539408361</v>
      </c>
      <c r="M300" s="71">
        <v>16.967514024305828</v>
      </c>
      <c r="N300" s="71">
        <v>24.715774712305343</v>
      </c>
      <c r="O300" s="71">
        <v>12.888865418662533</v>
      </c>
      <c r="P300" s="71">
        <v>18.105973681150818</v>
      </c>
      <c r="Q300" s="71">
        <v>0.81652471557325879</v>
      </c>
      <c r="R300" s="71">
        <v>0</v>
      </c>
      <c r="S300" s="71">
        <v>0</v>
      </c>
      <c r="T300" s="72"/>
      <c r="U300" s="71">
        <v>8511830</v>
      </c>
      <c r="V300" s="71">
        <v>533</v>
      </c>
      <c r="W300" s="71">
        <v>463</v>
      </c>
      <c r="X300" s="71">
        <v>4024</v>
      </c>
      <c r="Y300" s="71">
        <v>4953</v>
      </c>
      <c r="Z300" s="71">
        <v>9010</v>
      </c>
      <c r="AA300" s="71">
        <v>3956</v>
      </c>
      <c r="AB300" s="71">
        <v>13870</v>
      </c>
      <c r="AC300" s="71">
        <v>0</v>
      </c>
      <c r="AD300" s="71">
        <v>0</v>
      </c>
      <c r="AE300" s="72"/>
      <c r="AF300" s="71">
        <v>81858100.714745596</v>
      </c>
      <c r="AG300" s="71">
        <v>853696.82236924523</v>
      </c>
      <c r="AH300" s="71">
        <v>2926568.3314290973</v>
      </c>
      <c r="AI300" s="71">
        <v>22802086.100697398</v>
      </c>
      <c r="AJ300" s="71">
        <v>41763183.94732441</v>
      </c>
      <c r="AK300" s="71">
        <v>0</v>
      </c>
      <c r="AL300" s="71">
        <v>0</v>
      </c>
      <c r="AM300" s="71">
        <v>1790995.573426693</v>
      </c>
      <c r="AN300" s="71">
        <v>0</v>
      </c>
      <c r="AO300" s="71">
        <v>0</v>
      </c>
      <c r="AP300" s="71">
        <v>151994631.48999244</v>
      </c>
      <c r="AQ300" s="72"/>
      <c r="AR300" s="71">
        <v>248</v>
      </c>
      <c r="AS300" s="71">
        <v>35</v>
      </c>
      <c r="AT300" s="71">
        <v>0</v>
      </c>
      <c r="AU300" s="71">
        <v>1</v>
      </c>
      <c r="AV300" s="71">
        <v>0</v>
      </c>
      <c r="AW300" s="71">
        <v>0</v>
      </c>
      <c r="AX300" s="71"/>
      <c r="AY300" s="72"/>
      <c r="AZ300" s="71">
        <v>1175.8999999999996</v>
      </c>
      <c r="BA300" s="71">
        <v>1196.8999999999999</v>
      </c>
      <c r="BB300" s="71">
        <v>0</v>
      </c>
      <c r="BC300" s="71">
        <v>199</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2000</v>
      </c>
      <c r="B301" s="70">
        <v>119</v>
      </c>
      <c r="C301" s="70">
        <v>20</v>
      </c>
      <c r="D301" s="70">
        <v>7</v>
      </c>
      <c r="E301" s="70">
        <v>2023</v>
      </c>
      <c r="F301" s="70" t="s">
        <v>1539</v>
      </c>
      <c r="G301" s="70" t="s">
        <v>1980</v>
      </c>
      <c r="H301" s="70" t="s">
        <v>1981</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262</v>
      </c>
      <c r="AS301" s="71">
        <v>36</v>
      </c>
      <c r="AT301" s="71">
        <v>0</v>
      </c>
      <c r="AU301" s="71">
        <v>1</v>
      </c>
      <c r="AV301" s="71">
        <v>0</v>
      </c>
      <c r="AW301" s="71">
        <v>0</v>
      </c>
      <c r="AX301" s="71"/>
      <c r="AY301" s="72"/>
      <c r="AZ301" s="71">
        <v>1265.0999999999997</v>
      </c>
      <c r="BA301" s="71">
        <v>1346.9</v>
      </c>
      <c r="BB301" s="71">
        <v>0</v>
      </c>
      <c r="BC301" s="71">
        <v>199</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2001</v>
      </c>
      <c r="B302" s="70">
        <v>119</v>
      </c>
      <c r="C302" s="70">
        <v>21</v>
      </c>
      <c r="D302" s="70">
        <v>7</v>
      </c>
      <c r="E302" s="70">
        <v>2024</v>
      </c>
      <c r="F302" s="70" t="s">
        <v>1554</v>
      </c>
      <c r="G302" s="70" t="s">
        <v>1980</v>
      </c>
      <c r="H302" s="70" t="s">
        <v>1981</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2002</v>
      </c>
      <c r="B303" s="70">
        <v>205</v>
      </c>
      <c r="C303" s="70">
        <v>1</v>
      </c>
      <c r="D303" s="70">
        <v>13</v>
      </c>
      <c r="E303" s="70">
        <v>1990</v>
      </c>
      <c r="F303" s="70" t="s">
        <v>787</v>
      </c>
      <c r="G303" s="70" t="s">
        <v>2003</v>
      </c>
      <c r="H303" s="70" t="s">
        <v>2004</v>
      </c>
      <c r="I303" s="148"/>
      <c r="J303" s="71">
        <v>57.911755704534031</v>
      </c>
      <c r="K303" s="71">
        <v>2.8021278634401892</v>
      </c>
      <c r="L303" s="71">
        <v>3.8257464236608389</v>
      </c>
      <c r="M303" s="71">
        <v>11.7280897733863</v>
      </c>
      <c r="N303" s="71">
        <v>9.8253493911802838</v>
      </c>
      <c r="O303" s="71">
        <v>17.50740401880768</v>
      </c>
      <c r="P303" s="71">
        <v>24.706449427833181</v>
      </c>
      <c r="Q303" s="71">
        <v>1.0890821518211</v>
      </c>
      <c r="R303" s="71">
        <v>0</v>
      </c>
      <c r="S303" s="71">
        <v>1.1624532610730871</v>
      </c>
      <c r="T303" s="72"/>
      <c r="U303" s="71">
        <v>1400777</v>
      </c>
      <c r="V303" s="71">
        <v>952</v>
      </c>
      <c r="W303" s="71">
        <v>37</v>
      </c>
      <c r="X303" s="71">
        <v>3951</v>
      </c>
      <c r="Y303" s="71">
        <v>4422</v>
      </c>
      <c r="Z303" s="71">
        <v>7201</v>
      </c>
      <c r="AA303" s="71">
        <v>5999</v>
      </c>
      <c r="AB303" s="71">
        <v>17683</v>
      </c>
      <c r="AC303" s="71">
        <v>0</v>
      </c>
      <c r="AD303" s="71">
        <v>1.1624532610730871</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2005</v>
      </c>
      <c r="B304" s="70">
        <v>206</v>
      </c>
      <c r="C304" s="70">
        <v>2</v>
      </c>
      <c r="D304" s="70">
        <v>13</v>
      </c>
      <c r="E304" s="70">
        <v>2005</v>
      </c>
      <c r="F304" s="70" t="s">
        <v>789</v>
      </c>
      <c r="G304" s="70" t="s">
        <v>2003</v>
      </c>
      <c r="H304" s="70" t="s">
        <v>2004</v>
      </c>
      <c r="I304" s="148"/>
      <c r="J304" s="71">
        <v>186.73061004833269</v>
      </c>
      <c r="K304" s="71">
        <v>1.958964967122782</v>
      </c>
      <c r="L304" s="71">
        <v>11.724960331191919</v>
      </c>
      <c r="M304" s="71">
        <v>22.20826300860314</v>
      </c>
      <c r="N304" s="71">
        <v>14.29632573607056</v>
      </c>
      <c r="O304" s="71">
        <v>22.923903702480239</v>
      </c>
      <c r="P304" s="71">
        <v>32.334306356660043</v>
      </c>
      <c r="Q304" s="71">
        <v>1.0152704238352299</v>
      </c>
      <c r="R304" s="71">
        <v>0</v>
      </c>
      <c r="S304" s="71">
        <v>0.81446785282244283</v>
      </c>
      <c r="T304" s="72"/>
      <c r="U304" s="71">
        <v>4740127</v>
      </c>
      <c r="V304" s="71">
        <v>828</v>
      </c>
      <c r="W304" s="71">
        <v>125</v>
      </c>
      <c r="X304" s="71">
        <v>4157</v>
      </c>
      <c r="Y304" s="71">
        <v>5445</v>
      </c>
      <c r="Z304" s="71">
        <v>10911</v>
      </c>
      <c r="AA304" s="71">
        <v>6430</v>
      </c>
      <c r="AB304" s="71">
        <v>17233</v>
      </c>
      <c r="AC304" s="71">
        <v>0</v>
      </c>
      <c r="AD304" s="71">
        <v>0.81446785282244283</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2006</v>
      </c>
      <c r="B305" s="70">
        <v>207</v>
      </c>
      <c r="C305" s="70">
        <v>3</v>
      </c>
      <c r="D305" s="70">
        <v>13</v>
      </c>
      <c r="E305" s="70">
        <v>2006</v>
      </c>
      <c r="F305" s="70" t="s">
        <v>790</v>
      </c>
      <c r="G305" s="70" t="s">
        <v>2003</v>
      </c>
      <c r="H305" s="70" t="s">
        <v>2004</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2007</v>
      </c>
      <c r="B306" s="70">
        <v>208</v>
      </c>
      <c r="C306" s="70">
        <v>4</v>
      </c>
      <c r="D306" s="70">
        <v>13</v>
      </c>
      <c r="E306" s="70">
        <v>2007</v>
      </c>
      <c r="F306" s="70" t="s">
        <v>791</v>
      </c>
      <c r="G306" s="70" t="s">
        <v>2003</v>
      </c>
      <c r="H306" s="70" t="s">
        <v>2004</v>
      </c>
      <c r="I306" s="148"/>
      <c r="J306" s="71">
        <v>185.4755791441234</v>
      </c>
      <c r="K306" s="71">
        <v>1.688372532765585</v>
      </c>
      <c r="L306" s="71">
        <v>17.84609281290389</v>
      </c>
      <c r="M306" s="71">
        <v>22.754508802338979</v>
      </c>
      <c r="N306" s="71">
        <v>17.252577679733569</v>
      </c>
      <c r="O306" s="71">
        <v>22.029490903052181</v>
      </c>
      <c r="P306" s="71">
        <v>32.303727922113133</v>
      </c>
      <c r="Q306" s="71">
        <v>1.0414131004074201</v>
      </c>
      <c r="R306" s="71">
        <v>0</v>
      </c>
      <c r="S306" s="71">
        <v>0.89842454980340791</v>
      </c>
      <c r="T306" s="72"/>
      <c r="U306" s="71">
        <v>5290066</v>
      </c>
      <c r="V306" s="71">
        <v>696</v>
      </c>
      <c r="W306" s="71">
        <v>219</v>
      </c>
      <c r="X306" s="71">
        <v>5100</v>
      </c>
      <c r="Y306" s="71">
        <v>5507</v>
      </c>
      <c r="Z306" s="71">
        <v>10900</v>
      </c>
      <c r="AA306" s="71">
        <v>6326</v>
      </c>
      <c r="AB306" s="71">
        <v>16742</v>
      </c>
      <c r="AC306" s="71">
        <v>0</v>
      </c>
      <c r="AD306" s="71">
        <v>0.89842454980340791</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2008</v>
      </c>
      <c r="B307" s="70">
        <v>209</v>
      </c>
      <c r="C307" s="70">
        <v>5</v>
      </c>
      <c r="D307" s="70">
        <v>13</v>
      </c>
      <c r="E307" s="70">
        <v>2008</v>
      </c>
      <c r="F307" s="70" t="s">
        <v>792</v>
      </c>
      <c r="G307" s="70" t="s">
        <v>2003</v>
      </c>
      <c r="H307" s="70" t="s">
        <v>2004</v>
      </c>
      <c r="I307" s="148"/>
      <c r="J307" s="71">
        <v>146.42881782336491</v>
      </c>
      <c r="K307" s="71">
        <v>1.3286399153501181</v>
      </c>
      <c r="L307" s="71">
        <v>10.72572730633164</v>
      </c>
      <c r="M307" s="71">
        <v>25.687255338572619</v>
      </c>
      <c r="N307" s="71">
        <v>16.356393227729519</v>
      </c>
      <c r="O307" s="71">
        <v>21.384043278138321</v>
      </c>
      <c r="P307" s="71">
        <v>31.46100531872472</v>
      </c>
      <c r="Q307" s="71">
        <v>1.0095067748765001</v>
      </c>
      <c r="R307" s="71">
        <v>0</v>
      </c>
      <c r="S307" s="71">
        <v>1.174934750138471</v>
      </c>
      <c r="T307" s="72"/>
      <c r="U307" s="71">
        <v>4824648</v>
      </c>
      <c r="V307" s="71">
        <v>696</v>
      </c>
      <c r="W307" s="71">
        <v>150</v>
      </c>
      <c r="X307" s="71">
        <v>5100</v>
      </c>
      <c r="Y307" s="71">
        <v>5508</v>
      </c>
      <c r="Z307" s="71">
        <v>10952</v>
      </c>
      <c r="AA307" s="71">
        <v>6168</v>
      </c>
      <c r="AB307" s="71">
        <v>16496</v>
      </c>
      <c r="AC307" s="71">
        <v>0</v>
      </c>
      <c r="AD307" s="71">
        <v>1.174934750138471</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2009</v>
      </c>
      <c r="B308" s="70">
        <v>210</v>
      </c>
      <c r="C308" s="70">
        <v>6</v>
      </c>
      <c r="D308" s="70">
        <v>13</v>
      </c>
      <c r="E308" s="70">
        <v>2009</v>
      </c>
      <c r="F308" s="70" t="s">
        <v>176</v>
      </c>
      <c r="G308" s="70" t="s">
        <v>2003</v>
      </c>
      <c r="H308" s="70" t="s">
        <v>2004</v>
      </c>
      <c r="I308" s="148"/>
      <c r="J308" s="71">
        <v>164.25423875240139</v>
      </c>
      <c r="K308" s="71">
        <v>1.04407292821007</v>
      </c>
      <c r="L308" s="71">
        <v>14.13897425722576</v>
      </c>
      <c r="M308" s="71">
        <v>22.634674332165289</v>
      </c>
      <c r="N308" s="71">
        <v>15.068256923135859</v>
      </c>
      <c r="O308" s="71">
        <v>21.66858707126471</v>
      </c>
      <c r="P308" s="71">
        <v>30.63053665520637</v>
      </c>
      <c r="Q308" s="71">
        <v>0.94878950725357503</v>
      </c>
      <c r="R308" s="71">
        <v>0</v>
      </c>
      <c r="S308" s="71">
        <v>0.9823283755209461</v>
      </c>
      <c r="T308" s="72"/>
      <c r="U308" s="71">
        <v>4676576</v>
      </c>
      <c r="V308" s="71">
        <v>703</v>
      </c>
      <c r="W308" s="71">
        <v>255</v>
      </c>
      <c r="X308" s="71">
        <v>5115</v>
      </c>
      <c r="Y308" s="71">
        <v>5507</v>
      </c>
      <c r="Z308" s="71">
        <v>10954</v>
      </c>
      <c r="AA308" s="71">
        <v>6165</v>
      </c>
      <c r="AB308" s="71">
        <v>16275</v>
      </c>
      <c r="AC308" s="71">
        <v>0</v>
      </c>
      <c r="AD308" s="71">
        <v>0.9823283755209461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39.770000000000003</v>
      </c>
      <c r="BK308" s="71">
        <v>0</v>
      </c>
      <c r="BL308" s="71">
        <v>0</v>
      </c>
      <c r="BM308" s="71">
        <v>0</v>
      </c>
      <c r="BN308" s="72"/>
      <c r="BO308" s="71">
        <v>0</v>
      </c>
      <c r="BP308" s="71">
        <v>0</v>
      </c>
      <c r="BQ308" s="71">
        <v>4</v>
      </c>
      <c r="BR308" s="71">
        <v>0</v>
      </c>
      <c r="BS308" s="71">
        <v>0</v>
      </c>
      <c r="BT308" s="71">
        <v>0</v>
      </c>
      <c r="BU308"/>
      <c r="BV308" s="70">
        <v>39.770000000000003</v>
      </c>
      <c r="BW308" s="70">
        <v>0</v>
      </c>
      <c r="BX308" s="70">
        <v>0</v>
      </c>
      <c r="BY308" s="70">
        <v>0</v>
      </c>
      <c r="BZ308" s="70">
        <v>0</v>
      </c>
      <c r="CA308" s="70">
        <v>0</v>
      </c>
      <c r="CB308" s="70">
        <v>0</v>
      </c>
      <c r="CC308" s="70">
        <v>0</v>
      </c>
      <c r="CD308" s="70">
        <v>0</v>
      </c>
    </row>
    <row r="309" spans="1:82">
      <c r="A309" s="70" t="s">
        <v>2010</v>
      </c>
      <c r="B309" s="70">
        <v>211</v>
      </c>
      <c r="C309" s="70">
        <v>7</v>
      </c>
      <c r="D309" s="70">
        <v>13</v>
      </c>
      <c r="E309" s="70">
        <v>2010</v>
      </c>
      <c r="F309" s="70" t="s">
        <v>177</v>
      </c>
      <c r="G309" s="70" t="s">
        <v>2003</v>
      </c>
      <c r="H309" s="70" t="s">
        <v>2004</v>
      </c>
      <c r="I309" s="148"/>
      <c r="J309" s="71">
        <v>174.47655130867949</v>
      </c>
      <c r="K309" s="71">
        <v>1.1126948553224489</v>
      </c>
      <c r="L309" s="71">
        <v>13.38616812168523</v>
      </c>
      <c r="M309" s="71">
        <v>22.5940046328951</v>
      </c>
      <c r="N309" s="71">
        <v>15.40934027720219</v>
      </c>
      <c r="O309" s="71">
        <v>21.653029964690489</v>
      </c>
      <c r="P309" s="71">
        <v>31.28259868280745</v>
      </c>
      <c r="Q309" s="71">
        <v>0.974761916473044</v>
      </c>
      <c r="R309" s="71">
        <v>0</v>
      </c>
      <c r="S309" s="71">
        <v>1.2487857476013651</v>
      </c>
      <c r="T309" s="72"/>
      <c r="U309" s="71">
        <v>4507897</v>
      </c>
      <c r="V309" s="71">
        <v>703</v>
      </c>
      <c r="W309" s="71">
        <v>255</v>
      </c>
      <c r="X309" s="71">
        <v>5115</v>
      </c>
      <c r="Y309" s="71">
        <v>5513</v>
      </c>
      <c r="Z309" s="71">
        <v>10997</v>
      </c>
      <c r="AA309" s="71">
        <v>6139</v>
      </c>
      <c r="AB309" s="71">
        <v>16022</v>
      </c>
      <c r="AC309" s="71">
        <v>0</v>
      </c>
      <c r="AD309" s="71">
        <v>1.2487857476013651</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40.844000000000001</v>
      </c>
      <c r="BK309" s="71">
        <v>0</v>
      </c>
      <c r="BL309" s="71">
        <v>0</v>
      </c>
      <c r="BM309" s="71">
        <v>0</v>
      </c>
      <c r="BN309" s="72"/>
      <c r="BO309" s="71">
        <v>0</v>
      </c>
      <c r="BP309" s="71">
        <v>0</v>
      </c>
      <c r="BQ309" s="71">
        <v>4</v>
      </c>
      <c r="BR309" s="71">
        <v>0</v>
      </c>
      <c r="BS309" s="71">
        <v>0</v>
      </c>
      <c r="BT309" s="71">
        <v>0</v>
      </c>
      <c r="BU309"/>
      <c r="BV309" s="70">
        <v>40.844000000000001</v>
      </c>
      <c r="BW309" s="70">
        <v>0</v>
      </c>
      <c r="BX309" s="70">
        <v>0</v>
      </c>
      <c r="BY309" s="70">
        <v>0</v>
      </c>
      <c r="BZ309" s="70">
        <v>0</v>
      </c>
      <c r="CA309" s="70">
        <v>0</v>
      </c>
      <c r="CB309" s="70">
        <v>0</v>
      </c>
      <c r="CC309" s="70">
        <v>0</v>
      </c>
      <c r="CD309" s="70">
        <v>0</v>
      </c>
    </row>
    <row r="310" spans="1:82">
      <c r="A310" s="70" t="s">
        <v>2011</v>
      </c>
      <c r="B310" s="70">
        <v>212</v>
      </c>
      <c r="C310" s="70">
        <v>8</v>
      </c>
      <c r="D310" s="70">
        <v>13</v>
      </c>
      <c r="E310" s="70">
        <v>2011</v>
      </c>
      <c r="F310" s="70" t="s">
        <v>178</v>
      </c>
      <c r="G310" s="70" t="s">
        <v>2003</v>
      </c>
      <c r="H310" s="70" t="s">
        <v>2004</v>
      </c>
      <c r="I310" s="148"/>
      <c r="J310" s="71">
        <v>151.6850455192438</v>
      </c>
      <c r="K310" s="71">
        <v>1.7564960194861099</v>
      </c>
      <c r="L310" s="71">
        <v>13.05073533221422</v>
      </c>
      <c r="M310" s="71">
        <v>26.17627723676874</v>
      </c>
      <c r="N310" s="71">
        <v>16.12435442734359</v>
      </c>
      <c r="O310" s="71">
        <v>21.1868389385188</v>
      </c>
      <c r="P310" s="71">
        <v>30.027241555356269</v>
      </c>
      <c r="Q310" s="71">
        <v>1.1071130114943</v>
      </c>
      <c r="R310" s="71">
        <v>0</v>
      </c>
      <c r="S310" s="71">
        <v>1.386530152268584</v>
      </c>
      <c r="T310" s="72"/>
      <c r="U310" s="71">
        <v>4102991</v>
      </c>
      <c r="V310" s="71">
        <v>703</v>
      </c>
      <c r="W310" s="71">
        <v>255</v>
      </c>
      <c r="X310" s="71">
        <v>5115</v>
      </c>
      <c r="Y310" s="71">
        <v>5490</v>
      </c>
      <c r="Z310" s="71">
        <v>10994</v>
      </c>
      <c r="AA310" s="71">
        <v>6068</v>
      </c>
      <c r="AB310" s="71">
        <v>15776</v>
      </c>
      <c r="AC310" s="71">
        <v>0</v>
      </c>
      <c r="AD310" s="71">
        <v>1.386530152268584</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38.951999999999998</v>
      </c>
      <c r="BK310" s="71">
        <v>0</v>
      </c>
      <c r="BL310" s="71">
        <v>0</v>
      </c>
      <c r="BM310" s="71">
        <v>0</v>
      </c>
      <c r="BN310" s="72"/>
      <c r="BO310" s="71">
        <v>0</v>
      </c>
      <c r="BP310" s="71">
        <v>0</v>
      </c>
      <c r="BQ310" s="71">
        <v>4</v>
      </c>
      <c r="BR310" s="71">
        <v>0</v>
      </c>
      <c r="BS310" s="71">
        <v>0</v>
      </c>
      <c r="BT310" s="71">
        <v>0</v>
      </c>
      <c r="BU310"/>
      <c r="BV310" s="70">
        <v>38.951999999999998</v>
      </c>
      <c r="BW310" s="70">
        <v>0</v>
      </c>
      <c r="BX310" s="70">
        <v>0</v>
      </c>
      <c r="BY310" s="70">
        <v>0</v>
      </c>
      <c r="BZ310" s="70">
        <v>0</v>
      </c>
      <c r="CA310" s="70">
        <v>0</v>
      </c>
      <c r="CB310" s="70">
        <v>0</v>
      </c>
      <c r="CC310" s="70">
        <v>0</v>
      </c>
      <c r="CD310" s="70">
        <v>0</v>
      </c>
    </row>
    <row r="311" spans="1:82">
      <c r="A311" s="70" t="s">
        <v>2012</v>
      </c>
      <c r="B311" s="70">
        <v>213</v>
      </c>
      <c r="C311" s="70">
        <v>9</v>
      </c>
      <c r="D311" s="70">
        <v>13</v>
      </c>
      <c r="E311" s="70">
        <v>2012</v>
      </c>
      <c r="F311" s="70" t="s">
        <v>179</v>
      </c>
      <c r="G311" s="1064" t="s">
        <v>2003</v>
      </c>
      <c r="H311" s="70" t="s">
        <v>2004</v>
      </c>
      <c r="I311" s="148"/>
      <c r="J311" s="71">
        <v>143.12693484951839</v>
      </c>
      <c r="K311" s="71">
        <v>1.742749859615184</v>
      </c>
      <c r="L311" s="71">
        <v>13.10281745567285</v>
      </c>
      <c r="M311" s="71">
        <v>29.252063342765531</v>
      </c>
      <c r="N311" s="71">
        <v>18.471868546139909</v>
      </c>
      <c r="O311" s="71">
        <v>21.161601687149449</v>
      </c>
      <c r="P311" s="71">
        <v>29.969157522680028</v>
      </c>
      <c r="Q311" s="71">
        <v>1.21055681880023</v>
      </c>
      <c r="R311" s="71">
        <v>0</v>
      </c>
      <c r="S311" s="71">
        <v>1.2474819091015159</v>
      </c>
      <c r="T311" s="72"/>
      <c r="U311" s="71">
        <v>3890123</v>
      </c>
      <c r="V311" s="71">
        <v>703</v>
      </c>
      <c r="W311" s="71">
        <v>255</v>
      </c>
      <c r="X311" s="71">
        <v>5115</v>
      </c>
      <c r="Y311" s="71">
        <v>5721</v>
      </c>
      <c r="Z311" s="71">
        <v>11068</v>
      </c>
      <c r="AA311" s="71">
        <v>6022</v>
      </c>
      <c r="AB311" s="71">
        <v>15877</v>
      </c>
      <c r="AC311" s="71">
        <v>0</v>
      </c>
      <c r="AD311" s="71">
        <v>1.2474819091015159</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43.634999999999998</v>
      </c>
      <c r="BK311" s="71">
        <v>0</v>
      </c>
      <c r="BL311" s="71">
        <v>0</v>
      </c>
      <c r="BM311" s="71">
        <v>0</v>
      </c>
      <c r="BN311" s="72"/>
      <c r="BO311" s="71">
        <v>0</v>
      </c>
      <c r="BP311" s="71">
        <v>0</v>
      </c>
      <c r="BQ311" s="71">
        <v>4</v>
      </c>
      <c r="BR311" s="71">
        <v>0</v>
      </c>
      <c r="BS311" s="71">
        <v>0</v>
      </c>
      <c r="BT311" s="71">
        <v>0</v>
      </c>
      <c r="BU311"/>
      <c r="BV311" s="70">
        <v>43.634999999999998</v>
      </c>
      <c r="BW311" s="70">
        <v>0</v>
      </c>
      <c r="BX311" s="70">
        <v>0</v>
      </c>
      <c r="BY311" s="70">
        <v>0</v>
      </c>
      <c r="BZ311" s="70">
        <v>0</v>
      </c>
      <c r="CA311" s="70">
        <v>0</v>
      </c>
      <c r="CB311" s="70">
        <v>0</v>
      </c>
      <c r="CC311" s="70">
        <v>0</v>
      </c>
      <c r="CD311" s="70">
        <v>0</v>
      </c>
    </row>
    <row r="312" spans="1:82">
      <c r="A312" s="70" t="s">
        <v>2013</v>
      </c>
      <c r="B312" s="70">
        <v>214</v>
      </c>
      <c r="C312" s="70">
        <v>10</v>
      </c>
      <c r="D312" s="70">
        <v>13</v>
      </c>
      <c r="E312" s="70">
        <v>2013</v>
      </c>
      <c r="F312" s="70" t="s">
        <v>180</v>
      </c>
      <c r="G312" s="1064" t="s">
        <v>2003</v>
      </c>
      <c r="H312" s="70" t="s">
        <v>2004</v>
      </c>
      <c r="I312" s="148"/>
      <c r="J312" s="71">
        <v>168.90165644150301</v>
      </c>
      <c r="K312" s="71">
        <v>1.5532904303040529</v>
      </c>
      <c r="L312" s="71">
        <v>13.10614473515764</v>
      </c>
      <c r="M312" s="71">
        <v>29.00302840629778</v>
      </c>
      <c r="N312" s="71">
        <v>19.24741669334275</v>
      </c>
      <c r="O312" s="71">
        <v>20.496919120998463</v>
      </c>
      <c r="P312" s="71">
        <v>30.082081525561506</v>
      </c>
      <c r="Q312" s="71">
        <v>1.20967582921314</v>
      </c>
      <c r="R312" s="71">
        <v>0</v>
      </c>
      <c r="S312" s="71">
        <v>1.3199239218688059</v>
      </c>
      <c r="T312" s="72"/>
      <c r="U312" s="71">
        <v>4471820</v>
      </c>
      <c r="V312" s="71">
        <v>703</v>
      </c>
      <c r="W312" s="71">
        <v>255</v>
      </c>
      <c r="X312" s="71">
        <v>5115</v>
      </c>
      <c r="Y312" s="71">
        <v>5672</v>
      </c>
      <c r="Z312" s="71">
        <v>11199</v>
      </c>
      <c r="AA312" s="71">
        <v>6022</v>
      </c>
      <c r="AB312" s="71">
        <v>15638</v>
      </c>
      <c r="AC312" s="71">
        <v>0</v>
      </c>
      <c r="AD312" s="71">
        <v>1.3199239218688059</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19.289000000000001</v>
      </c>
      <c r="BK312" s="71">
        <v>0</v>
      </c>
      <c r="BL312" s="71">
        <v>0</v>
      </c>
      <c r="BM312" s="71">
        <v>0</v>
      </c>
      <c r="BN312" s="72"/>
      <c r="BO312" s="71">
        <v>0</v>
      </c>
      <c r="BP312" s="71">
        <v>0</v>
      </c>
      <c r="BQ312" s="71">
        <v>3</v>
      </c>
      <c r="BR312" s="71">
        <v>0</v>
      </c>
      <c r="BS312" s="71">
        <v>0</v>
      </c>
      <c r="BT312" s="71">
        <v>0</v>
      </c>
      <c r="BU312"/>
      <c r="BV312" s="70">
        <v>19.289000000000001</v>
      </c>
      <c r="BW312" s="70">
        <v>0</v>
      </c>
      <c r="BX312" s="70">
        <v>0</v>
      </c>
      <c r="BY312" s="70">
        <v>0</v>
      </c>
      <c r="BZ312" s="70">
        <v>0</v>
      </c>
      <c r="CA312" s="70">
        <v>0</v>
      </c>
      <c r="CB312" s="70">
        <v>0</v>
      </c>
      <c r="CC312" s="70">
        <v>0</v>
      </c>
      <c r="CD312" s="70">
        <v>0</v>
      </c>
    </row>
    <row r="313" spans="1:82">
      <c r="A313" s="70" t="s">
        <v>2014</v>
      </c>
      <c r="B313" s="70">
        <v>215</v>
      </c>
      <c r="C313" s="70">
        <v>11</v>
      </c>
      <c r="D313" s="70">
        <v>13</v>
      </c>
      <c r="E313" s="70">
        <v>2014</v>
      </c>
      <c r="F313" s="70" t="s">
        <v>181</v>
      </c>
      <c r="G313" s="70" t="s">
        <v>2003</v>
      </c>
      <c r="H313" s="70" t="s">
        <v>2004</v>
      </c>
      <c r="I313" s="148"/>
      <c r="J313" s="71">
        <v>171.6403918435239</v>
      </c>
      <c r="K313" s="71">
        <v>1.386737175044813</v>
      </c>
      <c r="L313" s="71">
        <v>17.707738888763991</v>
      </c>
      <c r="M313" s="71">
        <v>25.854055607318831</v>
      </c>
      <c r="N313" s="71">
        <v>15.974148166085319</v>
      </c>
      <c r="O313" s="71">
        <v>19.511542253724492</v>
      </c>
      <c r="P313" s="71">
        <v>30.047633086696575</v>
      </c>
      <c r="Q313" s="71">
        <v>1.14495203167908</v>
      </c>
      <c r="R313" s="71">
        <v>0</v>
      </c>
      <c r="S313" s="71">
        <v>1.6864025716208959</v>
      </c>
      <c r="T313" s="72"/>
      <c r="U313" s="71">
        <v>5002607</v>
      </c>
      <c r="V313" s="71">
        <v>580</v>
      </c>
      <c r="W313" s="71">
        <v>309</v>
      </c>
      <c r="X313" s="71">
        <v>4958</v>
      </c>
      <c r="Y313" s="71">
        <v>5722</v>
      </c>
      <c r="Z313" s="71">
        <v>11228</v>
      </c>
      <c r="AA313" s="71">
        <v>5984</v>
      </c>
      <c r="AB313" s="71">
        <v>15427</v>
      </c>
      <c r="AC313" s="71">
        <v>0</v>
      </c>
      <c r="AD313" s="71">
        <v>1.6864025716208959</v>
      </c>
      <c r="AE313" s="72"/>
      <c r="AF313" s="71"/>
      <c r="AG313" s="71"/>
      <c r="AH313" s="71"/>
      <c r="AI313" s="71"/>
      <c r="AJ313" s="71"/>
      <c r="AK313" s="71"/>
      <c r="AL313" s="71"/>
      <c r="AM313" s="71"/>
      <c r="AN313" s="71"/>
      <c r="AO313" s="71"/>
      <c r="AP313" s="71"/>
      <c r="AQ313" s="72"/>
      <c r="AR313" s="71">
        <v>133</v>
      </c>
      <c r="AS313" s="71">
        <v>100</v>
      </c>
      <c r="AT313" s="71">
        <v>0</v>
      </c>
      <c r="AU313" s="71">
        <v>0</v>
      </c>
      <c r="AV313" s="71">
        <v>0</v>
      </c>
      <c r="AW313" s="71">
        <v>0</v>
      </c>
      <c r="AX313" s="71"/>
      <c r="AY313" s="72"/>
      <c r="AZ313" s="71">
        <v>613.20000000000005</v>
      </c>
      <c r="BA313" s="71">
        <v>11129.1</v>
      </c>
      <c r="BB313" s="71">
        <v>0</v>
      </c>
      <c r="BC313" s="71">
        <v>0</v>
      </c>
      <c r="BD313" s="71">
        <v>0</v>
      </c>
      <c r="BE313" s="71">
        <v>0</v>
      </c>
      <c r="BF313" s="71"/>
      <c r="BG313" s="72"/>
      <c r="BH313" s="71">
        <v>0</v>
      </c>
      <c r="BI313" s="71">
        <v>0</v>
      </c>
      <c r="BJ313" s="71">
        <v>18.587</v>
      </c>
      <c r="BK313" s="71">
        <v>0</v>
      </c>
      <c r="BL313" s="71">
        <v>0</v>
      </c>
      <c r="BM313" s="71">
        <v>0</v>
      </c>
      <c r="BN313" s="72"/>
      <c r="BO313" s="71">
        <v>0</v>
      </c>
      <c r="BP313" s="71">
        <v>0</v>
      </c>
      <c r="BQ313" s="71">
        <v>3</v>
      </c>
      <c r="BR313" s="71">
        <v>0</v>
      </c>
      <c r="BS313" s="71">
        <v>0</v>
      </c>
      <c r="BT313" s="71">
        <v>0</v>
      </c>
      <c r="BU313"/>
      <c r="BV313" s="70">
        <v>18.587</v>
      </c>
      <c r="BW313" s="70">
        <v>0</v>
      </c>
      <c r="BX313" s="70">
        <v>0</v>
      </c>
      <c r="BY313" s="70">
        <v>0</v>
      </c>
      <c r="BZ313" s="70">
        <v>0</v>
      </c>
      <c r="CA313" s="70">
        <v>0</v>
      </c>
      <c r="CB313" s="70">
        <v>0</v>
      </c>
      <c r="CC313" s="70">
        <v>0</v>
      </c>
      <c r="CD313" s="70">
        <v>0</v>
      </c>
    </row>
    <row r="314" spans="1:82">
      <c r="A314" s="70" t="s">
        <v>2015</v>
      </c>
      <c r="B314" s="70">
        <v>216</v>
      </c>
      <c r="C314" s="70">
        <v>12</v>
      </c>
      <c r="D314" s="70">
        <v>13</v>
      </c>
      <c r="E314" s="70">
        <v>2015</v>
      </c>
      <c r="F314" s="70" t="s">
        <v>182</v>
      </c>
      <c r="G314" s="70" t="s">
        <v>2003</v>
      </c>
      <c r="H314" s="70" t="s">
        <v>2004</v>
      </c>
      <c r="I314" s="148"/>
      <c r="J314" s="71">
        <v>241.6206513800889</v>
      </c>
      <c r="K314" s="71">
        <v>1.377145261573584</v>
      </c>
      <c r="L314" s="71">
        <v>18.600513036126479</v>
      </c>
      <c r="M314" s="71">
        <v>26.26679127858003</v>
      </c>
      <c r="N314" s="71">
        <v>14.91693278388091</v>
      </c>
      <c r="O314" s="71">
        <v>19.415056764367343</v>
      </c>
      <c r="P314" s="71">
        <v>30.116600138521832</v>
      </c>
      <c r="Q314" s="71">
        <v>1.10724793819747</v>
      </c>
      <c r="R314" s="71">
        <v>0</v>
      </c>
      <c r="S314" s="71">
        <v>1.7295498073063149</v>
      </c>
      <c r="T314" s="72"/>
      <c r="U314" s="71">
        <v>6962533</v>
      </c>
      <c r="V314" s="71">
        <v>580</v>
      </c>
      <c r="W314" s="71">
        <v>309</v>
      </c>
      <c r="X314" s="71">
        <v>4958</v>
      </c>
      <c r="Y314" s="71">
        <v>5749</v>
      </c>
      <c r="Z314" s="71">
        <v>11280</v>
      </c>
      <c r="AA314" s="71">
        <v>5993</v>
      </c>
      <c r="AB314" s="71">
        <v>15240</v>
      </c>
      <c r="AC314" s="71">
        <v>0</v>
      </c>
      <c r="AD314" s="71">
        <v>1.7295498073063149</v>
      </c>
      <c r="AE314" s="72"/>
      <c r="AF314" s="71">
        <v>74777607.131989419</v>
      </c>
      <c r="AG314" s="71">
        <v>1185094.927337816</v>
      </c>
      <c r="AH314" s="71">
        <v>3886999.3957152432</v>
      </c>
      <c r="AI314" s="71">
        <v>37267964.973602973</v>
      </c>
      <c r="AJ314" s="71">
        <v>20576615.028077111</v>
      </c>
      <c r="AK314" s="71">
        <v>0</v>
      </c>
      <c r="AL314" s="71">
        <v>0</v>
      </c>
      <c r="AM314" s="71">
        <v>2088578.070604431</v>
      </c>
      <c r="AN314" s="71">
        <v>0</v>
      </c>
      <c r="AO314" s="71">
        <v>0</v>
      </c>
      <c r="AP314" s="71">
        <v>139782859.527327</v>
      </c>
      <c r="AQ314" s="72"/>
      <c r="AR314" s="71">
        <v>170</v>
      </c>
      <c r="AS314" s="71">
        <v>194</v>
      </c>
      <c r="AT314" s="71">
        <v>0</v>
      </c>
      <c r="AU314" s="71">
        <v>0</v>
      </c>
      <c r="AV314" s="71">
        <v>0</v>
      </c>
      <c r="AW314" s="71">
        <v>0</v>
      </c>
      <c r="AX314" s="71"/>
      <c r="AY314" s="72"/>
      <c r="AZ314" s="71">
        <v>798</v>
      </c>
      <c r="BA314" s="71">
        <v>21961.5</v>
      </c>
      <c r="BB314" s="71">
        <v>0</v>
      </c>
      <c r="BC314" s="71">
        <v>0</v>
      </c>
      <c r="BD314" s="71">
        <v>0</v>
      </c>
      <c r="BE314" s="71">
        <v>0</v>
      </c>
      <c r="BF314" s="71"/>
      <c r="BG314" s="72"/>
      <c r="BH314" s="71">
        <v>0</v>
      </c>
      <c r="BI314" s="71">
        <v>0</v>
      </c>
      <c r="BJ314" s="71">
        <v>47.5</v>
      </c>
      <c r="BK314" s="71">
        <v>0</v>
      </c>
      <c r="BL314" s="71">
        <v>0</v>
      </c>
      <c r="BM314" s="71">
        <v>0</v>
      </c>
      <c r="BN314" s="72"/>
      <c r="BO314" s="71">
        <v>0</v>
      </c>
      <c r="BP314" s="71">
        <v>0</v>
      </c>
      <c r="BQ314" s="71">
        <v>4</v>
      </c>
      <c r="BR314" s="71">
        <v>0</v>
      </c>
      <c r="BS314" s="71">
        <v>0</v>
      </c>
      <c r="BT314" s="71">
        <v>0</v>
      </c>
      <c r="BU314"/>
      <c r="BV314" s="70">
        <v>47.5</v>
      </c>
      <c r="BW314" s="70">
        <v>0</v>
      </c>
      <c r="BX314" s="70">
        <v>0</v>
      </c>
      <c r="BY314" s="70">
        <v>0</v>
      </c>
      <c r="BZ314" s="70">
        <v>0</v>
      </c>
      <c r="CA314" s="70">
        <v>0</v>
      </c>
      <c r="CB314" s="70">
        <v>0</v>
      </c>
      <c r="CC314" s="70">
        <v>0</v>
      </c>
      <c r="CD314" s="70">
        <v>0</v>
      </c>
    </row>
    <row r="315" spans="1:82">
      <c r="A315" s="70" t="s">
        <v>2016</v>
      </c>
      <c r="B315" s="70">
        <v>217</v>
      </c>
      <c r="C315" s="70">
        <v>13</v>
      </c>
      <c r="D315" s="70">
        <v>13</v>
      </c>
      <c r="E315" s="70">
        <v>2016</v>
      </c>
      <c r="F315" s="70" t="s">
        <v>155</v>
      </c>
      <c r="G315" s="70" t="s">
        <v>2003</v>
      </c>
      <c r="H315" s="70" t="s">
        <v>2004</v>
      </c>
      <c r="I315" s="148"/>
      <c r="J315" s="71">
        <v>210.8893525448274</v>
      </c>
      <c r="K315" s="71">
        <v>1.3271618572300063</v>
      </c>
      <c r="L315" s="71">
        <v>21.635679469563879</v>
      </c>
      <c r="M315" s="71">
        <v>22.590082415050716</v>
      </c>
      <c r="N315" s="71">
        <v>15.799378672898531</v>
      </c>
      <c r="O315" s="71">
        <v>19.301711391092525</v>
      </c>
      <c r="P315" s="71">
        <v>29.385550257199224</v>
      </c>
      <c r="Q315" s="71">
        <v>1.0627294910507512</v>
      </c>
      <c r="R315" s="71">
        <v>0</v>
      </c>
      <c r="S315" s="71">
        <v>1.428343109077457</v>
      </c>
      <c r="T315" s="72"/>
      <c r="U315" s="71">
        <v>5741382</v>
      </c>
      <c r="V315" s="71">
        <v>580</v>
      </c>
      <c r="W315" s="71">
        <v>309</v>
      </c>
      <c r="X315" s="71">
        <v>4958</v>
      </c>
      <c r="Y315" s="71">
        <v>5810</v>
      </c>
      <c r="Z315" s="71">
        <v>11352</v>
      </c>
      <c r="AA315" s="71">
        <v>6048</v>
      </c>
      <c r="AB315" s="71">
        <v>15046</v>
      </c>
      <c r="AC315" s="71">
        <v>0</v>
      </c>
      <c r="AD315" s="71">
        <v>1.428343109077457</v>
      </c>
      <c r="AE315" s="72"/>
      <c r="AF315" s="71">
        <v>67731629.567524448</v>
      </c>
      <c r="AG315" s="71">
        <v>1129208.450984617</v>
      </c>
      <c r="AH315" s="71">
        <v>3579249.377927654</v>
      </c>
      <c r="AI315" s="71">
        <v>34679838.99223911</v>
      </c>
      <c r="AJ315" s="71">
        <v>21826528.248244431</v>
      </c>
      <c r="AK315" s="71">
        <v>0</v>
      </c>
      <c r="AL315" s="71">
        <v>0</v>
      </c>
      <c r="AM315" s="71">
        <v>2063593.1492333431</v>
      </c>
      <c r="AN315" s="71">
        <v>0</v>
      </c>
      <c r="AO315" s="71">
        <v>0</v>
      </c>
      <c r="AP315" s="71">
        <v>131010047.78615361</v>
      </c>
      <c r="AQ315" s="72"/>
      <c r="AR315" s="71">
        <v>194</v>
      </c>
      <c r="AS315" s="71">
        <v>265</v>
      </c>
      <c r="AT315" s="71">
        <v>0</v>
      </c>
      <c r="AU315" s="71">
        <v>0</v>
      </c>
      <c r="AV315" s="71">
        <v>0</v>
      </c>
      <c r="AW315" s="71">
        <v>0</v>
      </c>
      <c r="AX315" s="71"/>
      <c r="AY315" s="72"/>
      <c r="AZ315" s="71">
        <v>915.59999999999991</v>
      </c>
      <c r="BA315" s="71">
        <v>26835.7</v>
      </c>
      <c r="BB315" s="71">
        <v>0</v>
      </c>
      <c r="BC315" s="71">
        <v>0</v>
      </c>
      <c r="BD315" s="71">
        <v>0</v>
      </c>
      <c r="BE315" s="71">
        <v>0</v>
      </c>
      <c r="BF315" s="71"/>
      <c r="BG315" s="72"/>
      <c r="BH315" s="71">
        <v>0</v>
      </c>
      <c r="BI315" s="71">
        <v>0</v>
      </c>
      <c r="BJ315" s="71">
        <v>47.61</v>
      </c>
      <c r="BK315" s="71">
        <v>0</v>
      </c>
      <c r="BL315" s="71">
        <v>0</v>
      </c>
      <c r="BM315" s="71">
        <v>0</v>
      </c>
      <c r="BN315" s="72"/>
      <c r="BO315" s="71">
        <v>0</v>
      </c>
      <c r="BP315" s="71">
        <v>0</v>
      </c>
      <c r="BQ315" s="71">
        <v>4</v>
      </c>
      <c r="BR315" s="71">
        <v>0</v>
      </c>
      <c r="BS315" s="71">
        <v>0</v>
      </c>
      <c r="BT315" s="71">
        <v>0</v>
      </c>
      <c r="BU315"/>
      <c r="BV315" s="70">
        <v>47.61</v>
      </c>
      <c r="BW315" s="70">
        <v>0</v>
      </c>
      <c r="BX315" s="70">
        <v>0</v>
      </c>
      <c r="BY315" s="70">
        <v>0</v>
      </c>
      <c r="BZ315" s="70">
        <v>0</v>
      </c>
      <c r="CA315" s="70">
        <v>0</v>
      </c>
      <c r="CB315" s="70">
        <v>0</v>
      </c>
      <c r="CC315" s="70">
        <v>0</v>
      </c>
      <c r="CD315" s="70">
        <v>0</v>
      </c>
    </row>
    <row r="316" spans="1:82">
      <c r="A316" s="70" t="s">
        <v>2017</v>
      </c>
      <c r="B316" s="70">
        <v>218</v>
      </c>
      <c r="C316" s="70">
        <v>14</v>
      </c>
      <c r="D316" s="70">
        <v>13</v>
      </c>
      <c r="E316" s="70">
        <v>2017</v>
      </c>
      <c r="F316" s="70" t="s">
        <v>156</v>
      </c>
      <c r="G316" s="70" t="s">
        <v>2003</v>
      </c>
      <c r="H316" s="70" t="s">
        <v>2004</v>
      </c>
      <c r="I316" s="148"/>
      <c r="J316" s="71">
        <v>187.18864048073829</v>
      </c>
      <c r="K316" s="71">
        <v>1.3284527169771274</v>
      </c>
      <c r="L316" s="71">
        <v>19.845760624765393</v>
      </c>
      <c r="M316" s="71">
        <v>22.920243451579537</v>
      </c>
      <c r="N316" s="71">
        <v>17.69988798943178</v>
      </c>
      <c r="O316" s="71">
        <v>18.993443640191138</v>
      </c>
      <c r="P316" s="71">
        <v>28.692469204633145</v>
      </c>
      <c r="Q316" s="71">
        <v>1.0206478905949301</v>
      </c>
      <c r="R316" s="71">
        <v>0</v>
      </c>
      <c r="S316" s="71">
        <v>1.3061154653791889</v>
      </c>
      <c r="T316" s="72"/>
      <c r="U316" s="71">
        <v>5429094</v>
      </c>
      <c r="V316" s="71">
        <v>580</v>
      </c>
      <c r="W316" s="71">
        <v>309</v>
      </c>
      <c r="X316" s="71">
        <v>4958</v>
      </c>
      <c r="Y316" s="71">
        <v>5883</v>
      </c>
      <c r="Z316" s="71">
        <v>11356</v>
      </c>
      <c r="AA316" s="71">
        <v>5943</v>
      </c>
      <c r="AB316" s="71">
        <v>14943</v>
      </c>
      <c r="AC316" s="71">
        <v>0</v>
      </c>
      <c r="AD316" s="71">
        <v>1.3061154653791891</v>
      </c>
      <c r="AE316" s="72"/>
      <c r="AF316" s="71">
        <v>60050233.680497713</v>
      </c>
      <c r="AG316" s="71">
        <v>1141072.2067756951</v>
      </c>
      <c r="AH316" s="71">
        <v>4401132.3384933574</v>
      </c>
      <c r="AI316" s="71">
        <v>36884665.981809743</v>
      </c>
      <c r="AJ316" s="71">
        <v>24780692.13577833</v>
      </c>
      <c r="AK316" s="71">
        <v>0</v>
      </c>
      <c r="AL316" s="71">
        <v>0</v>
      </c>
      <c r="AM316" s="71">
        <v>2052673.3203474369</v>
      </c>
      <c r="AN316" s="71">
        <v>0</v>
      </c>
      <c r="AO316" s="71">
        <v>0</v>
      </c>
      <c r="AP316" s="71">
        <v>129310469.66370229</v>
      </c>
      <c r="AQ316" s="72"/>
      <c r="AR316" s="71">
        <v>224</v>
      </c>
      <c r="AS316" s="71">
        <v>316</v>
      </c>
      <c r="AT316" s="71">
        <v>0</v>
      </c>
      <c r="AU316" s="71">
        <v>0</v>
      </c>
      <c r="AV316" s="71">
        <v>0</v>
      </c>
      <c r="AW316" s="71">
        <v>0</v>
      </c>
      <c r="AX316" s="71"/>
      <c r="AY316" s="72"/>
      <c r="AZ316" s="71">
        <v>1078.5999999999999</v>
      </c>
      <c r="BA316" s="71">
        <v>29809.599999999999</v>
      </c>
      <c r="BB316" s="71">
        <v>0</v>
      </c>
      <c r="BC316" s="71">
        <v>0</v>
      </c>
      <c r="BD316" s="71">
        <v>0</v>
      </c>
      <c r="BE316" s="71">
        <v>0</v>
      </c>
      <c r="BF316" s="71"/>
      <c r="BG316" s="72"/>
      <c r="BH316" s="71">
        <v>0</v>
      </c>
      <c r="BI316" s="71">
        <v>0</v>
      </c>
      <c r="BJ316" s="71">
        <v>47.228000000000002</v>
      </c>
      <c r="BK316" s="71">
        <v>0</v>
      </c>
      <c r="BL316" s="71">
        <v>0</v>
      </c>
      <c r="BM316" s="71">
        <v>0</v>
      </c>
      <c r="BN316" s="72"/>
      <c r="BO316" s="71">
        <v>0</v>
      </c>
      <c r="BP316" s="71">
        <v>0</v>
      </c>
      <c r="BQ316" s="71">
        <v>4</v>
      </c>
      <c r="BR316" s="71">
        <v>0</v>
      </c>
      <c r="BS316" s="71">
        <v>0</v>
      </c>
      <c r="BT316" s="71">
        <v>0</v>
      </c>
      <c r="BU316"/>
      <c r="BV316" s="70">
        <v>47.228000000000002</v>
      </c>
      <c r="BW316" s="70">
        <v>0</v>
      </c>
      <c r="BX316" s="70">
        <v>0</v>
      </c>
      <c r="BY316" s="70">
        <v>0</v>
      </c>
      <c r="BZ316" s="70">
        <v>0</v>
      </c>
      <c r="CA316" s="70">
        <v>0</v>
      </c>
      <c r="CB316" s="70">
        <v>0</v>
      </c>
      <c r="CC316" s="70">
        <v>0</v>
      </c>
      <c r="CD316" s="70">
        <v>0</v>
      </c>
    </row>
    <row r="317" spans="1:82">
      <c r="A317" s="70" t="s">
        <v>2018</v>
      </c>
      <c r="B317" s="70">
        <v>219</v>
      </c>
      <c r="C317" s="70">
        <v>15</v>
      </c>
      <c r="D317" s="70">
        <v>13</v>
      </c>
      <c r="E317" s="70">
        <v>2018</v>
      </c>
      <c r="F317" s="70" t="s">
        <v>183</v>
      </c>
      <c r="G317" s="70" t="s">
        <v>2003</v>
      </c>
      <c r="H317" s="70" t="s">
        <v>2004</v>
      </c>
      <c r="I317" s="148"/>
      <c r="J317" s="71">
        <v>176.62132098053718</v>
      </c>
      <c r="K317" s="71">
        <v>1.2543999865772748</v>
      </c>
      <c r="L317" s="71">
        <v>18.559670217720424</v>
      </c>
      <c r="M317" s="71">
        <v>23.384538094535948</v>
      </c>
      <c r="N317" s="71">
        <v>14.847145158666658</v>
      </c>
      <c r="O317" s="71">
        <v>18.641521656761434</v>
      </c>
      <c r="P317" s="71">
        <v>27.991007546163758</v>
      </c>
      <c r="Q317" s="71">
        <v>0.93226867818935</v>
      </c>
      <c r="R317" s="71">
        <v>0</v>
      </c>
      <c r="S317" s="71">
        <v>1.1940155219036412</v>
      </c>
      <c r="T317" s="72"/>
      <c r="U317" s="71">
        <v>5682847</v>
      </c>
      <c r="V317" s="71">
        <v>580</v>
      </c>
      <c r="W317" s="71">
        <v>309</v>
      </c>
      <c r="X317" s="71">
        <v>4958</v>
      </c>
      <c r="Y317" s="71">
        <v>5893</v>
      </c>
      <c r="Z317" s="71">
        <v>11359</v>
      </c>
      <c r="AA317" s="71">
        <v>5856</v>
      </c>
      <c r="AB317" s="71">
        <v>14709</v>
      </c>
      <c r="AC317" s="71">
        <v>0</v>
      </c>
      <c r="AD317" s="71">
        <v>1.194015521903641</v>
      </c>
      <c r="AE317" s="72"/>
      <c r="AF317" s="71">
        <v>58503485.399580702</v>
      </c>
      <c r="AG317" s="71">
        <v>1040471.436123228</v>
      </c>
      <c r="AH317" s="71">
        <v>4156391.9450293351</v>
      </c>
      <c r="AI317" s="71">
        <v>36787071.066556007</v>
      </c>
      <c r="AJ317" s="71">
        <v>22283185.71517954</v>
      </c>
      <c r="AK317" s="71">
        <v>0</v>
      </c>
      <c r="AL317" s="71">
        <v>0</v>
      </c>
      <c r="AM317" s="71">
        <v>2024710.187457643</v>
      </c>
      <c r="AN317" s="71">
        <v>0</v>
      </c>
      <c r="AO317" s="71">
        <v>0</v>
      </c>
      <c r="AP317" s="71">
        <v>124795315.74992643</v>
      </c>
      <c r="AQ317" s="72"/>
      <c r="AR317" s="71">
        <v>251</v>
      </c>
      <c r="AS317" s="71">
        <v>341</v>
      </c>
      <c r="AT317" s="71">
        <v>0</v>
      </c>
      <c r="AU317" s="71">
        <v>0</v>
      </c>
      <c r="AV317" s="71">
        <v>0</v>
      </c>
      <c r="AW317" s="71">
        <v>0</v>
      </c>
      <c r="AX317" s="71"/>
      <c r="AY317" s="72"/>
      <c r="AZ317" s="71">
        <v>1244.3</v>
      </c>
      <c r="BA317" s="71">
        <v>30894</v>
      </c>
      <c r="BB317" s="71">
        <v>0</v>
      </c>
      <c r="BC317" s="71">
        <v>0</v>
      </c>
      <c r="BD317" s="71">
        <v>0</v>
      </c>
      <c r="BE317" s="71">
        <v>0</v>
      </c>
      <c r="BF317" s="71"/>
      <c r="BG317" s="72"/>
      <c r="BH317" s="71">
        <v>0</v>
      </c>
      <c r="BI317" s="71">
        <v>0</v>
      </c>
      <c r="BJ317" s="71">
        <v>13.552</v>
      </c>
      <c r="BK317" s="71">
        <v>0</v>
      </c>
      <c r="BL317" s="71">
        <v>0</v>
      </c>
      <c r="BM317" s="71">
        <v>0</v>
      </c>
      <c r="BN317" s="72"/>
      <c r="BO317" s="71">
        <v>0</v>
      </c>
      <c r="BP317" s="71">
        <v>0</v>
      </c>
      <c r="BQ317" s="71">
        <v>3</v>
      </c>
      <c r="BR317" s="71">
        <v>0</v>
      </c>
      <c r="BS317" s="71">
        <v>0</v>
      </c>
      <c r="BT317" s="71">
        <v>0</v>
      </c>
      <c r="BU317"/>
      <c r="BV317" s="70">
        <v>13.552</v>
      </c>
      <c r="BW317" s="70">
        <v>0</v>
      </c>
      <c r="BX317" s="70">
        <v>0</v>
      </c>
      <c r="BY317" s="70">
        <v>0</v>
      </c>
      <c r="BZ317" s="70">
        <v>0</v>
      </c>
      <c r="CA317" s="70">
        <v>0</v>
      </c>
      <c r="CB317" s="70">
        <v>0</v>
      </c>
      <c r="CC317" s="70">
        <v>0</v>
      </c>
      <c r="CD317" s="70">
        <v>0</v>
      </c>
    </row>
    <row r="318" spans="1:82">
      <c r="A318" s="70" t="s">
        <v>2019</v>
      </c>
      <c r="B318" s="70">
        <v>220</v>
      </c>
      <c r="C318" s="70">
        <v>16</v>
      </c>
      <c r="D318" s="70">
        <v>13</v>
      </c>
      <c r="E318" s="70">
        <v>2019</v>
      </c>
      <c r="F318" s="70" t="s">
        <v>158</v>
      </c>
      <c r="G318" s="70" t="s">
        <v>2003</v>
      </c>
      <c r="H318" s="70" t="s">
        <v>2004</v>
      </c>
      <c r="I318" s="148"/>
      <c r="J318" s="71">
        <v>175.92381097818333</v>
      </c>
      <c r="K318" s="71">
        <v>1.1431179939249188</v>
      </c>
      <c r="L318" s="71">
        <v>18.713939694741363</v>
      </c>
      <c r="M318" s="71">
        <v>21.346910957323402</v>
      </c>
      <c r="N318" s="71">
        <v>14.326955199402962</v>
      </c>
      <c r="O318" s="71">
        <v>18.098701479177766</v>
      </c>
      <c r="P318" s="71">
        <v>27.537503536820275</v>
      </c>
      <c r="Q318" s="71">
        <v>0.89751343304756304</v>
      </c>
      <c r="R318" s="71">
        <v>0</v>
      </c>
      <c r="S318" s="71">
        <v>1.2514021621109155</v>
      </c>
      <c r="T318" s="72"/>
      <c r="U318" s="71">
        <v>5682601</v>
      </c>
      <c r="V318" s="71">
        <v>580</v>
      </c>
      <c r="W318" s="71">
        <v>309</v>
      </c>
      <c r="X318" s="71">
        <v>4958</v>
      </c>
      <c r="Y318" s="71">
        <v>5979</v>
      </c>
      <c r="Z318" s="71">
        <v>11331</v>
      </c>
      <c r="AA318" s="71">
        <v>5718</v>
      </c>
      <c r="AB318" s="71">
        <v>14544</v>
      </c>
      <c r="AC318" s="71">
        <v>0</v>
      </c>
      <c r="AD318" s="71">
        <v>1.251402162110915</v>
      </c>
      <c r="AE318" s="72"/>
      <c r="AF318" s="71">
        <v>58971719.572220303</v>
      </c>
      <c r="AG318" s="71">
        <v>1004941.316306552</v>
      </c>
      <c r="AH318" s="71">
        <v>4331496.8351100832</v>
      </c>
      <c r="AI318" s="71">
        <v>34945568.839967951</v>
      </c>
      <c r="AJ318" s="71">
        <v>21379235.73324775</v>
      </c>
      <c r="AK318" s="71">
        <v>0</v>
      </c>
      <c r="AL318" s="71">
        <v>0</v>
      </c>
      <c r="AM318" s="71">
        <v>1980783.312826619</v>
      </c>
      <c r="AN318" s="71">
        <v>0</v>
      </c>
      <c r="AO318" s="71">
        <v>0</v>
      </c>
      <c r="AP318" s="71">
        <v>122613745.60967927</v>
      </c>
      <c r="AQ318" s="72"/>
      <c r="AR318" s="71">
        <v>284</v>
      </c>
      <c r="AS318" s="71">
        <v>351</v>
      </c>
      <c r="AT318" s="71">
        <v>0</v>
      </c>
      <c r="AU318" s="71">
        <v>0</v>
      </c>
      <c r="AV318" s="71">
        <v>0</v>
      </c>
      <c r="AW318" s="71">
        <v>0</v>
      </c>
      <c r="AX318" s="71"/>
      <c r="AY318" s="72"/>
      <c r="AZ318" s="71">
        <v>1422.599999999999</v>
      </c>
      <c r="BA318" s="71">
        <v>32555.3</v>
      </c>
      <c r="BB318" s="71">
        <v>0</v>
      </c>
      <c r="BC318" s="71">
        <v>0</v>
      </c>
      <c r="BD318" s="71">
        <v>0</v>
      </c>
      <c r="BE318" s="71">
        <v>0</v>
      </c>
      <c r="BF318" s="71"/>
      <c r="BG318" s="72"/>
      <c r="BH318" s="71">
        <v>0</v>
      </c>
      <c r="BI318" s="71">
        <v>0</v>
      </c>
      <c r="BJ318" s="71">
        <v>34.679000000000002</v>
      </c>
      <c r="BK318" s="71">
        <v>0</v>
      </c>
      <c r="BL318" s="71">
        <v>0</v>
      </c>
      <c r="BM318" s="71">
        <v>0</v>
      </c>
      <c r="BN318" s="72"/>
      <c r="BO318" s="71">
        <v>0</v>
      </c>
      <c r="BP318" s="71">
        <v>0</v>
      </c>
      <c r="BQ318" s="71">
        <v>3</v>
      </c>
      <c r="BR318" s="71">
        <v>0</v>
      </c>
      <c r="BS318" s="71">
        <v>0</v>
      </c>
      <c r="BT318" s="71">
        <v>0</v>
      </c>
      <c r="BU318"/>
      <c r="BV318" s="70">
        <v>34.679000000000002</v>
      </c>
      <c r="BW318" s="70">
        <v>0</v>
      </c>
      <c r="BX318" s="70">
        <v>0</v>
      </c>
      <c r="BY318" s="70">
        <v>0</v>
      </c>
      <c r="BZ318" s="70">
        <v>0</v>
      </c>
      <c r="CA318" s="70">
        <v>0</v>
      </c>
      <c r="CB318" s="70">
        <v>0</v>
      </c>
      <c r="CC318" s="70">
        <v>0</v>
      </c>
      <c r="CD318" s="70">
        <v>0</v>
      </c>
    </row>
    <row r="319" spans="1:82">
      <c r="A319" s="70" t="s">
        <v>2020</v>
      </c>
      <c r="B319" s="70">
        <v>221</v>
      </c>
      <c r="C319" s="70">
        <v>17</v>
      </c>
      <c r="D319" s="70">
        <v>13</v>
      </c>
      <c r="E319" s="70">
        <v>2020</v>
      </c>
      <c r="F319" s="70" t="s">
        <v>159</v>
      </c>
      <c r="G319" s="70" t="s">
        <v>2003</v>
      </c>
      <c r="H319" s="70" t="s">
        <v>2004</v>
      </c>
      <c r="I319" s="148"/>
      <c r="J319" s="71">
        <v>151.96654591180479</v>
      </c>
      <c r="K319" s="71">
        <v>1.0016614960291697</v>
      </c>
      <c r="L319" s="71">
        <v>16.86744182785861</v>
      </c>
      <c r="M319" s="71">
        <v>20.914202313672067</v>
      </c>
      <c r="N319" s="71">
        <v>14.225896688944191</v>
      </c>
      <c r="O319" s="71">
        <v>15.700284393330476</v>
      </c>
      <c r="P319" s="71">
        <v>25.608983435567488</v>
      </c>
      <c r="Q319" s="71">
        <v>0.84826792754026004</v>
      </c>
      <c r="R319" s="71">
        <v>0</v>
      </c>
      <c r="S319" s="71">
        <v>1.3098180263222079</v>
      </c>
      <c r="T319" s="72"/>
      <c r="U319" s="71">
        <v>5214278</v>
      </c>
      <c r="V319" s="71">
        <v>477</v>
      </c>
      <c r="W319" s="71">
        <v>296</v>
      </c>
      <c r="X319" s="71">
        <v>5097</v>
      </c>
      <c r="Y319" s="71">
        <v>6073</v>
      </c>
      <c r="Z319" s="71">
        <v>11219</v>
      </c>
      <c r="AA319" s="71">
        <v>5652</v>
      </c>
      <c r="AB319" s="71">
        <v>14387</v>
      </c>
      <c r="AC319" s="71">
        <v>0</v>
      </c>
      <c r="AD319" s="71">
        <v>1.3098180263222079</v>
      </c>
      <c r="AE319" s="72"/>
      <c r="AF319" s="71">
        <v>52954940.901397668</v>
      </c>
      <c r="AG319" s="71">
        <v>805321.05921763449</v>
      </c>
      <c r="AH319" s="71">
        <v>4130420.1574776336</v>
      </c>
      <c r="AI319" s="71">
        <v>35014408.758711673</v>
      </c>
      <c r="AJ319" s="71">
        <v>21851465.525609061</v>
      </c>
      <c r="AK319" s="71"/>
      <c r="AL319" s="71"/>
      <c r="AM319" s="71">
        <v>1877663.3429038508</v>
      </c>
      <c r="AN319" s="71"/>
      <c r="AO319" s="71"/>
      <c r="AP319" s="71">
        <v>116634219.74531753</v>
      </c>
      <c r="AQ319" s="72"/>
      <c r="AR319" s="71">
        <v>301</v>
      </c>
      <c r="AS319" s="71">
        <v>351</v>
      </c>
      <c r="AT319" s="71">
        <v>0</v>
      </c>
      <c r="AU319" s="71">
        <v>0</v>
      </c>
      <c r="AV319" s="71">
        <v>0</v>
      </c>
      <c r="AW319" s="71">
        <v>0</v>
      </c>
      <c r="AX319" s="71"/>
      <c r="AY319" s="72"/>
      <c r="AZ319" s="71">
        <v>1498.9</v>
      </c>
      <c r="BA319" s="71">
        <v>32545.4</v>
      </c>
      <c r="BB319" s="71">
        <v>0</v>
      </c>
      <c r="BC319" s="71">
        <v>0</v>
      </c>
      <c r="BD319" s="71">
        <v>0</v>
      </c>
      <c r="BE319" s="71">
        <v>0</v>
      </c>
      <c r="BF319" s="71"/>
      <c r="BG319" s="72"/>
      <c r="BH319" s="71">
        <v>0</v>
      </c>
      <c r="BI319" s="71">
        <v>0</v>
      </c>
      <c r="BJ319" s="71">
        <v>36.670999999999999</v>
      </c>
      <c r="BK319" s="71">
        <v>0</v>
      </c>
      <c r="BL319" s="71">
        <v>0</v>
      </c>
      <c r="BM319" s="71">
        <v>0</v>
      </c>
      <c r="BN319" s="72"/>
      <c r="BO319" s="71">
        <v>0</v>
      </c>
      <c r="BP319" s="71">
        <v>0</v>
      </c>
      <c r="BQ319" s="71">
        <v>4</v>
      </c>
      <c r="BR319" s="71">
        <v>0</v>
      </c>
      <c r="BS319" s="71">
        <v>0</v>
      </c>
      <c r="BT319" s="71">
        <v>0</v>
      </c>
      <c r="BU319"/>
      <c r="BV319" s="70">
        <v>36.670999999999999</v>
      </c>
      <c r="BW319" s="70">
        <v>0</v>
      </c>
      <c r="BX319" s="70">
        <v>0</v>
      </c>
      <c r="BY319" s="70">
        <v>0</v>
      </c>
      <c r="BZ319" s="70">
        <v>0</v>
      </c>
      <c r="CA319" s="70">
        <v>0</v>
      </c>
      <c r="CB319" s="70">
        <v>0</v>
      </c>
      <c r="CC319" s="70">
        <v>0</v>
      </c>
      <c r="CD319" s="70">
        <v>0</v>
      </c>
    </row>
    <row r="320" spans="1:82">
      <c r="A320" s="70" t="s">
        <v>2021</v>
      </c>
      <c r="B320" s="70">
        <v>221</v>
      </c>
      <c r="C320" s="70">
        <v>18</v>
      </c>
      <c r="D320" s="70">
        <v>13</v>
      </c>
      <c r="E320" s="70">
        <v>2021</v>
      </c>
      <c r="F320" s="70" t="s">
        <v>160</v>
      </c>
      <c r="G320" s="70" t="s">
        <v>2003</v>
      </c>
      <c r="H320" s="70" t="s">
        <v>2004</v>
      </c>
      <c r="I320" s="148"/>
      <c r="J320" s="71">
        <v>157.67048664462436</v>
      </c>
      <c r="K320" s="71">
        <v>1.0898890391821354</v>
      </c>
      <c r="L320" s="71">
        <v>15.6702446259835</v>
      </c>
      <c r="M320" s="71">
        <v>23.06072209211246</v>
      </c>
      <c r="N320" s="71">
        <v>14.412394519748213</v>
      </c>
      <c r="O320" s="71">
        <v>14.987189002739813</v>
      </c>
      <c r="P320" s="71">
        <v>26.267285773902781</v>
      </c>
      <c r="Q320" s="71">
        <v>0.81946305232301497</v>
      </c>
      <c r="R320" s="71">
        <v>0</v>
      </c>
      <c r="S320" s="71">
        <v>1.6432774494882829</v>
      </c>
      <c r="T320" s="72"/>
      <c r="U320" s="71">
        <v>5242876</v>
      </c>
      <c r="V320" s="71">
        <v>477</v>
      </c>
      <c r="W320" s="71">
        <v>296</v>
      </c>
      <c r="X320" s="71">
        <v>5097</v>
      </c>
      <c r="Y320" s="71">
        <v>5991</v>
      </c>
      <c r="Z320" s="71">
        <v>11027</v>
      </c>
      <c r="AA320" s="71">
        <v>5653</v>
      </c>
      <c r="AB320" s="71">
        <v>14035</v>
      </c>
      <c r="AC320" s="71">
        <v>0</v>
      </c>
      <c r="AD320" s="71">
        <v>1.6432774494882829</v>
      </c>
      <c r="AE320" s="72"/>
      <c r="AF320" s="71">
        <v>52419736.893772826</v>
      </c>
      <c r="AG320" s="71">
        <v>873890.79848894954</v>
      </c>
      <c r="AH320" s="71">
        <v>3368093.9755419455</v>
      </c>
      <c r="AI320" s="71">
        <v>38268607.452506498</v>
      </c>
      <c r="AJ320" s="71">
        <v>21601055.42645428</v>
      </c>
      <c r="AK320" s="71">
        <v>0</v>
      </c>
      <c r="AL320" s="71">
        <v>0</v>
      </c>
      <c r="AM320" s="71">
        <v>1842288.665382514</v>
      </c>
      <c r="AN320" s="71">
        <v>0</v>
      </c>
      <c r="AO320" s="71">
        <v>0</v>
      </c>
      <c r="AP320" s="71">
        <v>118373673.21214701</v>
      </c>
      <c r="AQ320" s="72"/>
      <c r="AR320" s="71">
        <v>319</v>
      </c>
      <c r="AS320" s="71">
        <v>361</v>
      </c>
      <c r="AT320" s="71">
        <v>0</v>
      </c>
      <c r="AU320" s="71">
        <v>0</v>
      </c>
      <c r="AV320" s="71">
        <v>0</v>
      </c>
      <c r="AW320" s="71">
        <v>0</v>
      </c>
      <c r="AX320" s="71"/>
      <c r="AY320" s="72"/>
      <c r="AZ320" s="71">
        <v>1595.900000000001</v>
      </c>
      <c r="BA320" s="71">
        <v>32977.500000000007</v>
      </c>
      <c r="BB320" s="71">
        <v>0</v>
      </c>
      <c r="BC320" s="71">
        <v>0</v>
      </c>
      <c r="BD320" s="71">
        <v>0</v>
      </c>
      <c r="BE320" s="71">
        <v>0</v>
      </c>
      <c r="BF320" s="71"/>
      <c r="BG320" s="72"/>
      <c r="BH320" s="71">
        <v>0</v>
      </c>
      <c r="BI320" s="71">
        <v>0</v>
      </c>
      <c r="BJ320" s="71">
        <v>31.266999999999999</v>
      </c>
      <c r="BK320" s="71">
        <v>0</v>
      </c>
      <c r="BL320" s="71">
        <v>0</v>
      </c>
      <c r="BM320" s="71">
        <v>0</v>
      </c>
      <c r="BN320" s="72"/>
      <c r="BO320" s="71">
        <v>0</v>
      </c>
      <c r="BP320" s="71">
        <v>0</v>
      </c>
      <c r="BQ320" s="71">
        <v>4</v>
      </c>
      <c r="BR320" s="71">
        <v>0</v>
      </c>
      <c r="BS320" s="71">
        <v>0</v>
      </c>
      <c r="BT320" s="71">
        <v>0</v>
      </c>
      <c r="BU320"/>
      <c r="BV320" s="70">
        <v>31.266999999999999</v>
      </c>
      <c r="BW320" s="70">
        <v>0</v>
      </c>
      <c r="BX320" s="70">
        <v>0</v>
      </c>
      <c r="BY320" s="70">
        <v>0</v>
      </c>
      <c r="BZ320" s="70">
        <v>0</v>
      </c>
      <c r="CA320" s="70">
        <v>0</v>
      </c>
      <c r="CB320" s="70">
        <v>0</v>
      </c>
      <c r="CC320" s="70">
        <v>0</v>
      </c>
      <c r="CD320" s="70">
        <v>0</v>
      </c>
    </row>
    <row r="321" spans="1:82">
      <c r="A321" s="70" t="s">
        <v>2022</v>
      </c>
      <c r="B321" s="70">
        <v>221</v>
      </c>
      <c r="C321" s="70">
        <v>19</v>
      </c>
      <c r="D321" s="70">
        <v>13</v>
      </c>
      <c r="E321" s="70">
        <v>2022</v>
      </c>
      <c r="F321" s="70" t="s">
        <v>161</v>
      </c>
      <c r="G321" s="70" t="s">
        <v>2003</v>
      </c>
      <c r="H321" s="70" t="s">
        <v>2004</v>
      </c>
      <c r="I321" s="148"/>
      <c r="J321" s="71">
        <v>124.98525523768716</v>
      </c>
      <c r="K321" s="71">
        <v>1.0450785951683688</v>
      </c>
      <c r="L321" s="71">
        <v>13.251344908093952</v>
      </c>
      <c r="M321" s="71">
        <v>22.774599597431159</v>
      </c>
      <c r="N321" s="71">
        <v>15.468650957956765</v>
      </c>
      <c r="O321" s="71">
        <v>15.691228055195262</v>
      </c>
      <c r="P321" s="71">
        <v>25.849984669145559</v>
      </c>
      <c r="Q321" s="71">
        <v>0.813169134550355</v>
      </c>
      <c r="R321" s="71">
        <v>0</v>
      </c>
      <c r="S321" s="71">
        <v>1.0447593070554539</v>
      </c>
      <c r="T321" s="72"/>
      <c r="U321" s="71">
        <v>5603381</v>
      </c>
      <c r="V321" s="71">
        <v>477</v>
      </c>
      <c r="W321" s="71">
        <v>296</v>
      </c>
      <c r="X321" s="71">
        <v>5097</v>
      </c>
      <c r="Y321" s="71">
        <v>6006</v>
      </c>
      <c r="Z321" s="71">
        <v>10969</v>
      </c>
      <c r="AA321" s="71">
        <v>5648</v>
      </c>
      <c r="AB321" s="71">
        <v>13813</v>
      </c>
      <c r="AC321" s="71">
        <v>0</v>
      </c>
      <c r="AD321" s="71">
        <v>1.0447593070554539</v>
      </c>
      <c r="AE321" s="72"/>
      <c r="AF321" s="71">
        <v>43950263.697956681</v>
      </c>
      <c r="AG321" s="71">
        <v>862841.09678542241</v>
      </c>
      <c r="AH321" s="71">
        <v>3367140.1385384565</v>
      </c>
      <c r="AI321" s="71">
        <v>37166799.412505448</v>
      </c>
      <c r="AJ321" s="71">
        <v>24437282.722002644</v>
      </c>
      <c r="AK321" s="71">
        <v>0</v>
      </c>
      <c r="AL321" s="71">
        <v>0</v>
      </c>
      <c r="AM321" s="71">
        <v>1783635.3176454874</v>
      </c>
      <c r="AN321" s="71">
        <v>0</v>
      </c>
      <c r="AO321" s="71">
        <v>0</v>
      </c>
      <c r="AP321" s="71">
        <v>111567962.38543414</v>
      </c>
      <c r="AQ321" s="72"/>
      <c r="AR321" s="71">
        <v>345</v>
      </c>
      <c r="AS321" s="71">
        <v>370</v>
      </c>
      <c r="AT321" s="71">
        <v>0</v>
      </c>
      <c r="AU321" s="71">
        <v>0</v>
      </c>
      <c r="AV321" s="71">
        <v>0</v>
      </c>
      <c r="AW321" s="71">
        <v>0</v>
      </c>
      <c r="AX321" s="71"/>
      <c r="AY321" s="72"/>
      <c r="AZ321" s="71">
        <v>1759.1000000000008</v>
      </c>
      <c r="BA321" s="71">
        <v>34006.500000000007</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2023</v>
      </c>
      <c r="B322" s="70">
        <v>221</v>
      </c>
      <c r="C322" s="70">
        <v>20</v>
      </c>
      <c r="D322" s="70">
        <v>13</v>
      </c>
      <c r="E322" s="70">
        <v>2023</v>
      </c>
      <c r="F322" s="70" t="s">
        <v>1539</v>
      </c>
      <c r="G322" s="70" t="s">
        <v>2003</v>
      </c>
      <c r="H322" s="70" t="s">
        <v>2004</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372</v>
      </c>
      <c r="AS322" s="71">
        <v>372</v>
      </c>
      <c r="AT322" s="71">
        <v>0</v>
      </c>
      <c r="AU322" s="71">
        <v>0</v>
      </c>
      <c r="AV322" s="71">
        <v>0</v>
      </c>
      <c r="AW322" s="71">
        <v>0</v>
      </c>
      <c r="AX322" s="71"/>
      <c r="AY322" s="72"/>
      <c r="AZ322" s="71">
        <v>1935.6000000000017</v>
      </c>
      <c r="BA322" s="71">
        <v>34083.500000000007</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2024</v>
      </c>
      <c r="B323" s="70">
        <v>221</v>
      </c>
      <c r="C323" s="70">
        <v>21</v>
      </c>
      <c r="D323" s="70">
        <v>13</v>
      </c>
      <c r="E323" s="70">
        <v>2024</v>
      </c>
      <c r="F323" s="70" t="s">
        <v>1554</v>
      </c>
      <c r="G323" s="70" t="s">
        <v>2003</v>
      </c>
      <c r="H323" s="70" t="s">
        <v>2004</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2025</v>
      </c>
      <c r="B324" s="70">
        <v>392</v>
      </c>
      <c r="C324" s="70">
        <v>1</v>
      </c>
      <c r="D324" s="70">
        <v>24</v>
      </c>
      <c r="E324" s="70">
        <v>1990</v>
      </c>
      <c r="F324" s="70" t="s">
        <v>787</v>
      </c>
      <c r="G324" s="70" t="s">
        <v>2026</v>
      </c>
      <c r="H324" s="70" t="s">
        <v>2027</v>
      </c>
      <c r="I324" s="148"/>
      <c r="J324" s="71">
        <v>15.45973065221321</v>
      </c>
      <c r="K324" s="71">
        <v>1.3150440048059719</v>
      </c>
      <c r="L324" s="71">
        <v>6.9617390141740176E-2</v>
      </c>
      <c r="M324" s="71">
        <v>4.4321486455678674</v>
      </c>
      <c r="N324" s="71">
        <v>14.095240940692291</v>
      </c>
      <c r="O324" s="71">
        <v>10.687758376153109</v>
      </c>
      <c r="P324" s="71">
        <v>13.578457036767119</v>
      </c>
      <c r="Q324" s="71">
        <v>0.92482370591787</v>
      </c>
      <c r="R324" s="71">
        <v>0</v>
      </c>
      <c r="S324" s="71">
        <v>0.75451023679463436</v>
      </c>
      <c r="T324" s="72"/>
      <c r="U324" s="71">
        <v>2512028</v>
      </c>
      <c r="V324" s="71">
        <v>378</v>
      </c>
      <c r="W324" s="71">
        <v>1</v>
      </c>
      <c r="X324" s="71">
        <v>1859</v>
      </c>
      <c r="Y324" s="71">
        <v>3664</v>
      </c>
      <c r="Z324" s="71">
        <v>4396</v>
      </c>
      <c r="AA324" s="71">
        <v>3297</v>
      </c>
      <c r="AB324" s="71">
        <v>15016</v>
      </c>
      <c r="AC324" s="71">
        <v>0</v>
      </c>
      <c r="AD324" s="71">
        <v>0.75451023679463436</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2028</v>
      </c>
      <c r="B325" s="70">
        <v>393</v>
      </c>
      <c r="C325" s="70">
        <v>2</v>
      </c>
      <c r="D325" s="70">
        <v>24</v>
      </c>
      <c r="E325" s="70">
        <v>2005</v>
      </c>
      <c r="F325" s="70" t="s">
        <v>789</v>
      </c>
      <c r="G325" s="70" t="s">
        <v>2026</v>
      </c>
      <c r="H325" s="70" t="s">
        <v>2027</v>
      </c>
      <c r="I325" s="148"/>
      <c r="J325" s="71">
        <v>6.3261538718408286</v>
      </c>
      <c r="K325" s="71">
        <v>1.052077619114911</v>
      </c>
      <c r="L325" s="71">
        <v>0.98124119710436608</v>
      </c>
      <c r="M325" s="71">
        <v>9.2950189083415662</v>
      </c>
      <c r="N325" s="71">
        <v>24.385216223212129</v>
      </c>
      <c r="O325" s="71">
        <v>17.715549080681281</v>
      </c>
      <c r="P325" s="71">
        <v>11.852559888436661</v>
      </c>
      <c r="Q325" s="71">
        <v>0.92259820328786801</v>
      </c>
      <c r="R325" s="71">
        <v>0</v>
      </c>
      <c r="S325" s="71">
        <v>0</v>
      </c>
      <c r="T325" s="72"/>
      <c r="U325" s="71">
        <v>817082</v>
      </c>
      <c r="V325" s="71">
        <v>388</v>
      </c>
      <c r="W325" s="71">
        <v>11</v>
      </c>
      <c r="X325" s="71">
        <v>1548</v>
      </c>
      <c r="Y325" s="71">
        <v>4529</v>
      </c>
      <c r="Z325" s="71">
        <v>8432</v>
      </c>
      <c r="AA325" s="71">
        <v>2357</v>
      </c>
      <c r="AB325" s="71">
        <v>15660</v>
      </c>
      <c r="AC325" s="71">
        <v>0</v>
      </c>
      <c r="AD325" s="71">
        <v>0</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2029</v>
      </c>
      <c r="B326" s="70">
        <v>394</v>
      </c>
      <c r="C326" s="70">
        <v>3</v>
      </c>
      <c r="D326" s="70">
        <v>24</v>
      </c>
      <c r="E326" s="70">
        <v>2006</v>
      </c>
      <c r="F326" s="70" t="s">
        <v>790</v>
      </c>
      <c r="G326" s="70" t="s">
        <v>2026</v>
      </c>
      <c r="H326" s="70" t="s">
        <v>2027</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2030</v>
      </c>
      <c r="B327" s="70">
        <v>395</v>
      </c>
      <c r="C327" s="70">
        <v>4</v>
      </c>
      <c r="D327" s="70">
        <v>24</v>
      </c>
      <c r="E327" s="70">
        <v>2007</v>
      </c>
      <c r="F327" s="70" t="s">
        <v>791</v>
      </c>
      <c r="G327" s="70" t="s">
        <v>2026</v>
      </c>
      <c r="H327" s="70" t="s">
        <v>2027</v>
      </c>
      <c r="I327" s="148"/>
      <c r="J327" s="71">
        <v>5.2792149968613424</v>
      </c>
      <c r="K327" s="71">
        <v>1.0019657265620221</v>
      </c>
      <c r="L327" s="71">
        <v>0.77683347803806635</v>
      </c>
      <c r="M327" s="71">
        <v>9.7615889155023901</v>
      </c>
      <c r="N327" s="71">
        <v>24.696863980177639</v>
      </c>
      <c r="O327" s="71">
        <v>17.312350373903211</v>
      </c>
      <c r="P327" s="71">
        <v>11.413030652216699</v>
      </c>
      <c r="Q327" s="71">
        <v>0.96739078589990501</v>
      </c>
      <c r="R327" s="71">
        <v>0</v>
      </c>
      <c r="S327" s="71">
        <v>0</v>
      </c>
      <c r="T327" s="72"/>
      <c r="U327" s="71">
        <v>758910</v>
      </c>
      <c r="V327" s="71">
        <v>390</v>
      </c>
      <c r="W327" s="71">
        <v>9</v>
      </c>
      <c r="X327" s="71">
        <v>2003</v>
      </c>
      <c r="Y327" s="71">
        <v>4600</v>
      </c>
      <c r="Z327" s="71">
        <v>8566</v>
      </c>
      <c r="AA327" s="71">
        <v>2235</v>
      </c>
      <c r="AB327" s="71">
        <v>15552</v>
      </c>
      <c r="AC327" s="71">
        <v>0</v>
      </c>
      <c r="AD327" s="71">
        <v>0</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2031</v>
      </c>
      <c r="B328" s="70">
        <v>396</v>
      </c>
      <c r="C328" s="70">
        <v>5</v>
      </c>
      <c r="D328" s="70">
        <v>24</v>
      </c>
      <c r="E328" s="70">
        <v>2008</v>
      </c>
      <c r="F328" s="70" t="s">
        <v>792</v>
      </c>
      <c r="G328" s="70" t="s">
        <v>2026</v>
      </c>
      <c r="H328" s="70" t="s">
        <v>2027</v>
      </c>
      <c r="I328" s="148"/>
      <c r="J328" s="71">
        <v>4.385847186146937</v>
      </c>
      <c r="K328" s="71">
        <v>0.74937019319076748</v>
      </c>
      <c r="L328" s="71">
        <v>0.69207766389672243</v>
      </c>
      <c r="M328" s="71">
        <v>9.874200425744684</v>
      </c>
      <c r="N328" s="71">
        <v>24.15568615073558</v>
      </c>
      <c r="O328" s="71">
        <v>16.805374406038769</v>
      </c>
      <c r="P328" s="71">
        <v>11.17559381539006</v>
      </c>
      <c r="Q328" s="71">
        <v>0.94745295154207299</v>
      </c>
      <c r="R328" s="71">
        <v>0</v>
      </c>
      <c r="S328" s="71">
        <v>0</v>
      </c>
      <c r="T328" s="72"/>
      <c r="U328" s="71">
        <v>721311</v>
      </c>
      <c r="V328" s="71">
        <v>390</v>
      </c>
      <c r="W328" s="71">
        <v>9</v>
      </c>
      <c r="X328" s="71">
        <v>2003</v>
      </c>
      <c r="Y328" s="71">
        <v>4629</v>
      </c>
      <c r="Z328" s="71">
        <v>8607</v>
      </c>
      <c r="AA328" s="71">
        <v>2191</v>
      </c>
      <c r="AB328" s="71">
        <v>15482</v>
      </c>
      <c r="AC328" s="71">
        <v>0</v>
      </c>
      <c r="AD328" s="71">
        <v>0</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2032</v>
      </c>
      <c r="B329" s="70">
        <v>397</v>
      </c>
      <c r="C329" s="70">
        <v>6</v>
      </c>
      <c r="D329" s="70">
        <v>24</v>
      </c>
      <c r="E329" s="70">
        <v>2009</v>
      </c>
      <c r="F329" s="70" t="s">
        <v>176</v>
      </c>
      <c r="G329" s="1064" t="s">
        <v>2026</v>
      </c>
      <c r="H329" s="70" t="s">
        <v>2027</v>
      </c>
      <c r="I329" s="148"/>
      <c r="J329" s="71">
        <v>4.0078060673018152</v>
      </c>
      <c r="K329" s="71">
        <v>0.80285364936367942</v>
      </c>
      <c r="L329" s="71">
        <v>3.336174355028064</v>
      </c>
      <c r="M329" s="71">
        <v>11.42273143313226</v>
      </c>
      <c r="N329" s="71">
        <v>21.993962460809868</v>
      </c>
      <c r="O329" s="71">
        <v>17.194025819192341</v>
      </c>
      <c r="P329" s="71">
        <v>10.667276917879651</v>
      </c>
      <c r="Q329" s="71">
        <v>0.89754612925812804</v>
      </c>
      <c r="R329" s="71">
        <v>0</v>
      </c>
      <c r="S329" s="71">
        <v>0</v>
      </c>
      <c r="T329" s="72"/>
      <c r="U329" s="71">
        <v>521671</v>
      </c>
      <c r="V329" s="71">
        <v>384</v>
      </c>
      <c r="W329" s="71">
        <v>62</v>
      </c>
      <c r="X329" s="71">
        <v>2334</v>
      </c>
      <c r="Y329" s="71">
        <v>4667</v>
      </c>
      <c r="Z329" s="71">
        <v>8692</v>
      </c>
      <c r="AA329" s="71">
        <v>2147</v>
      </c>
      <c r="AB329" s="71">
        <v>15396</v>
      </c>
      <c r="AC329" s="71">
        <v>0</v>
      </c>
      <c r="AD329" s="71">
        <v>0</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2033</v>
      </c>
      <c r="B330" s="70">
        <v>398</v>
      </c>
      <c r="C330" s="70">
        <v>7</v>
      </c>
      <c r="D330" s="70">
        <v>24</v>
      </c>
      <c r="E330" s="70">
        <v>2010</v>
      </c>
      <c r="F330" s="70" t="s">
        <v>177</v>
      </c>
      <c r="G330" s="1064" t="s">
        <v>2026</v>
      </c>
      <c r="H330" s="70" t="s">
        <v>2027</v>
      </c>
      <c r="I330" s="148"/>
      <c r="J330" s="71">
        <v>3.549465454574904</v>
      </c>
      <c r="K330" s="71">
        <v>0.82244783110614172</v>
      </c>
      <c r="L330" s="71">
        <v>3.1633944978131541</v>
      </c>
      <c r="M330" s="71">
        <v>10.968843245748349</v>
      </c>
      <c r="N330" s="71">
        <v>22.662218802011552</v>
      </c>
      <c r="O330" s="71">
        <v>17.203102919114379</v>
      </c>
      <c r="P330" s="71">
        <v>10.726481548674</v>
      </c>
      <c r="Q330" s="71">
        <v>0.93065366597729104</v>
      </c>
      <c r="R330" s="71">
        <v>0</v>
      </c>
      <c r="S330" s="71">
        <v>0</v>
      </c>
      <c r="T330" s="72"/>
      <c r="U330" s="71">
        <v>529372</v>
      </c>
      <c r="V330" s="71">
        <v>384</v>
      </c>
      <c r="W330" s="71">
        <v>62</v>
      </c>
      <c r="X330" s="71">
        <v>2334</v>
      </c>
      <c r="Y330" s="71">
        <v>4672</v>
      </c>
      <c r="Z330" s="71">
        <v>8737</v>
      </c>
      <c r="AA330" s="71">
        <v>2105</v>
      </c>
      <c r="AB330" s="71">
        <v>15297</v>
      </c>
      <c r="AC330" s="71">
        <v>0</v>
      </c>
      <c r="AD330" s="71">
        <v>0</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2034</v>
      </c>
      <c r="B331" s="70">
        <v>399</v>
      </c>
      <c r="C331" s="70">
        <v>8</v>
      </c>
      <c r="D331" s="70">
        <v>24</v>
      </c>
      <c r="E331" s="70">
        <v>2011</v>
      </c>
      <c r="F331" s="70" t="s">
        <v>178</v>
      </c>
      <c r="G331" s="70" t="s">
        <v>2026</v>
      </c>
      <c r="H331" s="70" t="s">
        <v>2027</v>
      </c>
      <c r="I331" s="148"/>
      <c r="J331" s="71">
        <v>4.7352455087560701</v>
      </c>
      <c r="K331" s="71">
        <v>1.056544502857145</v>
      </c>
      <c r="L331" s="71">
        <v>2.4997615403459168</v>
      </c>
      <c r="M331" s="71">
        <v>12.35811253724386</v>
      </c>
      <c r="N331" s="71">
        <v>26.38707257242875</v>
      </c>
      <c r="O331" s="71">
        <v>17.001118165873461</v>
      </c>
      <c r="P331" s="71">
        <v>10.33732821508557</v>
      </c>
      <c r="Q331" s="71">
        <v>1.06886652371132</v>
      </c>
      <c r="R331" s="71">
        <v>0</v>
      </c>
      <c r="S331" s="71">
        <v>0</v>
      </c>
      <c r="T331" s="72"/>
      <c r="U331" s="71">
        <v>651725</v>
      </c>
      <c r="V331" s="71">
        <v>384</v>
      </c>
      <c r="W331" s="71">
        <v>62</v>
      </c>
      <c r="X331" s="71">
        <v>2334</v>
      </c>
      <c r="Y331" s="71">
        <v>4700</v>
      </c>
      <c r="Z331" s="71">
        <v>8822</v>
      </c>
      <c r="AA331" s="71">
        <v>2089</v>
      </c>
      <c r="AB331" s="71">
        <v>15231</v>
      </c>
      <c r="AC331" s="71">
        <v>0</v>
      </c>
      <c r="AD331" s="71">
        <v>0</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2035</v>
      </c>
      <c r="B332" s="70">
        <v>400</v>
      </c>
      <c r="C332" s="70">
        <v>9</v>
      </c>
      <c r="D332" s="70">
        <v>24</v>
      </c>
      <c r="E332" s="70">
        <v>2012</v>
      </c>
      <c r="F332" s="70" t="s">
        <v>179</v>
      </c>
      <c r="G332" s="70" t="s">
        <v>2026</v>
      </c>
      <c r="H332" s="70" t="s">
        <v>2027</v>
      </c>
      <c r="I332" s="148"/>
      <c r="J332" s="71">
        <v>4.6075598853260811</v>
      </c>
      <c r="K332" s="71">
        <v>0.991690179089458</v>
      </c>
      <c r="L332" s="71">
        <v>2.4621582549048049</v>
      </c>
      <c r="M332" s="71">
        <v>12.31268030300164</v>
      </c>
      <c r="N332" s="71">
        <v>26.424783242114799</v>
      </c>
      <c r="O332" s="71">
        <v>17.159864035251744</v>
      </c>
      <c r="P332" s="71">
        <v>10.366282816297325</v>
      </c>
      <c r="Q332" s="71">
        <v>1.15276239487565</v>
      </c>
      <c r="R332" s="71">
        <v>0</v>
      </c>
      <c r="S332" s="71">
        <v>0</v>
      </c>
      <c r="T332" s="72"/>
      <c r="U332" s="71">
        <v>559172</v>
      </c>
      <c r="V332" s="71">
        <v>384</v>
      </c>
      <c r="W332" s="71">
        <v>62</v>
      </c>
      <c r="X332" s="71">
        <v>2334</v>
      </c>
      <c r="Y332" s="71">
        <v>4721</v>
      </c>
      <c r="Z332" s="71">
        <v>8975</v>
      </c>
      <c r="AA332" s="71">
        <v>2083</v>
      </c>
      <c r="AB332" s="71">
        <v>15119</v>
      </c>
      <c r="AC332" s="71">
        <v>0</v>
      </c>
      <c r="AD332" s="71">
        <v>0</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2036</v>
      </c>
      <c r="B333" s="70">
        <v>401</v>
      </c>
      <c r="C333" s="70">
        <v>10</v>
      </c>
      <c r="D333" s="70">
        <v>24</v>
      </c>
      <c r="E333" s="70">
        <v>2013</v>
      </c>
      <c r="F333" s="70" t="s">
        <v>180</v>
      </c>
      <c r="G333" s="70" t="s">
        <v>2026</v>
      </c>
      <c r="H333" s="70" t="s">
        <v>2027</v>
      </c>
      <c r="I333" s="148"/>
      <c r="J333" s="71">
        <v>4.4568180208166339</v>
      </c>
      <c r="K333" s="71">
        <v>0.85539053239224772</v>
      </c>
      <c r="L333" s="71">
        <v>2.2492127016947969</v>
      </c>
      <c r="M333" s="71">
        <v>11.810970186176011</v>
      </c>
      <c r="N333" s="71">
        <v>27.895414900030762</v>
      </c>
      <c r="O333" s="71">
        <v>16.492342012618732</v>
      </c>
      <c r="P333" s="71">
        <v>10.325417222407113</v>
      </c>
      <c r="Q333" s="71">
        <v>1.16264405378396</v>
      </c>
      <c r="R333" s="71">
        <v>0</v>
      </c>
      <c r="S333" s="71">
        <v>0</v>
      </c>
      <c r="T333" s="72"/>
      <c r="U333" s="71">
        <v>530383</v>
      </c>
      <c r="V333" s="71">
        <v>384</v>
      </c>
      <c r="W333" s="71">
        <v>62</v>
      </c>
      <c r="X333" s="71">
        <v>2334</v>
      </c>
      <c r="Y333" s="71">
        <v>4731</v>
      </c>
      <c r="Z333" s="71">
        <v>9011</v>
      </c>
      <c r="AA333" s="71">
        <v>2067</v>
      </c>
      <c r="AB333" s="71">
        <v>15030</v>
      </c>
      <c r="AC333" s="71">
        <v>0</v>
      </c>
      <c r="AD333" s="71">
        <v>0</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2037</v>
      </c>
      <c r="B334" s="70">
        <v>402</v>
      </c>
      <c r="C334" s="70">
        <v>11</v>
      </c>
      <c r="D334" s="70">
        <v>24</v>
      </c>
      <c r="E334" s="70">
        <v>2014</v>
      </c>
      <c r="F334" s="70" t="s">
        <v>181</v>
      </c>
      <c r="G334" s="70" t="s">
        <v>2026</v>
      </c>
      <c r="H334" s="70" t="s">
        <v>2027</v>
      </c>
      <c r="I334" s="148"/>
      <c r="J334" s="71">
        <v>3.7648148741838789</v>
      </c>
      <c r="K334" s="71">
        <v>0.79478143804498769</v>
      </c>
      <c r="L334" s="71">
        <v>5.0128911554142199</v>
      </c>
      <c r="M334" s="71">
        <v>11.867198548781779</v>
      </c>
      <c r="N334" s="71">
        <v>24.425772332191251</v>
      </c>
      <c r="O334" s="71">
        <v>15.726706216263507</v>
      </c>
      <c r="P334" s="71">
        <v>10.313809886376131</v>
      </c>
      <c r="Q334" s="71">
        <v>1.10435510672099</v>
      </c>
      <c r="R334" s="71">
        <v>0</v>
      </c>
      <c r="S334" s="71">
        <v>0</v>
      </c>
      <c r="T334" s="72"/>
      <c r="U334" s="71">
        <v>536451</v>
      </c>
      <c r="V334" s="71">
        <v>326</v>
      </c>
      <c r="W334" s="71">
        <v>114</v>
      </c>
      <c r="X334" s="71">
        <v>2331</v>
      </c>
      <c r="Y334" s="71">
        <v>4746</v>
      </c>
      <c r="Z334" s="71">
        <v>9050</v>
      </c>
      <c r="AA334" s="71">
        <v>2054</v>
      </c>
      <c r="AB334" s="71">
        <v>14880</v>
      </c>
      <c r="AC334" s="71">
        <v>0</v>
      </c>
      <c r="AD334" s="71">
        <v>0</v>
      </c>
      <c r="AE334" s="72"/>
      <c r="AF334" s="71"/>
      <c r="AG334" s="71"/>
      <c r="AH334" s="71"/>
      <c r="AI334" s="71"/>
      <c r="AJ334" s="71"/>
      <c r="AK334" s="71"/>
      <c r="AL334" s="71"/>
      <c r="AM334" s="71"/>
      <c r="AN334" s="71"/>
      <c r="AO334" s="71"/>
      <c r="AP334" s="71"/>
      <c r="AQ334" s="72"/>
      <c r="AR334" s="71">
        <v>248</v>
      </c>
      <c r="AS334" s="71">
        <v>19</v>
      </c>
      <c r="AT334" s="71">
        <v>0</v>
      </c>
      <c r="AU334" s="71">
        <v>0</v>
      </c>
      <c r="AV334" s="71">
        <v>0</v>
      </c>
      <c r="AW334" s="71">
        <v>0</v>
      </c>
      <c r="AX334" s="71"/>
      <c r="AY334" s="72"/>
      <c r="AZ334" s="71">
        <v>965.9</v>
      </c>
      <c r="BA334" s="71">
        <v>309.5</v>
      </c>
      <c r="BB334" s="71">
        <v>0</v>
      </c>
      <c r="BC334" s="71">
        <v>0</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2038</v>
      </c>
      <c r="B335" s="70">
        <v>403</v>
      </c>
      <c r="C335" s="70">
        <v>12</v>
      </c>
      <c r="D335" s="70">
        <v>24</v>
      </c>
      <c r="E335" s="70">
        <v>2015</v>
      </c>
      <c r="F335" s="70" t="s">
        <v>182</v>
      </c>
      <c r="G335" s="70" t="s">
        <v>2026</v>
      </c>
      <c r="H335" s="70" t="s">
        <v>2027</v>
      </c>
      <c r="I335" s="148"/>
      <c r="J335" s="71">
        <v>4.3434063380814356</v>
      </c>
      <c r="K335" s="71">
        <v>0.80465251916690428</v>
      </c>
      <c r="L335" s="71">
        <v>5.0977921540505333</v>
      </c>
      <c r="M335" s="71">
        <v>12.144540222258859</v>
      </c>
      <c r="N335" s="71">
        <v>21.965454472692311</v>
      </c>
      <c r="O335" s="71">
        <v>15.612941481345404</v>
      </c>
      <c r="P335" s="71">
        <v>10.251604252058158</v>
      </c>
      <c r="Q335" s="71">
        <v>1.0707029439118201</v>
      </c>
      <c r="R335" s="71">
        <v>0</v>
      </c>
      <c r="S335" s="71">
        <v>1.587137639350503</v>
      </c>
      <c r="T335" s="72"/>
      <c r="U335" s="71">
        <v>608276</v>
      </c>
      <c r="V335" s="71">
        <v>326</v>
      </c>
      <c r="W335" s="71">
        <v>114</v>
      </c>
      <c r="X335" s="71">
        <v>2331</v>
      </c>
      <c r="Y335" s="71">
        <v>4751</v>
      </c>
      <c r="Z335" s="71">
        <v>9071</v>
      </c>
      <c r="AA335" s="71">
        <v>2040</v>
      </c>
      <c r="AB335" s="71">
        <v>14737</v>
      </c>
      <c r="AC335" s="71">
        <v>0</v>
      </c>
      <c r="AD335" s="71">
        <v>1.587137639350503</v>
      </c>
      <c r="AE335" s="72"/>
      <c r="AF335" s="71">
        <v>6054493.7833673796</v>
      </c>
      <c r="AG335" s="71">
        <v>580682.69940611173</v>
      </c>
      <c r="AH335" s="71">
        <v>1007574.655462323</v>
      </c>
      <c r="AI335" s="71">
        <v>15624125.782205841</v>
      </c>
      <c r="AJ335" s="71">
        <v>26654806.86945463</v>
      </c>
      <c r="AK335" s="71">
        <v>0</v>
      </c>
      <c r="AL335" s="71">
        <v>0</v>
      </c>
      <c r="AM335" s="71">
        <v>2019644.030610072</v>
      </c>
      <c r="AN335" s="71">
        <v>0</v>
      </c>
      <c r="AO335" s="71">
        <v>0</v>
      </c>
      <c r="AP335" s="71">
        <v>51941327.820506357</v>
      </c>
      <c r="AQ335" s="72"/>
      <c r="AR335" s="71">
        <v>264</v>
      </c>
      <c r="AS335" s="71">
        <v>28</v>
      </c>
      <c r="AT335" s="71">
        <v>0</v>
      </c>
      <c r="AU335" s="71">
        <v>0</v>
      </c>
      <c r="AV335" s="71">
        <v>0</v>
      </c>
      <c r="AW335" s="71">
        <v>0</v>
      </c>
      <c r="AX335" s="71"/>
      <c r="AY335" s="72"/>
      <c r="AZ335" s="71">
        <v>1056.2</v>
      </c>
      <c r="BA335" s="71">
        <v>482.5</v>
      </c>
      <c r="BB335" s="71">
        <v>0</v>
      </c>
      <c r="BC335" s="71">
        <v>0</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2039</v>
      </c>
      <c r="B336" s="70">
        <v>404</v>
      </c>
      <c r="C336" s="70">
        <v>13</v>
      </c>
      <c r="D336" s="70">
        <v>24</v>
      </c>
      <c r="E336" s="70">
        <v>2016</v>
      </c>
      <c r="F336" s="70" t="s">
        <v>155</v>
      </c>
      <c r="G336" s="70" t="s">
        <v>2026</v>
      </c>
      <c r="H336" s="70" t="s">
        <v>2027</v>
      </c>
      <c r="I336" s="148"/>
      <c r="J336" s="71">
        <v>3.9129475175828414</v>
      </c>
      <c r="K336" s="71">
        <v>0.803573388784382</v>
      </c>
      <c r="L336" s="71">
        <v>5.9515229116166122</v>
      </c>
      <c r="M336" s="71">
        <v>10.339665596281478</v>
      </c>
      <c r="N336" s="71">
        <v>21.983951432722041</v>
      </c>
      <c r="O336" s="71">
        <v>15.482856230381298</v>
      </c>
      <c r="P336" s="71">
        <v>10.07213056930787</v>
      </c>
      <c r="Q336" s="71">
        <v>1.0351123681608907</v>
      </c>
      <c r="R336" s="71">
        <v>0</v>
      </c>
      <c r="S336" s="71">
        <v>1.704293682989638</v>
      </c>
      <c r="T336" s="72"/>
      <c r="U336" s="71">
        <v>582284</v>
      </c>
      <c r="V336" s="71">
        <v>326</v>
      </c>
      <c r="W336" s="71">
        <v>114</v>
      </c>
      <c r="X336" s="71">
        <v>2331</v>
      </c>
      <c r="Y336" s="71">
        <v>4780</v>
      </c>
      <c r="Z336" s="71">
        <v>9106</v>
      </c>
      <c r="AA336" s="71">
        <v>2073</v>
      </c>
      <c r="AB336" s="71">
        <v>14655</v>
      </c>
      <c r="AC336" s="71">
        <v>0</v>
      </c>
      <c r="AD336" s="71">
        <v>1.704293682989638</v>
      </c>
      <c r="AE336" s="72"/>
      <c r="AF336" s="71">
        <v>5453614.4312536074</v>
      </c>
      <c r="AG336" s="71">
        <v>562334.94232541521</v>
      </c>
      <c r="AH336" s="71">
        <v>895718.21153223643</v>
      </c>
      <c r="AI336" s="71">
        <v>14489686.43544816</v>
      </c>
      <c r="AJ336" s="71">
        <v>23673985.79343934</v>
      </c>
      <c r="AK336" s="71">
        <v>0</v>
      </c>
      <c r="AL336" s="71">
        <v>0</v>
      </c>
      <c r="AM336" s="71">
        <v>2009966.609199431</v>
      </c>
      <c r="AN336" s="71">
        <v>0</v>
      </c>
      <c r="AO336" s="71">
        <v>0</v>
      </c>
      <c r="AP336" s="71">
        <v>47085306.423198193</v>
      </c>
      <c r="AQ336" s="72"/>
      <c r="AR336" s="71">
        <v>289</v>
      </c>
      <c r="AS336" s="71">
        <v>33</v>
      </c>
      <c r="AT336" s="71">
        <v>0</v>
      </c>
      <c r="AU336" s="71">
        <v>0</v>
      </c>
      <c r="AV336" s="71">
        <v>0</v>
      </c>
      <c r="AW336" s="71">
        <v>0</v>
      </c>
      <c r="AX336" s="71"/>
      <c r="AY336" s="72"/>
      <c r="AZ336" s="71">
        <v>1177.8</v>
      </c>
      <c r="BA336" s="71">
        <v>636.4</v>
      </c>
      <c r="BB336" s="71">
        <v>0</v>
      </c>
      <c r="BC336" s="71">
        <v>0</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2040</v>
      </c>
      <c r="B337" s="70">
        <v>405</v>
      </c>
      <c r="C337" s="70">
        <v>14</v>
      </c>
      <c r="D337" s="70">
        <v>24</v>
      </c>
      <c r="E337" s="70">
        <v>2017</v>
      </c>
      <c r="F337" s="70" t="s">
        <v>156</v>
      </c>
      <c r="G337" s="70" t="s">
        <v>2026</v>
      </c>
      <c r="H337" s="70" t="s">
        <v>2027</v>
      </c>
      <c r="I337" s="148"/>
      <c r="J337" s="71">
        <v>3.0608632515779948</v>
      </c>
      <c r="K337" s="71">
        <v>0.77229299881065661</v>
      </c>
      <c r="L337" s="71">
        <v>5.2859266891058434</v>
      </c>
      <c r="M337" s="71">
        <v>8.9291949092873271</v>
      </c>
      <c r="N337" s="71">
        <v>23.402340453946216</v>
      </c>
      <c r="O337" s="71">
        <v>15.261991301227912</v>
      </c>
      <c r="P337" s="71">
        <v>9.9262521764640326</v>
      </c>
      <c r="Q337" s="71">
        <v>0.99182413299397998</v>
      </c>
      <c r="R337" s="71">
        <v>0</v>
      </c>
      <c r="S337" s="71">
        <v>1.9679561833919299</v>
      </c>
      <c r="T337" s="72"/>
      <c r="U337" s="71">
        <v>525265</v>
      </c>
      <c r="V337" s="71">
        <v>326</v>
      </c>
      <c r="W337" s="71">
        <v>114</v>
      </c>
      <c r="X337" s="71">
        <v>2331</v>
      </c>
      <c r="Y337" s="71">
        <v>4807</v>
      </c>
      <c r="Z337" s="71">
        <v>9125</v>
      </c>
      <c r="AA337" s="71">
        <v>2056</v>
      </c>
      <c r="AB337" s="71">
        <v>14521</v>
      </c>
      <c r="AC337" s="71">
        <v>0</v>
      </c>
      <c r="AD337" s="71">
        <v>1.9679561833919299</v>
      </c>
      <c r="AE337" s="72"/>
      <c r="AF337" s="71">
        <v>4410901.2092975797</v>
      </c>
      <c r="AG337" s="71">
        <v>551051.49392366107</v>
      </c>
      <c r="AH337" s="71">
        <v>1067438.4848133661</v>
      </c>
      <c r="AI337" s="71">
        <v>13103266.5837669</v>
      </c>
      <c r="AJ337" s="71">
        <v>27145570.32827827</v>
      </c>
      <c r="AK337" s="71">
        <v>0</v>
      </c>
      <c r="AL337" s="71">
        <v>0</v>
      </c>
      <c r="AM337" s="71">
        <v>1994704.4960694059</v>
      </c>
      <c r="AN337" s="71">
        <v>0</v>
      </c>
      <c r="AO337" s="71">
        <v>0</v>
      </c>
      <c r="AP337" s="71">
        <v>48272932.596149184</v>
      </c>
      <c r="AQ337" s="72"/>
      <c r="AR337" s="71">
        <v>308</v>
      </c>
      <c r="AS337" s="71">
        <v>35</v>
      </c>
      <c r="AT337" s="71">
        <v>0</v>
      </c>
      <c r="AU337" s="71">
        <v>0</v>
      </c>
      <c r="AV337" s="71">
        <v>0</v>
      </c>
      <c r="AW337" s="71">
        <v>0</v>
      </c>
      <c r="AX337" s="71"/>
      <c r="AY337" s="72"/>
      <c r="AZ337" s="71">
        <v>1280</v>
      </c>
      <c r="BA337" s="71">
        <v>1025.4000000000001</v>
      </c>
      <c r="BB337" s="71">
        <v>0</v>
      </c>
      <c r="BC337" s="71">
        <v>0</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2041</v>
      </c>
      <c r="B338" s="70">
        <v>406</v>
      </c>
      <c r="C338" s="70">
        <v>15</v>
      </c>
      <c r="D338" s="70">
        <v>24</v>
      </c>
      <c r="E338" s="70">
        <v>2018</v>
      </c>
      <c r="F338" s="70" t="s">
        <v>183</v>
      </c>
      <c r="G338" s="70" t="s">
        <v>2026</v>
      </c>
      <c r="H338" s="70" t="s">
        <v>2027</v>
      </c>
      <c r="I338" s="148"/>
      <c r="J338" s="71">
        <v>3.3684756637873488</v>
      </c>
      <c r="K338" s="71">
        <v>0.73326055506099197</v>
      </c>
      <c r="L338" s="71">
        <v>4.8778001611688664</v>
      </c>
      <c r="M338" s="71">
        <v>9.0216789857805768</v>
      </c>
      <c r="N338" s="71">
        <v>21.261640048483745</v>
      </c>
      <c r="O338" s="71">
        <v>14.855449778766131</v>
      </c>
      <c r="P338" s="71">
        <v>9.8513433320771</v>
      </c>
      <c r="Q338" s="71">
        <v>0.90932481650571795</v>
      </c>
      <c r="R338" s="71">
        <v>0</v>
      </c>
      <c r="S338" s="71">
        <v>1.7933821398446945</v>
      </c>
      <c r="T338" s="72"/>
      <c r="U338" s="71">
        <v>549179</v>
      </c>
      <c r="V338" s="71">
        <v>326</v>
      </c>
      <c r="W338" s="71">
        <v>114</v>
      </c>
      <c r="X338" s="71">
        <v>2331</v>
      </c>
      <c r="Y338" s="71">
        <v>4848</v>
      </c>
      <c r="Z338" s="71">
        <v>9052</v>
      </c>
      <c r="AA338" s="71">
        <v>2061</v>
      </c>
      <c r="AB338" s="71">
        <v>14347</v>
      </c>
      <c r="AC338" s="71">
        <v>0</v>
      </c>
      <c r="AD338" s="71">
        <v>1.793382139844695</v>
      </c>
      <c r="AE338" s="72"/>
      <c r="AF338" s="71">
        <v>4822057.2377983993</v>
      </c>
      <c r="AG338" s="71">
        <v>489753.14754445449</v>
      </c>
      <c r="AH338" s="71">
        <v>1012881.522689305</v>
      </c>
      <c r="AI338" s="71">
        <v>12963130.061385719</v>
      </c>
      <c r="AJ338" s="71">
        <v>25387605.736890178</v>
      </c>
      <c r="AK338" s="71">
        <v>0</v>
      </c>
      <c r="AL338" s="71">
        <v>0</v>
      </c>
      <c r="AM338" s="71">
        <v>1974880.485380026</v>
      </c>
      <c r="AN338" s="71">
        <v>0</v>
      </c>
      <c r="AO338" s="71">
        <v>0</v>
      </c>
      <c r="AP338" s="71">
        <v>46650308.191688076</v>
      </c>
      <c r="AQ338" s="72"/>
      <c r="AR338" s="71">
        <v>332</v>
      </c>
      <c r="AS338" s="71">
        <v>36</v>
      </c>
      <c r="AT338" s="71">
        <v>0</v>
      </c>
      <c r="AU338" s="71">
        <v>0</v>
      </c>
      <c r="AV338" s="71">
        <v>0</v>
      </c>
      <c r="AW338" s="71">
        <v>0</v>
      </c>
      <c r="AX338" s="71"/>
      <c r="AY338" s="72"/>
      <c r="AZ338" s="71">
        <v>1400.9</v>
      </c>
      <c r="BA338" s="71">
        <v>853</v>
      </c>
      <c r="BB338" s="71">
        <v>0</v>
      </c>
      <c r="BC338" s="71">
        <v>0</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2042</v>
      </c>
      <c r="B339" s="70">
        <v>407</v>
      </c>
      <c r="C339" s="70">
        <v>16</v>
      </c>
      <c r="D339" s="70">
        <v>24</v>
      </c>
      <c r="E339" s="70">
        <v>2019</v>
      </c>
      <c r="F339" s="70" t="s">
        <v>158</v>
      </c>
      <c r="G339" s="70" t="s">
        <v>2026</v>
      </c>
      <c r="H339" s="70" t="s">
        <v>2027</v>
      </c>
      <c r="I339" s="148"/>
      <c r="J339" s="71">
        <v>2.6523870052932912</v>
      </c>
      <c r="K339" s="71">
        <v>0.67813252908511856</v>
      </c>
      <c r="L339" s="71">
        <v>4.9272711602689734</v>
      </c>
      <c r="M339" s="71">
        <v>8.8467920058410101</v>
      </c>
      <c r="N339" s="71">
        <v>20.391184265571134</v>
      </c>
      <c r="O339" s="71">
        <v>14.378652432756004</v>
      </c>
      <c r="P339" s="71">
        <v>9.5499946683306423</v>
      </c>
      <c r="Q339" s="71">
        <v>0.87609998686580404</v>
      </c>
      <c r="R339" s="71">
        <v>0</v>
      </c>
      <c r="S339" s="71">
        <v>2.0086272492540425</v>
      </c>
      <c r="T339" s="72"/>
      <c r="U339" s="71">
        <v>494973</v>
      </c>
      <c r="V339" s="71">
        <v>326</v>
      </c>
      <c r="W339" s="71">
        <v>114</v>
      </c>
      <c r="X339" s="71">
        <v>2331</v>
      </c>
      <c r="Y339" s="71">
        <v>4838</v>
      </c>
      <c r="Z339" s="71">
        <v>9002</v>
      </c>
      <c r="AA339" s="71">
        <v>1983</v>
      </c>
      <c r="AB339" s="71">
        <v>14197</v>
      </c>
      <c r="AC339" s="71">
        <v>0</v>
      </c>
      <c r="AD339" s="71">
        <v>2.008627249254042</v>
      </c>
      <c r="AE339" s="72"/>
      <c r="AF339" s="71">
        <v>3827308.7626842558</v>
      </c>
      <c r="AG339" s="71">
        <v>473798.9965400449</v>
      </c>
      <c r="AH339" s="71">
        <v>1076202.991928396</v>
      </c>
      <c r="AI339" s="71">
        <v>13105830.676632769</v>
      </c>
      <c r="AJ339" s="71">
        <v>25153095.465684041</v>
      </c>
      <c r="AK339" s="71">
        <v>0</v>
      </c>
      <c r="AL339" s="71">
        <v>0</v>
      </c>
      <c r="AM339" s="71">
        <v>1933524.5250412205</v>
      </c>
      <c r="AN339" s="71">
        <v>0</v>
      </c>
      <c r="AO339" s="71">
        <v>0</v>
      </c>
      <c r="AP339" s="71">
        <v>45569761.418510735</v>
      </c>
      <c r="AQ339" s="72"/>
      <c r="AR339" s="71">
        <v>346</v>
      </c>
      <c r="AS339" s="71">
        <v>37</v>
      </c>
      <c r="AT339" s="71">
        <v>0</v>
      </c>
      <c r="AU339" s="71">
        <v>0</v>
      </c>
      <c r="AV339" s="71">
        <v>0</v>
      </c>
      <c r="AW339" s="71">
        <v>0</v>
      </c>
      <c r="AX339" s="71"/>
      <c r="AY339" s="72"/>
      <c r="AZ339" s="71">
        <v>1465.2</v>
      </c>
      <c r="BA339" s="71">
        <v>902.59999999999991</v>
      </c>
      <c r="BB339" s="71">
        <v>0</v>
      </c>
      <c r="BC339" s="71">
        <v>0</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2043</v>
      </c>
      <c r="B340" s="70">
        <v>408</v>
      </c>
      <c r="C340" s="70">
        <v>17</v>
      </c>
      <c r="D340" s="70">
        <v>24</v>
      </c>
      <c r="E340" s="70">
        <v>2020</v>
      </c>
      <c r="F340" s="70" t="s">
        <v>159</v>
      </c>
      <c r="G340" s="70" t="s">
        <v>2026</v>
      </c>
      <c r="H340" s="70" t="s">
        <v>2027</v>
      </c>
      <c r="I340" s="148"/>
      <c r="J340" s="71">
        <v>2.0734923585597311</v>
      </c>
      <c r="K340" s="71">
        <v>0.78587105864084739</v>
      </c>
      <c r="L340" s="71">
        <v>2.4625244234152093</v>
      </c>
      <c r="M340" s="71">
        <v>7.342340398486221</v>
      </c>
      <c r="N340" s="71">
        <v>18.934070303053218</v>
      </c>
      <c r="O340" s="71">
        <v>12.645313288005546</v>
      </c>
      <c r="P340" s="71">
        <v>8.9395832127343695</v>
      </c>
      <c r="Q340" s="71">
        <v>0.82715998856344697</v>
      </c>
      <c r="R340" s="71">
        <v>0</v>
      </c>
      <c r="S340" s="71">
        <v>1.8903837237158501</v>
      </c>
      <c r="T340" s="72"/>
      <c r="U340" s="71">
        <v>399821</v>
      </c>
      <c r="V340" s="71">
        <v>334</v>
      </c>
      <c r="W340" s="71">
        <v>72</v>
      </c>
      <c r="X340" s="71">
        <v>1968</v>
      </c>
      <c r="Y340" s="71">
        <v>4829</v>
      </c>
      <c r="Z340" s="71">
        <v>9036</v>
      </c>
      <c r="AA340" s="71">
        <v>1973</v>
      </c>
      <c r="AB340" s="71">
        <v>14029</v>
      </c>
      <c r="AC340" s="71">
        <v>0</v>
      </c>
      <c r="AD340" s="71">
        <v>1.8903837237158501</v>
      </c>
      <c r="AE340" s="72"/>
      <c r="AF340" s="71">
        <v>3240602.8997227391</v>
      </c>
      <c r="AG340" s="71">
        <v>532501.93975632265</v>
      </c>
      <c r="AH340" s="71">
        <v>609122.28823047271</v>
      </c>
      <c r="AI340" s="71">
        <v>11568379.157761682</v>
      </c>
      <c r="AJ340" s="71">
        <v>25853348.482982852</v>
      </c>
      <c r="AK340" s="71"/>
      <c r="AL340" s="71"/>
      <c r="AM340" s="71">
        <v>1830940.3654408928</v>
      </c>
      <c r="AN340" s="71"/>
      <c r="AO340" s="71"/>
      <c r="AP340" s="71">
        <v>43634895.133894958</v>
      </c>
      <c r="AQ340" s="72"/>
      <c r="AR340" s="71">
        <v>357</v>
      </c>
      <c r="AS340" s="71">
        <v>38</v>
      </c>
      <c r="AT340" s="71">
        <v>0</v>
      </c>
      <c r="AU340" s="71">
        <v>0</v>
      </c>
      <c r="AV340" s="71">
        <v>0</v>
      </c>
      <c r="AW340" s="71">
        <v>0</v>
      </c>
      <c r="AX340" s="71"/>
      <c r="AY340" s="72"/>
      <c r="AZ340" s="71">
        <v>1519.6</v>
      </c>
      <c r="BA340" s="71">
        <v>919.09999999999991</v>
      </c>
      <c r="BB340" s="71">
        <v>0</v>
      </c>
      <c r="BC340" s="71">
        <v>0</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2044</v>
      </c>
      <c r="B341" s="70">
        <v>408</v>
      </c>
      <c r="C341" s="70">
        <v>18</v>
      </c>
      <c r="D341" s="70">
        <v>24</v>
      </c>
      <c r="E341" s="70">
        <v>2021</v>
      </c>
      <c r="F341" s="70" t="s">
        <v>160</v>
      </c>
      <c r="G341" s="70" t="s">
        <v>2026</v>
      </c>
      <c r="H341" s="70" t="s">
        <v>2027</v>
      </c>
      <c r="I341" s="148"/>
      <c r="J341" s="71">
        <v>2.219236235285869</v>
      </c>
      <c r="K341" s="71">
        <v>0.81837432838336432</v>
      </c>
      <c r="L341" s="71">
        <v>2.1395899069412669</v>
      </c>
      <c r="M341" s="71">
        <v>7.7226435409930678</v>
      </c>
      <c r="N341" s="71">
        <v>20.079120166552688</v>
      </c>
      <c r="O341" s="71">
        <v>12.237657547897822</v>
      </c>
      <c r="P341" s="71">
        <v>9.1538215062070538</v>
      </c>
      <c r="Q341" s="71">
        <v>0.81128885728737399</v>
      </c>
      <c r="R341" s="71">
        <v>0</v>
      </c>
      <c r="S341" s="71">
        <v>1.764189021789764</v>
      </c>
      <c r="T341" s="72"/>
      <c r="U341" s="71">
        <v>463849</v>
      </c>
      <c r="V341" s="71">
        <v>334</v>
      </c>
      <c r="W341" s="71">
        <v>72</v>
      </c>
      <c r="X341" s="71">
        <v>1968</v>
      </c>
      <c r="Y341" s="71">
        <v>4828</v>
      </c>
      <c r="Z341" s="71">
        <v>9004</v>
      </c>
      <c r="AA341" s="71">
        <v>1970</v>
      </c>
      <c r="AB341" s="71">
        <v>13895</v>
      </c>
      <c r="AC341" s="71">
        <v>0</v>
      </c>
      <c r="AD341" s="71">
        <v>1.764189021789764</v>
      </c>
      <c r="AE341" s="72"/>
      <c r="AF341" s="71">
        <v>3342772.1000424121</v>
      </c>
      <c r="AG341" s="71">
        <v>540224.31137633522</v>
      </c>
      <c r="AH341" s="71">
        <v>478534.60996358393</v>
      </c>
      <c r="AI341" s="71">
        <v>11955819.339352146</v>
      </c>
      <c r="AJ341" s="71">
        <v>26591056.304580729</v>
      </c>
      <c r="AK341" s="71">
        <v>0</v>
      </c>
      <c r="AL341" s="71">
        <v>0</v>
      </c>
      <c r="AM341" s="71">
        <v>1823911.7210894215</v>
      </c>
      <c r="AN341" s="71">
        <v>0</v>
      </c>
      <c r="AO341" s="71">
        <v>0</v>
      </c>
      <c r="AP341" s="71">
        <v>44732318.386404634</v>
      </c>
      <c r="AQ341" s="72"/>
      <c r="AR341" s="71">
        <v>369</v>
      </c>
      <c r="AS341" s="71">
        <v>39</v>
      </c>
      <c r="AT341" s="71">
        <v>0</v>
      </c>
      <c r="AU341" s="71">
        <v>0</v>
      </c>
      <c r="AV341" s="71">
        <v>0</v>
      </c>
      <c r="AW341" s="71">
        <v>0</v>
      </c>
      <c r="AX341" s="71"/>
      <c r="AY341" s="72"/>
      <c r="AZ341" s="71">
        <v>1587.1</v>
      </c>
      <c r="BA341" s="71">
        <v>1418.1</v>
      </c>
      <c r="BB341" s="71">
        <v>0</v>
      </c>
      <c r="BC341" s="71">
        <v>0</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2045</v>
      </c>
      <c r="B342" s="70">
        <v>408</v>
      </c>
      <c r="C342" s="70">
        <v>19</v>
      </c>
      <c r="D342" s="70">
        <v>24</v>
      </c>
      <c r="E342" s="70">
        <v>2022</v>
      </c>
      <c r="F342" s="70" t="s">
        <v>161</v>
      </c>
      <c r="G342" s="70" t="s">
        <v>2026</v>
      </c>
      <c r="H342" s="70" t="s">
        <v>2027</v>
      </c>
      <c r="I342" s="148"/>
      <c r="J342" s="71">
        <v>2.655618657603442</v>
      </c>
      <c r="K342" s="71">
        <v>0.74577812523222708</v>
      </c>
      <c r="L342" s="71">
        <v>1.8898091315252941</v>
      </c>
      <c r="M342" s="71">
        <v>7.3829078532540464</v>
      </c>
      <c r="N342" s="71">
        <v>20.805046784382316</v>
      </c>
      <c r="O342" s="71">
        <v>12.878851871722395</v>
      </c>
      <c r="P342" s="71">
        <v>9.1124857429654398</v>
      </c>
      <c r="Q342" s="71">
        <v>0.80563379470944818</v>
      </c>
      <c r="R342" s="71">
        <v>0</v>
      </c>
      <c r="S342" s="71">
        <v>1.821435949897672</v>
      </c>
      <c r="T342" s="72"/>
      <c r="U342" s="71">
        <v>513255</v>
      </c>
      <c r="V342" s="71">
        <v>334</v>
      </c>
      <c r="W342" s="71">
        <v>72</v>
      </c>
      <c r="X342" s="71">
        <v>1968</v>
      </c>
      <c r="Y342" s="71">
        <v>4842</v>
      </c>
      <c r="Z342" s="71">
        <v>9003</v>
      </c>
      <c r="AA342" s="71">
        <v>1991</v>
      </c>
      <c r="AB342" s="71">
        <v>13685</v>
      </c>
      <c r="AC342" s="71">
        <v>0</v>
      </c>
      <c r="AD342" s="71">
        <v>1.821435949897672</v>
      </c>
      <c r="AE342" s="72"/>
      <c r="AF342" s="71">
        <v>4217126.3945155125</v>
      </c>
      <c r="AG342" s="71">
        <v>531337.80161202012</v>
      </c>
      <c r="AH342" s="71">
        <v>507225.70467620977</v>
      </c>
      <c r="AI342" s="71">
        <v>11345295.685609052</v>
      </c>
      <c r="AJ342" s="71">
        <v>30610636.77536837</v>
      </c>
      <c r="AK342" s="71">
        <v>0</v>
      </c>
      <c r="AL342" s="71">
        <v>0</v>
      </c>
      <c r="AM342" s="71">
        <v>1767107.0239613764</v>
      </c>
      <c r="AN342" s="71">
        <v>0</v>
      </c>
      <c r="AO342" s="71">
        <v>0</v>
      </c>
      <c r="AP342" s="71">
        <v>48978729.385742545</v>
      </c>
      <c r="AQ342" s="72"/>
      <c r="AR342" s="71">
        <v>387</v>
      </c>
      <c r="AS342" s="71">
        <v>42</v>
      </c>
      <c r="AT342" s="71">
        <v>0</v>
      </c>
      <c r="AU342" s="71">
        <v>0</v>
      </c>
      <c r="AV342" s="71">
        <v>0</v>
      </c>
      <c r="AW342" s="71">
        <v>0</v>
      </c>
      <c r="AX342" s="71"/>
      <c r="AY342" s="72"/>
      <c r="AZ342" s="71">
        <v>1688.6999999999998</v>
      </c>
      <c r="BA342" s="71">
        <v>1106.0999999999999</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2046</v>
      </c>
      <c r="B343" s="70">
        <v>408</v>
      </c>
      <c r="C343" s="70">
        <v>20</v>
      </c>
      <c r="D343" s="70">
        <v>24</v>
      </c>
      <c r="E343" s="70">
        <v>2023</v>
      </c>
      <c r="F343" s="70" t="s">
        <v>1539</v>
      </c>
      <c r="G343" s="70" t="s">
        <v>2026</v>
      </c>
      <c r="H343" s="70" t="s">
        <v>2027</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409</v>
      </c>
      <c r="AS343" s="71">
        <v>43</v>
      </c>
      <c r="AT343" s="71">
        <v>0</v>
      </c>
      <c r="AU343" s="71">
        <v>0</v>
      </c>
      <c r="AV343" s="71">
        <v>0</v>
      </c>
      <c r="AW343" s="71">
        <v>0</v>
      </c>
      <c r="AX343" s="71"/>
      <c r="AY343" s="72"/>
      <c r="AZ343" s="71">
        <v>1813.4999999999995</v>
      </c>
      <c r="BA343" s="71">
        <v>1605.1</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2047</v>
      </c>
      <c r="B344" s="70">
        <v>408</v>
      </c>
      <c r="C344" s="70">
        <v>21</v>
      </c>
      <c r="D344" s="70">
        <v>24</v>
      </c>
      <c r="E344" s="70">
        <v>2024</v>
      </c>
      <c r="F344" s="70" t="s">
        <v>1554</v>
      </c>
      <c r="G344" s="70" t="s">
        <v>2026</v>
      </c>
      <c r="H344" s="70" t="s">
        <v>2027</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2048</v>
      </c>
      <c r="B345" s="70">
        <v>307</v>
      </c>
      <c r="C345" s="70">
        <v>1</v>
      </c>
      <c r="D345" s="70">
        <v>19</v>
      </c>
      <c r="E345" s="70">
        <v>1990</v>
      </c>
      <c r="F345" s="70" t="s">
        <v>787</v>
      </c>
      <c r="G345" s="70" t="s">
        <v>2049</v>
      </c>
      <c r="H345" s="70" t="s">
        <v>2050</v>
      </c>
      <c r="I345" s="148"/>
      <c r="J345" s="71">
        <v>138.97573649581659</v>
      </c>
      <c r="K345" s="71">
        <v>1.127326650942849</v>
      </c>
      <c r="L345" s="71">
        <v>9.0990725751933468</v>
      </c>
      <c r="M345" s="71">
        <v>5.0225076933863866</v>
      </c>
      <c r="N345" s="71">
        <v>6.5391233057990892</v>
      </c>
      <c r="O345" s="71">
        <v>10.66344591396896</v>
      </c>
      <c r="P345" s="71">
        <v>14.13444481352283</v>
      </c>
      <c r="Q345" s="71">
        <v>0.687027733052333</v>
      </c>
      <c r="R345" s="71">
        <v>0</v>
      </c>
      <c r="S345" s="71">
        <v>0.73331256728328265</v>
      </c>
      <c r="T345" s="72"/>
      <c r="U345" s="71">
        <v>3361563</v>
      </c>
      <c r="V345" s="71">
        <v>383</v>
      </c>
      <c r="W345" s="71">
        <v>88</v>
      </c>
      <c r="X345" s="71">
        <v>1692</v>
      </c>
      <c r="Y345" s="71">
        <v>2943</v>
      </c>
      <c r="Z345" s="71">
        <v>4386</v>
      </c>
      <c r="AA345" s="71">
        <v>3432</v>
      </c>
      <c r="AB345" s="71">
        <v>11155</v>
      </c>
      <c r="AC345" s="71">
        <v>0</v>
      </c>
      <c r="AD345" s="71">
        <v>0.73331256728328265</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2051</v>
      </c>
      <c r="B346" s="70">
        <v>308</v>
      </c>
      <c r="C346" s="70">
        <v>2</v>
      </c>
      <c r="D346" s="70">
        <v>19</v>
      </c>
      <c r="E346" s="70">
        <v>2005</v>
      </c>
      <c r="F346" s="70" t="s">
        <v>789</v>
      </c>
      <c r="G346" s="70" t="s">
        <v>2049</v>
      </c>
      <c r="H346" s="70" t="s">
        <v>2050</v>
      </c>
      <c r="I346" s="148"/>
      <c r="J346" s="71">
        <v>155.60045743830051</v>
      </c>
      <c r="K346" s="71">
        <v>0.8446261995927935</v>
      </c>
      <c r="L346" s="71">
        <v>3.564387940682344</v>
      </c>
      <c r="M346" s="71">
        <v>8.8950584338042393</v>
      </c>
      <c r="N346" s="71">
        <v>13.800089636140839</v>
      </c>
      <c r="O346" s="71">
        <v>19.417351115234389</v>
      </c>
      <c r="P346" s="71">
        <v>17.927185406142002</v>
      </c>
      <c r="Q346" s="71">
        <v>0.88135818142953404</v>
      </c>
      <c r="R346" s="71">
        <v>0</v>
      </c>
      <c r="S346" s="71">
        <v>1.0767247671924469</v>
      </c>
      <c r="T346" s="72"/>
      <c r="U346" s="71">
        <v>3949893</v>
      </c>
      <c r="V346" s="71">
        <v>357</v>
      </c>
      <c r="W346" s="71">
        <v>38</v>
      </c>
      <c r="X346" s="71">
        <v>1665</v>
      </c>
      <c r="Y346" s="71">
        <v>5256</v>
      </c>
      <c r="Z346" s="71">
        <v>9242</v>
      </c>
      <c r="AA346" s="71">
        <v>3565</v>
      </c>
      <c r="AB346" s="71">
        <v>14960</v>
      </c>
      <c r="AC346" s="71">
        <v>0</v>
      </c>
      <c r="AD346" s="71">
        <v>1.0767247671924469</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2052</v>
      </c>
      <c r="B347" s="70">
        <v>309</v>
      </c>
      <c r="C347" s="70">
        <v>3</v>
      </c>
      <c r="D347" s="70">
        <v>19</v>
      </c>
      <c r="E347" s="70">
        <v>2006</v>
      </c>
      <c r="F347" s="70" t="s">
        <v>790</v>
      </c>
      <c r="G347" s="70" t="s">
        <v>2049</v>
      </c>
      <c r="H347" s="70" t="s">
        <v>2050</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2053</v>
      </c>
      <c r="B348" s="70">
        <v>310</v>
      </c>
      <c r="C348" s="70">
        <v>4</v>
      </c>
      <c r="D348" s="70">
        <v>19</v>
      </c>
      <c r="E348" s="70">
        <v>2007</v>
      </c>
      <c r="F348" s="70" t="s">
        <v>791</v>
      </c>
      <c r="G348" s="70" t="s">
        <v>2049</v>
      </c>
      <c r="H348" s="70" t="s">
        <v>2050</v>
      </c>
      <c r="I348" s="148"/>
      <c r="J348" s="71">
        <v>278.34376097950229</v>
      </c>
      <c r="K348" s="71">
        <v>0.85388955680098577</v>
      </c>
      <c r="L348" s="71">
        <v>3.5855163642363981</v>
      </c>
      <c r="M348" s="71">
        <v>11.296944370102411</v>
      </c>
      <c r="N348" s="71">
        <v>16.911097569493709</v>
      </c>
      <c r="O348" s="71">
        <v>18.955467447681318</v>
      </c>
      <c r="P348" s="71">
        <v>18.04637598431043</v>
      </c>
      <c r="Q348" s="71">
        <v>0.93429845706125103</v>
      </c>
      <c r="R348" s="71">
        <v>0</v>
      </c>
      <c r="S348" s="71">
        <v>1.4037277700706861</v>
      </c>
      <c r="T348" s="72"/>
      <c r="U348" s="71">
        <v>7938818</v>
      </c>
      <c r="V348" s="71">
        <v>352</v>
      </c>
      <c r="W348" s="71">
        <v>44</v>
      </c>
      <c r="X348" s="71">
        <v>2532</v>
      </c>
      <c r="Y348" s="71">
        <v>5398</v>
      </c>
      <c r="Z348" s="71">
        <v>9379</v>
      </c>
      <c r="AA348" s="71">
        <v>3534</v>
      </c>
      <c r="AB348" s="71">
        <v>15020</v>
      </c>
      <c r="AC348" s="71">
        <v>0</v>
      </c>
      <c r="AD348" s="71">
        <v>1.4037277700706861</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2054</v>
      </c>
      <c r="B349" s="70">
        <v>311</v>
      </c>
      <c r="C349" s="70">
        <v>5</v>
      </c>
      <c r="D349" s="70">
        <v>19</v>
      </c>
      <c r="E349" s="70">
        <v>2008</v>
      </c>
      <c r="F349" s="70" t="s">
        <v>792</v>
      </c>
      <c r="G349" s="1064" t="s">
        <v>2049</v>
      </c>
      <c r="H349" s="70" t="s">
        <v>2050</v>
      </c>
      <c r="I349" s="148"/>
      <c r="J349" s="71">
        <v>243.96141036134341</v>
      </c>
      <c r="K349" s="71">
        <v>0.67195581925753067</v>
      </c>
      <c r="L349" s="71">
        <v>3.1462133431906141</v>
      </c>
      <c r="M349" s="71">
        <v>12.752966768091349</v>
      </c>
      <c r="N349" s="71">
        <v>16.13070588471799</v>
      </c>
      <c r="O349" s="71">
        <v>18.435731978833282</v>
      </c>
      <c r="P349" s="71">
        <v>17.41372765209568</v>
      </c>
      <c r="Q349" s="71">
        <v>0.91636484281042496</v>
      </c>
      <c r="R349" s="71">
        <v>0</v>
      </c>
      <c r="S349" s="71">
        <v>1.280832560763473</v>
      </c>
      <c r="T349" s="72"/>
      <c r="U349" s="71">
        <v>8038226</v>
      </c>
      <c r="V349" s="71">
        <v>352</v>
      </c>
      <c r="W349" s="71">
        <v>44</v>
      </c>
      <c r="X349" s="71">
        <v>2532</v>
      </c>
      <c r="Y349" s="71">
        <v>5432</v>
      </c>
      <c r="Z349" s="71">
        <v>9442</v>
      </c>
      <c r="AA349" s="71">
        <v>3414</v>
      </c>
      <c r="AB349" s="71">
        <v>14974</v>
      </c>
      <c r="AC349" s="71">
        <v>0</v>
      </c>
      <c r="AD349" s="71">
        <v>1.280832560763473</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2055</v>
      </c>
      <c r="B350" s="70">
        <v>312</v>
      </c>
      <c r="C350" s="70">
        <v>6</v>
      </c>
      <c r="D350" s="70">
        <v>19</v>
      </c>
      <c r="E350" s="70">
        <v>2009</v>
      </c>
      <c r="F350" s="70" t="s">
        <v>176</v>
      </c>
      <c r="G350" s="1064" t="s">
        <v>2049</v>
      </c>
      <c r="H350" s="70" t="s">
        <v>2050</v>
      </c>
      <c r="I350" s="148"/>
      <c r="J350" s="71">
        <v>199.9236806643008</v>
      </c>
      <c r="K350" s="71">
        <v>0.88367481121620461</v>
      </c>
      <c r="L350" s="71">
        <v>3.9367340088746241</v>
      </c>
      <c r="M350" s="71">
        <v>12.009874122677729</v>
      </c>
      <c r="N350" s="71">
        <v>14.99437950586244</v>
      </c>
      <c r="O350" s="71">
        <v>19.089087569627939</v>
      </c>
      <c r="P350" s="71">
        <v>16.689046654474971</v>
      </c>
      <c r="Q350" s="71">
        <v>0.87037956026395502</v>
      </c>
      <c r="R350" s="71">
        <v>0</v>
      </c>
      <c r="S350" s="71">
        <v>0.92446637518141472</v>
      </c>
      <c r="T350" s="72"/>
      <c r="U350" s="71">
        <v>5692141</v>
      </c>
      <c r="V350" s="71">
        <v>595</v>
      </c>
      <c r="W350" s="71">
        <v>71</v>
      </c>
      <c r="X350" s="71">
        <v>2714</v>
      </c>
      <c r="Y350" s="71">
        <v>5480</v>
      </c>
      <c r="Z350" s="71">
        <v>9650</v>
      </c>
      <c r="AA350" s="71">
        <v>3359</v>
      </c>
      <c r="AB350" s="71">
        <v>14930</v>
      </c>
      <c r="AC350" s="71">
        <v>0</v>
      </c>
      <c r="AD350" s="71">
        <v>0.92446637518141472</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18.763999999999999</v>
      </c>
      <c r="BK350" s="71">
        <v>0</v>
      </c>
      <c r="BL350" s="71">
        <v>0</v>
      </c>
      <c r="BM350" s="71">
        <v>0</v>
      </c>
      <c r="BN350" s="72"/>
      <c r="BO350" s="71">
        <v>0</v>
      </c>
      <c r="BP350" s="71">
        <v>0</v>
      </c>
      <c r="BQ350" s="71">
        <v>2</v>
      </c>
      <c r="BR350" s="71">
        <v>0</v>
      </c>
      <c r="BS350" s="71">
        <v>0</v>
      </c>
      <c r="BT350" s="71">
        <v>0</v>
      </c>
      <c r="BU350"/>
      <c r="BV350" s="70">
        <v>18.763999999999999</v>
      </c>
      <c r="BW350" s="70">
        <v>0</v>
      </c>
      <c r="BX350" s="70">
        <v>0</v>
      </c>
      <c r="BY350" s="70">
        <v>0</v>
      </c>
      <c r="BZ350" s="70">
        <v>0</v>
      </c>
      <c r="CA350" s="70">
        <v>0</v>
      </c>
      <c r="CB350" s="70">
        <v>0</v>
      </c>
      <c r="CC350" s="70">
        <v>0</v>
      </c>
      <c r="CD350" s="70">
        <v>0</v>
      </c>
    </row>
    <row r="351" spans="1:82">
      <c r="A351" s="70" t="s">
        <v>2056</v>
      </c>
      <c r="B351" s="70">
        <v>313</v>
      </c>
      <c r="C351" s="70">
        <v>7</v>
      </c>
      <c r="D351" s="70">
        <v>19</v>
      </c>
      <c r="E351" s="70">
        <v>2010</v>
      </c>
      <c r="F351" s="70" t="s">
        <v>177</v>
      </c>
      <c r="G351" s="70" t="s">
        <v>2049</v>
      </c>
      <c r="H351" s="70" t="s">
        <v>2050</v>
      </c>
      <c r="I351" s="148"/>
      <c r="J351" s="71">
        <v>149.86055215738679</v>
      </c>
      <c r="K351" s="71">
        <v>0.94175453615484683</v>
      </c>
      <c r="L351" s="71">
        <v>3.7271291632927519</v>
      </c>
      <c r="M351" s="71">
        <v>11.98829493131521</v>
      </c>
      <c r="N351" s="71">
        <v>15.46524211024119</v>
      </c>
      <c r="O351" s="71">
        <v>19.13665529024524</v>
      </c>
      <c r="P351" s="71">
        <v>16.948350418474931</v>
      </c>
      <c r="Q351" s="71">
        <v>0.90504046120665305</v>
      </c>
      <c r="R351" s="71">
        <v>0</v>
      </c>
      <c r="S351" s="71">
        <v>1.349960686906035</v>
      </c>
      <c r="T351" s="72"/>
      <c r="U351" s="71">
        <v>3871901</v>
      </c>
      <c r="V351" s="71">
        <v>595</v>
      </c>
      <c r="W351" s="71">
        <v>71</v>
      </c>
      <c r="X351" s="71">
        <v>2714</v>
      </c>
      <c r="Y351" s="71">
        <v>5533</v>
      </c>
      <c r="Z351" s="71">
        <v>9719</v>
      </c>
      <c r="AA351" s="71">
        <v>3326</v>
      </c>
      <c r="AB351" s="71">
        <v>14876</v>
      </c>
      <c r="AC351" s="71">
        <v>0</v>
      </c>
      <c r="AD351" s="71">
        <v>1.349960686906035</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16.125</v>
      </c>
      <c r="BK351" s="71">
        <v>0</v>
      </c>
      <c r="BL351" s="71">
        <v>0</v>
      </c>
      <c r="BM351" s="71">
        <v>0</v>
      </c>
      <c r="BN351" s="72"/>
      <c r="BO351" s="71">
        <v>0</v>
      </c>
      <c r="BP351" s="71">
        <v>0</v>
      </c>
      <c r="BQ351" s="71">
        <v>2</v>
      </c>
      <c r="BR351" s="71">
        <v>0</v>
      </c>
      <c r="BS351" s="71">
        <v>0</v>
      </c>
      <c r="BT351" s="71">
        <v>0</v>
      </c>
      <c r="BU351"/>
      <c r="BV351" s="70">
        <v>16.125</v>
      </c>
      <c r="BW351" s="70">
        <v>0</v>
      </c>
      <c r="BX351" s="70">
        <v>0</v>
      </c>
      <c r="BY351" s="70">
        <v>0</v>
      </c>
      <c r="BZ351" s="70">
        <v>0</v>
      </c>
      <c r="CA351" s="70">
        <v>0</v>
      </c>
      <c r="CB351" s="70">
        <v>0</v>
      </c>
      <c r="CC351" s="70">
        <v>0</v>
      </c>
      <c r="CD351" s="70">
        <v>0</v>
      </c>
    </row>
    <row r="352" spans="1:82">
      <c r="A352" s="70" t="s">
        <v>2057</v>
      </c>
      <c r="B352" s="70">
        <v>314</v>
      </c>
      <c r="C352" s="70">
        <v>8</v>
      </c>
      <c r="D352" s="70">
        <v>19</v>
      </c>
      <c r="E352" s="70">
        <v>2011</v>
      </c>
      <c r="F352" s="70" t="s">
        <v>178</v>
      </c>
      <c r="G352" s="70" t="s">
        <v>2049</v>
      </c>
      <c r="H352" s="70" t="s">
        <v>2050</v>
      </c>
      <c r="I352" s="148"/>
      <c r="J352" s="71">
        <v>193.96001552450269</v>
      </c>
      <c r="K352" s="71">
        <v>1.4866502583132799</v>
      </c>
      <c r="L352" s="71">
        <v>3.6337341513223902</v>
      </c>
      <c r="M352" s="71">
        <v>13.88903546834611</v>
      </c>
      <c r="N352" s="71">
        <v>16.529666068686659</v>
      </c>
      <c r="O352" s="71">
        <v>19.059290258500173</v>
      </c>
      <c r="P352" s="71">
        <v>16.131972226509795</v>
      </c>
      <c r="Q352" s="71">
        <v>1.04563792287431</v>
      </c>
      <c r="R352" s="71">
        <v>0</v>
      </c>
      <c r="S352" s="71">
        <v>1.7219084203173429</v>
      </c>
      <c r="T352" s="72"/>
      <c r="U352" s="71">
        <v>5246504</v>
      </c>
      <c r="V352" s="71">
        <v>595</v>
      </c>
      <c r="W352" s="71">
        <v>71</v>
      </c>
      <c r="X352" s="71">
        <v>2714</v>
      </c>
      <c r="Y352" s="71">
        <v>5628</v>
      </c>
      <c r="Z352" s="71">
        <v>9890</v>
      </c>
      <c r="AA352" s="71">
        <v>3260</v>
      </c>
      <c r="AB352" s="71">
        <v>14900</v>
      </c>
      <c r="AC352" s="71">
        <v>0</v>
      </c>
      <c r="AD352" s="71">
        <v>1.7219084203173429</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15.173</v>
      </c>
      <c r="BK352" s="71">
        <v>0</v>
      </c>
      <c r="BL352" s="71">
        <v>0</v>
      </c>
      <c r="BM352" s="71">
        <v>0</v>
      </c>
      <c r="BN352" s="72"/>
      <c r="BO352" s="71">
        <v>0</v>
      </c>
      <c r="BP352" s="71">
        <v>0</v>
      </c>
      <c r="BQ352" s="71">
        <v>2</v>
      </c>
      <c r="BR352" s="71">
        <v>0</v>
      </c>
      <c r="BS352" s="71">
        <v>0</v>
      </c>
      <c r="BT352" s="71">
        <v>0</v>
      </c>
      <c r="BU352"/>
      <c r="BV352" s="70">
        <v>15.173</v>
      </c>
      <c r="BW352" s="70">
        <v>0</v>
      </c>
      <c r="BX352" s="70">
        <v>0</v>
      </c>
      <c r="BY352" s="70">
        <v>0</v>
      </c>
      <c r="BZ352" s="70">
        <v>0</v>
      </c>
      <c r="CA352" s="70">
        <v>0</v>
      </c>
      <c r="CB352" s="70">
        <v>0</v>
      </c>
      <c r="CC352" s="70">
        <v>0</v>
      </c>
      <c r="CD352" s="70">
        <v>0</v>
      </c>
    </row>
    <row r="353" spans="1:82">
      <c r="A353" s="70" t="s">
        <v>2058</v>
      </c>
      <c r="B353" s="70">
        <v>315</v>
      </c>
      <c r="C353" s="70">
        <v>9</v>
      </c>
      <c r="D353" s="70">
        <v>19</v>
      </c>
      <c r="E353" s="70">
        <v>2012</v>
      </c>
      <c r="F353" s="70" t="s">
        <v>179</v>
      </c>
      <c r="G353" s="70" t="s">
        <v>2049</v>
      </c>
      <c r="H353" s="70" t="s">
        <v>2050</v>
      </c>
      <c r="I353" s="148"/>
      <c r="J353" s="71">
        <v>165.6562049140073</v>
      </c>
      <c r="K353" s="71">
        <v>1.475015884027076</v>
      </c>
      <c r="L353" s="71">
        <v>3.648235448442243</v>
      </c>
      <c r="M353" s="71">
        <v>15.52103615098058</v>
      </c>
      <c r="N353" s="71">
        <v>18.36531870135358</v>
      </c>
      <c r="O353" s="71">
        <v>19.152129029650887</v>
      </c>
      <c r="P353" s="71">
        <v>16.218778539756592</v>
      </c>
      <c r="Q353" s="71">
        <v>1.13865689563284</v>
      </c>
      <c r="R353" s="71">
        <v>0</v>
      </c>
      <c r="S353" s="71">
        <v>1.4658857501179741</v>
      </c>
      <c r="T353" s="72"/>
      <c r="U353" s="71">
        <v>4502458</v>
      </c>
      <c r="V353" s="71">
        <v>595</v>
      </c>
      <c r="W353" s="71">
        <v>71</v>
      </c>
      <c r="X353" s="71">
        <v>2714</v>
      </c>
      <c r="Y353" s="71">
        <v>5688</v>
      </c>
      <c r="Z353" s="71">
        <v>10017</v>
      </c>
      <c r="AA353" s="71">
        <v>3259</v>
      </c>
      <c r="AB353" s="71">
        <v>14934</v>
      </c>
      <c r="AC353" s="71">
        <v>0</v>
      </c>
      <c r="AD353" s="71">
        <v>1.4658857501179741</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17.960999999999999</v>
      </c>
      <c r="BK353" s="71">
        <v>0</v>
      </c>
      <c r="BL353" s="71">
        <v>0</v>
      </c>
      <c r="BM353" s="71">
        <v>0</v>
      </c>
      <c r="BN353" s="72"/>
      <c r="BO353" s="71">
        <v>0</v>
      </c>
      <c r="BP353" s="71">
        <v>0</v>
      </c>
      <c r="BQ353" s="71">
        <v>2</v>
      </c>
      <c r="BR353" s="71">
        <v>0</v>
      </c>
      <c r="BS353" s="71">
        <v>0</v>
      </c>
      <c r="BT353" s="71">
        <v>0</v>
      </c>
      <c r="BU353"/>
      <c r="BV353" s="70">
        <v>17.960999999999999</v>
      </c>
      <c r="BW353" s="70">
        <v>0</v>
      </c>
      <c r="BX353" s="70">
        <v>0</v>
      </c>
      <c r="BY353" s="70">
        <v>0</v>
      </c>
      <c r="BZ353" s="70">
        <v>0</v>
      </c>
      <c r="CA353" s="70">
        <v>0</v>
      </c>
      <c r="CB353" s="70">
        <v>0</v>
      </c>
      <c r="CC353" s="70">
        <v>0</v>
      </c>
      <c r="CD353" s="70">
        <v>0</v>
      </c>
    </row>
    <row r="354" spans="1:82">
      <c r="A354" s="70" t="s">
        <v>2059</v>
      </c>
      <c r="B354" s="70">
        <v>316</v>
      </c>
      <c r="C354" s="70">
        <v>10</v>
      </c>
      <c r="D354" s="70">
        <v>19</v>
      </c>
      <c r="E354" s="70">
        <v>2013</v>
      </c>
      <c r="F354" s="70" t="s">
        <v>180</v>
      </c>
      <c r="G354" s="70" t="s">
        <v>2049</v>
      </c>
      <c r="H354" s="70" t="s">
        <v>2050</v>
      </c>
      <c r="I354" s="148"/>
      <c r="J354" s="71">
        <v>184.0674223725976</v>
      </c>
      <c r="K354" s="71">
        <v>1.3146625974835151</v>
      </c>
      <c r="L354" s="71">
        <v>3.6491618674360491</v>
      </c>
      <c r="M354" s="71">
        <v>15.38889913874725</v>
      </c>
      <c r="N354" s="71">
        <v>19.298317830578309</v>
      </c>
      <c r="O354" s="71">
        <v>18.730732233618916</v>
      </c>
      <c r="P354" s="71">
        <v>16.284886378832699</v>
      </c>
      <c r="Q354" s="71">
        <v>1.14879752779412</v>
      </c>
      <c r="R354" s="71">
        <v>0</v>
      </c>
      <c r="S354" s="71">
        <v>1.5363452859217379</v>
      </c>
      <c r="T354" s="72"/>
      <c r="U354" s="71">
        <v>4873347</v>
      </c>
      <c r="V354" s="71">
        <v>595</v>
      </c>
      <c r="W354" s="71">
        <v>71</v>
      </c>
      <c r="X354" s="71">
        <v>2714</v>
      </c>
      <c r="Y354" s="71">
        <v>5687</v>
      </c>
      <c r="Z354" s="71">
        <v>10234</v>
      </c>
      <c r="AA354" s="71">
        <v>3260</v>
      </c>
      <c r="AB354" s="71">
        <v>14851</v>
      </c>
      <c r="AC354" s="71">
        <v>0</v>
      </c>
      <c r="AD354" s="71">
        <v>1.5363452859217379</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18.859000000000002</v>
      </c>
      <c r="BK354" s="71">
        <v>0</v>
      </c>
      <c r="BL354" s="71">
        <v>0</v>
      </c>
      <c r="BM354" s="71">
        <v>0</v>
      </c>
      <c r="BN354" s="72"/>
      <c r="BO354" s="71">
        <v>0</v>
      </c>
      <c r="BP354" s="71">
        <v>0</v>
      </c>
      <c r="BQ354" s="71">
        <v>2</v>
      </c>
      <c r="BR354" s="71">
        <v>0</v>
      </c>
      <c r="BS354" s="71">
        <v>0</v>
      </c>
      <c r="BT354" s="71">
        <v>0</v>
      </c>
      <c r="BU354"/>
      <c r="BV354" s="70">
        <v>18.859000000000002</v>
      </c>
      <c r="BW354" s="70">
        <v>0</v>
      </c>
      <c r="BX354" s="70">
        <v>0</v>
      </c>
      <c r="BY354" s="70">
        <v>0</v>
      </c>
      <c r="BZ354" s="70">
        <v>0</v>
      </c>
      <c r="CA354" s="70">
        <v>0</v>
      </c>
      <c r="CB354" s="70">
        <v>0</v>
      </c>
      <c r="CC354" s="70">
        <v>0</v>
      </c>
      <c r="CD354" s="70">
        <v>0</v>
      </c>
    </row>
    <row r="355" spans="1:82">
      <c r="A355" s="70" t="s">
        <v>2060</v>
      </c>
      <c r="B355" s="70">
        <v>317</v>
      </c>
      <c r="C355" s="70">
        <v>11</v>
      </c>
      <c r="D355" s="70">
        <v>19</v>
      </c>
      <c r="E355" s="70">
        <v>2014</v>
      </c>
      <c r="F355" s="70" t="s">
        <v>181</v>
      </c>
      <c r="G355" s="70" t="s">
        <v>2049</v>
      </c>
      <c r="H355" s="70" t="s">
        <v>2050</v>
      </c>
      <c r="I355" s="148"/>
      <c r="J355" s="71">
        <v>181.67643092829661</v>
      </c>
      <c r="K355" s="71">
        <v>0.96832509636749853</v>
      </c>
      <c r="L355" s="71">
        <v>4.641834465986677</v>
      </c>
      <c r="M355" s="71">
        <v>15.36225248470377</v>
      </c>
      <c r="N355" s="71">
        <v>16.024398894325369</v>
      </c>
      <c r="O355" s="71">
        <v>17.874574601158724</v>
      </c>
      <c r="P355" s="71">
        <v>16.254042162706689</v>
      </c>
      <c r="Q355" s="71">
        <v>1.09567166938992</v>
      </c>
      <c r="R355" s="71">
        <v>0</v>
      </c>
      <c r="S355" s="71">
        <v>1.458260425050089</v>
      </c>
      <c r="T355" s="72"/>
      <c r="U355" s="71">
        <v>5295116</v>
      </c>
      <c r="V355" s="71">
        <v>405</v>
      </c>
      <c r="W355" s="71">
        <v>81</v>
      </c>
      <c r="X355" s="71">
        <v>2946</v>
      </c>
      <c r="Y355" s="71">
        <v>5740</v>
      </c>
      <c r="Z355" s="71">
        <v>10286</v>
      </c>
      <c r="AA355" s="71">
        <v>3237</v>
      </c>
      <c r="AB355" s="71">
        <v>14763</v>
      </c>
      <c r="AC355" s="71">
        <v>0</v>
      </c>
      <c r="AD355" s="71">
        <v>1.458260425050089</v>
      </c>
      <c r="AE355" s="72"/>
      <c r="AF355" s="71"/>
      <c r="AG355" s="71"/>
      <c r="AH355" s="71"/>
      <c r="AI355" s="71"/>
      <c r="AJ355" s="71"/>
      <c r="AK355" s="71"/>
      <c r="AL355" s="71"/>
      <c r="AM355" s="71"/>
      <c r="AN355" s="71"/>
      <c r="AO355" s="71"/>
      <c r="AP355" s="71"/>
      <c r="AQ355" s="72"/>
      <c r="AR355" s="71">
        <v>121</v>
      </c>
      <c r="AS355" s="71">
        <v>70</v>
      </c>
      <c r="AT355" s="71">
        <v>0</v>
      </c>
      <c r="AU355" s="71">
        <v>0</v>
      </c>
      <c r="AV355" s="71">
        <v>0</v>
      </c>
      <c r="AW355" s="71">
        <v>1</v>
      </c>
      <c r="AX355" s="71"/>
      <c r="AY355" s="72"/>
      <c r="AZ355" s="71">
        <v>518.4</v>
      </c>
      <c r="BA355" s="71">
        <v>5855.3</v>
      </c>
      <c r="BB355" s="71">
        <v>0</v>
      </c>
      <c r="BC355" s="71">
        <v>0</v>
      </c>
      <c r="BD355" s="71">
        <v>0</v>
      </c>
      <c r="BE355" s="71">
        <v>954</v>
      </c>
      <c r="BF355" s="71"/>
      <c r="BG355" s="72"/>
      <c r="BH355" s="71">
        <v>0</v>
      </c>
      <c r="BI355" s="71">
        <v>0</v>
      </c>
      <c r="BJ355" s="71">
        <v>21.494</v>
      </c>
      <c r="BK355" s="71">
        <v>0</v>
      </c>
      <c r="BL355" s="71">
        <v>0</v>
      </c>
      <c r="BM355" s="71">
        <v>0</v>
      </c>
      <c r="BN355" s="72"/>
      <c r="BO355" s="71">
        <v>0</v>
      </c>
      <c r="BP355" s="71">
        <v>0</v>
      </c>
      <c r="BQ355" s="71">
        <v>2</v>
      </c>
      <c r="BR355" s="71">
        <v>0</v>
      </c>
      <c r="BS355" s="71">
        <v>0</v>
      </c>
      <c r="BT355" s="71">
        <v>0</v>
      </c>
      <c r="BU355"/>
      <c r="BV355" s="70">
        <v>21.494</v>
      </c>
      <c r="BW355" s="70">
        <v>0</v>
      </c>
      <c r="BX355" s="70">
        <v>0</v>
      </c>
      <c r="BY355" s="70">
        <v>0</v>
      </c>
      <c r="BZ355" s="70">
        <v>0</v>
      </c>
      <c r="CA355" s="70">
        <v>0</v>
      </c>
      <c r="CB355" s="70">
        <v>0</v>
      </c>
      <c r="CC355" s="70">
        <v>0</v>
      </c>
      <c r="CD355" s="70">
        <v>0</v>
      </c>
    </row>
    <row r="356" spans="1:82">
      <c r="A356" s="70" t="s">
        <v>2061</v>
      </c>
      <c r="B356" s="70">
        <v>318</v>
      </c>
      <c r="C356" s="70">
        <v>12</v>
      </c>
      <c r="D356" s="70">
        <v>19</v>
      </c>
      <c r="E356" s="70">
        <v>2015</v>
      </c>
      <c r="F356" s="70" t="s">
        <v>182</v>
      </c>
      <c r="G356" s="70" t="s">
        <v>2049</v>
      </c>
      <c r="H356" s="70" t="s">
        <v>2050</v>
      </c>
      <c r="I356" s="148"/>
      <c r="J356" s="71">
        <v>186.92340884560721</v>
      </c>
      <c r="K356" s="71">
        <v>0.9616272947194856</v>
      </c>
      <c r="L356" s="71">
        <v>4.8758626405380081</v>
      </c>
      <c r="M356" s="71">
        <v>15.607496391023959</v>
      </c>
      <c r="N356" s="71">
        <v>15.132292919741429</v>
      </c>
      <c r="O356" s="71">
        <v>17.764432700801006</v>
      </c>
      <c r="P356" s="71">
        <v>16.392516210889074</v>
      </c>
      <c r="Q356" s="71">
        <v>1.06837801385786</v>
      </c>
      <c r="R356" s="71">
        <v>0</v>
      </c>
      <c r="S356" s="71">
        <v>1.646534845528659</v>
      </c>
      <c r="T356" s="72"/>
      <c r="U356" s="71">
        <v>5386379</v>
      </c>
      <c r="V356" s="71">
        <v>405</v>
      </c>
      <c r="W356" s="71">
        <v>81</v>
      </c>
      <c r="X356" s="71">
        <v>2946</v>
      </c>
      <c r="Y356" s="71">
        <v>5832</v>
      </c>
      <c r="Z356" s="71">
        <v>10321</v>
      </c>
      <c r="AA356" s="71">
        <v>3262</v>
      </c>
      <c r="AB356" s="71">
        <v>14705</v>
      </c>
      <c r="AC356" s="71">
        <v>0</v>
      </c>
      <c r="AD356" s="71">
        <v>1.646534845528659</v>
      </c>
      <c r="AE356" s="72"/>
      <c r="AF356" s="71">
        <v>57849712.558058687</v>
      </c>
      <c r="AG356" s="71">
        <v>827523.18202037108</v>
      </c>
      <c r="AH356" s="71">
        <v>1018922.1716923449</v>
      </c>
      <c r="AI356" s="71">
        <v>22144297.057731811</v>
      </c>
      <c r="AJ356" s="71">
        <v>20873685.657287478</v>
      </c>
      <c r="AK356" s="71">
        <v>0</v>
      </c>
      <c r="AL356" s="71">
        <v>0</v>
      </c>
      <c r="AM356" s="71">
        <v>2015258.564845023</v>
      </c>
      <c r="AN356" s="71">
        <v>0</v>
      </c>
      <c r="AO356" s="71">
        <v>0</v>
      </c>
      <c r="AP356" s="71">
        <v>104729399.19163571</v>
      </c>
      <c r="AQ356" s="72"/>
      <c r="AR356" s="71">
        <v>152</v>
      </c>
      <c r="AS356" s="71">
        <v>128</v>
      </c>
      <c r="AT356" s="71">
        <v>0</v>
      </c>
      <c r="AU356" s="71">
        <v>0</v>
      </c>
      <c r="AV356" s="71">
        <v>0</v>
      </c>
      <c r="AW356" s="71">
        <v>1</v>
      </c>
      <c r="AX356" s="71"/>
      <c r="AY356" s="72"/>
      <c r="AZ356" s="71">
        <v>687.5</v>
      </c>
      <c r="BA356" s="71">
        <v>11013.1</v>
      </c>
      <c r="BB356" s="71">
        <v>0</v>
      </c>
      <c r="BC356" s="71">
        <v>0</v>
      </c>
      <c r="BD356" s="71">
        <v>0</v>
      </c>
      <c r="BE356" s="71">
        <v>954</v>
      </c>
      <c r="BF356" s="71"/>
      <c r="BG356" s="72"/>
      <c r="BH356" s="71">
        <v>0</v>
      </c>
      <c r="BI356" s="71">
        <v>0</v>
      </c>
      <c r="BJ356" s="71">
        <v>16.818999999999999</v>
      </c>
      <c r="BK356" s="71">
        <v>0</v>
      </c>
      <c r="BL356" s="71">
        <v>0</v>
      </c>
      <c r="BM356" s="71">
        <v>0</v>
      </c>
      <c r="BN356" s="72"/>
      <c r="BO356" s="71">
        <v>0</v>
      </c>
      <c r="BP356" s="71">
        <v>0</v>
      </c>
      <c r="BQ356" s="71">
        <v>2</v>
      </c>
      <c r="BR356" s="71">
        <v>0</v>
      </c>
      <c r="BS356" s="71">
        <v>0</v>
      </c>
      <c r="BT356" s="71">
        <v>0</v>
      </c>
      <c r="BU356"/>
      <c r="BV356" s="70">
        <v>16.818999999999999</v>
      </c>
      <c r="BW356" s="70">
        <v>0</v>
      </c>
      <c r="BX356" s="70">
        <v>0</v>
      </c>
      <c r="BY356" s="70">
        <v>0</v>
      </c>
      <c r="BZ356" s="70">
        <v>0</v>
      </c>
      <c r="CA356" s="70">
        <v>0</v>
      </c>
      <c r="CB356" s="70">
        <v>0</v>
      </c>
      <c r="CC356" s="70">
        <v>0</v>
      </c>
      <c r="CD356" s="70">
        <v>0</v>
      </c>
    </row>
    <row r="357" spans="1:82">
      <c r="A357" s="70" t="s">
        <v>2062</v>
      </c>
      <c r="B357" s="70">
        <v>319</v>
      </c>
      <c r="C357" s="70">
        <v>13</v>
      </c>
      <c r="D357" s="70">
        <v>19</v>
      </c>
      <c r="E357" s="70">
        <v>2016</v>
      </c>
      <c r="F357" s="70" t="s">
        <v>155</v>
      </c>
      <c r="G357" s="70" t="s">
        <v>2049</v>
      </c>
      <c r="H357" s="70" t="s">
        <v>2050</v>
      </c>
      <c r="I357" s="148"/>
      <c r="J357" s="71">
        <v>187.37945400165233</v>
      </c>
      <c r="K357" s="71">
        <v>0.92672508996233183</v>
      </c>
      <c r="L357" s="71">
        <v>5.6714887929924727</v>
      </c>
      <c r="M357" s="71">
        <v>13.422828316809078</v>
      </c>
      <c r="N357" s="71">
        <v>16.253508834408695</v>
      </c>
      <c r="O357" s="71">
        <v>17.630324648893446</v>
      </c>
      <c r="P357" s="71">
        <v>16.009488772730066</v>
      </c>
      <c r="Q357" s="71">
        <v>1.034476679910229</v>
      </c>
      <c r="R357" s="71">
        <v>0</v>
      </c>
      <c r="S357" s="71">
        <v>1.3970029376710862</v>
      </c>
      <c r="T357" s="72"/>
      <c r="U357" s="71">
        <v>5101334</v>
      </c>
      <c r="V357" s="71">
        <v>405</v>
      </c>
      <c r="W357" s="71">
        <v>81</v>
      </c>
      <c r="X357" s="71">
        <v>2946</v>
      </c>
      <c r="Y357" s="71">
        <v>5977</v>
      </c>
      <c r="Z357" s="71">
        <v>10369</v>
      </c>
      <c r="AA357" s="71">
        <v>3295</v>
      </c>
      <c r="AB357" s="71">
        <v>14646</v>
      </c>
      <c r="AC357" s="71">
        <v>0</v>
      </c>
      <c r="AD357" s="71">
        <v>1.397002937671086</v>
      </c>
      <c r="AE357" s="72"/>
      <c r="AF357" s="71">
        <v>60180922.430909097</v>
      </c>
      <c r="AG357" s="71">
        <v>788499.0045668442</v>
      </c>
      <c r="AH357" s="71">
        <v>938249.83693249174</v>
      </c>
      <c r="AI357" s="71">
        <v>20606455.359244939</v>
      </c>
      <c r="AJ357" s="71">
        <v>22453900.058477961</v>
      </c>
      <c r="AK357" s="71">
        <v>0</v>
      </c>
      <c r="AL357" s="71">
        <v>0</v>
      </c>
      <c r="AM357" s="71">
        <v>2008732.2387127171</v>
      </c>
      <c r="AN357" s="71">
        <v>0</v>
      </c>
      <c r="AO357" s="71">
        <v>0</v>
      </c>
      <c r="AP357" s="71">
        <v>106976758.92884405</v>
      </c>
      <c r="AQ357" s="72"/>
      <c r="AR357" s="71">
        <v>181</v>
      </c>
      <c r="AS357" s="71">
        <v>186</v>
      </c>
      <c r="AT357" s="71">
        <v>0</v>
      </c>
      <c r="AU357" s="71">
        <v>0</v>
      </c>
      <c r="AV357" s="71">
        <v>0</v>
      </c>
      <c r="AW357" s="71">
        <v>1</v>
      </c>
      <c r="AX357" s="71"/>
      <c r="AY357" s="72"/>
      <c r="AZ357" s="71">
        <v>842.1</v>
      </c>
      <c r="BA357" s="71">
        <v>13987.6</v>
      </c>
      <c r="BB357" s="71">
        <v>0</v>
      </c>
      <c r="BC357" s="71">
        <v>0</v>
      </c>
      <c r="BD357" s="71">
        <v>0</v>
      </c>
      <c r="BE357" s="71">
        <v>954</v>
      </c>
      <c r="BF357" s="71"/>
      <c r="BG357" s="72"/>
      <c r="BH357" s="71">
        <v>0</v>
      </c>
      <c r="BI357" s="71">
        <v>0</v>
      </c>
      <c r="BJ357" s="71">
        <v>15.943</v>
      </c>
      <c r="BK357" s="71">
        <v>0</v>
      </c>
      <c r="BL357" s="71">
        <v>0</v>
      </c>
      <c r="BM357" s="71">
        <v>0</v>
      </c>
      <c r="BN357" s="72"/>
      <c r="BO357" s="71">
        <v>0</v>
      </c>
      <c r="BP357" s="71">
        <v>0</v>
      </c>
      <c r="BQ357" s="71">
        <v>2</v>
      </c>
      <c r="BR357" s="71">
        <v>0</v>
      </c>
      <c r="BS357" s="71">
        <v>0</v>
      </c>
      <c r="BT357" s="71">
        <v>0</v>
      </c>
      <c r="BU357"/>
      <c r="BV357" s="70">
        <v>15.943</v>
      </c>
      <c r="BW357" s="70">
        <v>0</v>
      </c>
      <c r="BX357" s="70">
        <v>0</v>
      </c>
      <c r="BY357" s="70">
        <v>0</v>
      </c>
      <c r="BZ357" s="70">
        <v>0</v>
      </c>
      <c r="CA357" s="70">
        <v>0</v>
      </c>
      <c r="CB357" s="70">
        <v>0</v>
      </c>
      <c r="CC357" s="70">
        <v>0</v>
      </c>
      <c r="CD357" s="70">
        <v>0</v>
      </c>
    </row>
    <row r="358" spans="1:82">
      <c r="A358" s="70" t="s">
        <v>2063</v>
      </c>
      <c r="B358" s="70">
        <v>320</v>
      </c>
      <c r="C358" s="70">
        <v>14</v>
      </c>
      <c r="D358" s="70">
        <v>19</v>
      </c>
      <c r="E358" s="70">
        <v>2017</v>
      </c>
      <c r="F358" s="70" t="s">
        <v>156</v>
      </c>
      <c r="G358" s="70" t="s">
        <v>2049</v>
      </c>
      <c r="H358" s="70" t="s">
        <v>2050</v>
      </c>
      <c r="I358" s="148"/>
      <c r="J358" s="71">
        <v>197.76980461024004</v>
      </c>
      <c r="K358" s="71">
        <v>0.92762646616506328</v>
      </c>
      <c r="L358" s="71">
        <v>5.2022867657151997</v>
      </c>
      <c r="M358" s="71">
        <v>13.619007101321767</v>
      </c>
      <c r="N358" s="71">
        <v>18.09702979031653</v>
      </c>
      <c r="O358" s="71">
        <v>17.458045501612816</v>
      </c>
      <c r="P358" s="71">
        <v>15.956353814792619</v>
      </c>
      <c r="Q358" s="71">
        <v>0.988408995837469</v>
      </c>
      <c r="R358" s="71">
        <v>0</v>
      </c>
      <c r="S358" s="71">
        <v>1.6288679032798739</v>
      </c>
      <c r="T358" s="72"/>
      <c r="U358" s="71">
        <v>5735983</v>
      </c>
      <c r="V358" s="71">
        <v>405</v>
      </c>
      <c r="W358" s="71">
        <v>81</v>
      </c>
      <c r="X358" s="71">
        <v>2946</v>
      </c>
      <c r="Y358" s="71">
        <v>6015</v>
      </c>
      <c r="Z358" s="71">
        <v>10438</v>
      </c>
      <c r="AA358" s="71">
        <v>3305</v>
      </c>
      <c r="AB358" s="71">
        <v>14471</v>
      </c>
      <c r="AC358" s="71">
        <v>0</v>
      </c>
      <c r="AD358" s="71">
        <v>1.6288679032798741</v>
      </c>
      <c r="AE358" s="72"/>
      <c r="AF358" s="71">
        <v>63444677.792899176</v>
      </c>
      <c r="AG358" s="71">
        <v>796783.17886923498</v>
      </c>
      <c r="AH358" s="71">
        <v>1153694.884847773</v>
      </c>
      <c r="AI358" s="71">
        <v>21916544.167489208</v>
      </c>
      <c r="AJ358" s="71">
        <v>25336709.705372538</v>
      </c>
      <c r="AK358" s="71">
        <v>0</v>
      </c>
      <c r="AL358" s="71">
        <v>0</v>
      </c>
      <c r="AM358" s="71">
        <v>1987836.1519606339</v>
      </c>
      <c r="AN358" s="71">
        <v>0</v>
      </c>
      <c r="AO358" s="71">
        <v>0</v>
      </c>
      <c r="AP358" s="71">
        <v>114636245.88143858</v>
      </c>
      <c r="AQ358" s="72"/>
      <c r="AR358" s="71">
        <v>196</v>
      </c>
      <c r="AS358" s="71">
        <v>212</v>
      </c>
      <c r="AT358" s="71">
        <v>0</v>
      </c>
      <c r="AU358" s="71">
        <v>0</v>
      </c>
      <c r="AV358" s="71">
        <v>0</v>
      </c>
      <c r="AW358" s="71">
        <v>0</v>
      </c>
      <c r="AX358" s="71"/>
      <c r="AY358" s="72"/>
      <c r="AZ358" s="71">
        <v>919.3</v>
      </c>
      <c r="BA358" s="71">
        <v>15025.3</v>
      </c>
      <c r="BB358" s="71">
        <v>0</v>
      </c>
      <c r="BC358" s="71">
        <v>0</v>
      </c>
      <c r="BD358" s="71">
        <v>0</v>
      </c>
      <c r="BE358" s="71">
        <v>0</v>
      </c>
      <c r="BF358" s="71"/>
      <c r="BG358" s="72"/>
      <c r="BH358" s="71">
        <v>0</v>
      </c>
      <c r="BI358" s="71">
        <v>0</v>
      </c>
      <c r="BJ358" s="71">
        <v>14.25</v>
      </c>
      <c r="BK358" s="71">
        <v>0</v>
      </c>
      <c r="BL358" s="71">
        <v>0</v>
      </c>
      <c r="BM358" s="71">
        <v>0</v>
      </c>
      <c r="BN358" s="72"/>
      <c r="BO358" s="71">
        <v>0</v>
      </c>
      <c r="BP358" s="71">
        <v>0</v>
      </c>
      <c r="BQ358" s="71">
        <v>2</v>
      </c>
      <c r="BR358" s="71">
        <v>0</v>
      </c>
      <c r="BS358" s="71">
        <v>0</v>
      </c>
      <c r="BT358" s="71">
        <v>0</v>
      </c>
      <c r="BU358"/>
      <c r="BV358" s="70">
        <v>14.25</v>
      </c>
      <c r="BW358" s="70">
        <v>0</v>
      </c>
      <c r="BX358" s="70">
        <v>0</v>
      </c>
      <c r="BY358" s="70">
        <v>0</v>
      </c>
      <c r="BZ358" s="70">
        <v>0</v>
      </c>
      <c r="CA358" s="70">
        <v>0</v>
      </c>
      <c r="CB358" s="70">
        <v>0</v>
      </c>
      <c r="CC358" s="70">
        <v>0</v>
      </c>
      <c r="CD358" s="70">
        <v>0</v>
      </c>
    </row>
    <row r="359" spans="1:82">
      <c r="A359" s="70" t="s">
        <v>2064</v>
      </c>
      <c r="B359" s="70">
        <v>321</v>
      </c>
      <c r="C359" s="70">
        <v>15</v>
      </c>
      <c r="D359" s="70">
        <v>19</v>
      </c>
      <c r="E359" s="70">
        <v>2018</v>
      </c>
      <c r="F359" s="70" t="s">
        <v>183</v>
      </c>
      <c r="G359" s="70" t="s">
        <v>2049</v>
      </c>
      <c r="H359" s="70" t="s">
        <v>2050</v>
      </c>
      <c r="I359" s="148"/>
      <c r="J359" s="71">
        <v>173.34287620740992</v>
      </c>
      <c r="K359" s="71">
        <v>0.87591723200654548</v>
      </c>
      <c r="L359" s="71">
        <v>4.8651562706645777</v>
      </c>
      <c r="M359" s="71">
        <v>13.894886895220434</v>
      </c>
      <c r="N359" s="71">
        <v>15.414022413155035</v>
      </c>
      <c r="O359" s="71">
        <v>17.033220642268411</v>
      </c>
      <c r="P359" s="71">
        <v>15.520287141802207</v>
      </c>
      <c r="Q359" s="71">
        <v>0.91344457067543094</v>
      </c>
      <c r="R359" s="71">
        <v>0</v>
      </c>
      <c r="S359" s="71">
        <v>1.702377391862063</v>
      </c>
      <c r="T359" s="72"/>
      <c r="U359" s="71">
        <v>5577362</v>
      </c>
      <c r="V359" s="71">
        <v>405</v>
      </c>
      <c r="W359" s="71">
        <v>81</v>
      </c>
      <c r="X359" s="71">
        <v>2946</v>
      </c>
      <c r="Y359" s="71">
        <v>6118</v>
      </c>
      <c r="Z359" s="71">
        <v>10379</v>
      </c>
      <c r="AA359" s="71">
        <v>3247</v>
      </c>
      <c r="AB359" s="71">
        <v>14412</v>
      </c>
      <c r="AC359" s="71">
        <v>0</v>
      </c>
      <c r="AD359" s="71">
        <v>1.702377391862063</v>
      </c>
      <c r="AE359" s="72"/>
      <c r="AF359" s="71">
        <v>57417543.765506297</v>
      </c>
      <c r="AG359" s="71">
        <v>726536.08901708177</v>
      </c>
      <c r="AH359" s="71">
        <v>1089539.636075651</v>
      </c>
      <c r="AI359" s="71">
        <v>21858554.127082288</v>
      </c>
      <c r="AJ359" s="71">
        <v>23133977.635409541</v>
      </c>
      <c r="AK359" s="71">
        <v>0</v>
      </c>
      <c r="AL359" s="71">
        <v>0</v>
      </c>
      <c r="AM359" s="71">
        <v>1983827.8075762831</v>
      </c>
      <c r="AN359" s="71">
        <v>0</v>
      </c>
      <c r="AO359" s="71">
        <v>0</v>
      </c>
      <c r="AP359" s="71">
        <v>106209979.06066714</v>
      </c>
      <c r="AQ359" s="72"/>
      <c r="AR359" s="71">
        <v>206</v>
      </c>
      <c r="AS359" s="71">
        <v>242</v>
      </c>
      <c r="AT359" s="71">
        <v>0</v>
      </c>
      <c r="AU359" s="71">
        <v>0</v>
      </c>
      <c r="AV359" s="71">
        <v>0</v>
      </c>
      <c r="AW359" s="71">
        <v>0</v>
      </c>
      <c r="AX359" s="71"/>
      <c r="AY359" s="72"/>
      <c r="AZ359" s="71">
        <v>977.1</v>
      </c>
      <c r="BA359" s="71">
        <v>16293.6</v>
      </c>
      <c r="BB359" s="71">
        <v>0</v>
      </c>
      <c r="BC359" s="71">
        <v>0</v>
      </c>
      <c r="BD359" s="71">
        <v>0</v>
      </c>
      <c r="BE359" s="71">
        <v>0</v>
      </c>
      <c r="BF359" s="71"/>
      <c r="BG359" s="72"/>
      <c r="BH359" s="71">
        <v>0</v>
      </c>
      <c r="BI359" s="71">
        <v>0</v>
      </c>
      <c r="BJ359" s="71">
        <v>13.548999999999999</v>
      </c>
      <c r="BK359" s="71">
        <v>0</v>
      </c>
      <c r="BL359" s="71">
        <v>0</v>
      </c>
      <c r="BM359" s="71">
        <v>0</v>
      </c>
      <c r="BN359" s="72"/>
      <c r="BO359" s="71">
        <v>0</v>
      </c>
      <c r="BP359" s="71">
        <v>0</v>
      </c>
      <c r="BQ359" s="71">
        <v>2</v>
      </c>
      <c r="BR359" s="71">
        <v>0</v>
      </c>
      <c r="BS359" s="71">
        <v>0</v>
      </c>
      <c r="BT359" s="71">
        <v>0</v>
      </c>
      <c r="BU359"/>
      <c r="BV359" s="70">
        <v>13.548999999999999</v>
      </c>
      <c r="BW359" s="70">
        <v>0</v>
      </c>
      <c r="BX359" s="70">
        <v>0</v>
      </c>
      <c r="BY359" s="70">
        <v>0</v>
      </c>
      <c r="BZ359" s="70">
        <v>0</v>
      </c>
      <c r="CA359" s="70">
        <v>0</v>
      </c>
      <c r="CB359" s="70">
        <v>0</v>
      </c>
      <c r="CC359" s="70">
        <v>0</v>
      </c>
      <c r="CD359" s="70">
        <v>0</v>
      </c>
    </row>
    <row r="360" spans="1:82">
      <c r="A360" s="70" t="s">
        <v>2065</v>
      </c>
      <c r="B360" s="70">
        <v>322</v>
      </c>
      <c r="C360" s="70">
        <v>16</v>
      </c>
      <c r="D360" s="70">
        <v>19</v>
      </c>
      <c r="E360" s="70">
        <v>2019</v>
      </c>
      <c r="F360" s="70" t="s">
        <v>158</v>
      </c>
      <c r="G360" s="70" t="s">
        <v>2049</v>
      </c>
      <c r="H360" s="70" t="s">
        <v>2050</v>
      </c>
      <c r="I360" s="148"/>
      <c r="J360" s="71">
        <v>146.47303217481675</v>
      </c>
      <c r="K360" s="71">
        <v>0.79821170265446917</v>
      </c>
      <c r="L360" s="71">
        <v>4.9055958423108423</v>
      </c>
      <c r="M360" s="71">
        <v>12.684146768913825</v>
      </c>
      <c r="N360" s="71">
        <v>14.525840846091446</v>
      </c>
      <c r="O360" s="71">
        <v>16.66115569052187</v>
      </c>
      <c r="P360" s="71">
        <v>15.353193647321275</v>
      </c>
      <c r="Q360" s="71">
        <v>0.87215053281499</v>
      </c>
      <c r="R360" s="71">
        <v>0</v>
      </c>
      <c r="S360" s="71">
        <v>1.8975455725060828</v>
      </c>
      <c r="T360" s="72"/>
      <c r="U360" s="71">
        <v>4731297</v>
      </c>
      <c r="V360" s="71">
        <v>405</v>
      </c>
      <c r="W360" s="71">
        <v>81</v>
      </c>
      <c r="X360" s="71">
        <v>2946</v>
      </c>
      <c r="Y360" s="71">
        <v>6062</v>
      </c>
      <c r="Z360" s="71">
        <v>10431</v>
      </c>
      <c r="AA360" s="71">
        <v>3188</v>
      </c>
      <c r="AB360" s="71">
        <v>14133</v>
      </c>
      <c r="AC360" s="71">
        <v>0</v>
      </c>
      <c r="AD360" s="71">
        <v>1.897545572506083</v>
      </c>
      <c r="AE360" s="72"/>
      <c r="AF360" s="71">
        <v>49099473.972726077</v>
      </c>
      <c r="AG360" s="71">
        <v>701726.26397267834</v>
      </c>
      <c r="AH360" s="71">
        <v>1135440.9179414781</v>
      </c>
      <c r="AI360" s="71">
        <v>20764349.697972082</v>
      </c>
      <c r="AJ360" s="71">
        <v>21676020.57450207</v>
      </c>
      <c r="AK360" s="71">
        <v>0</v>
      </c>
      <c r="AL360" s="71">
        <v>0</v>
      </c>
      <c r="AM360" s="71">
        <v>1924808.2068329626</v>
      </c>
      <c r="AN360" s="71">
        <v>0</v>
      </c>
      <c r="AO360" s="71">
        <v>0</v>
      </c>
      <c r="AP360" s="71">
        <v>95301819.633947343</v>
      </c>
      <c r="AQ360" s="72"/>
      <c r="AR360" s="71">
        <v>232</v>
      </c>
      <c r="AS360" s="71">
        <v>269</v>
      </c>
      <c r="AT360" s="71">
        <v>0</v>
      </c>
      <c r="AU360" s="71">
        <v>0</v>
      </c>
      <c r="AV360" s="71">
        <v>0</v>
      </c>
      <c r="AW360" s="71">
        <v>0</v>
      </c>
      <c r="AX360" s="71"/>
      <c r="AY360" s="72"/>
      <c r="AZ360" s="71">
        <v>1123.8</v>
      </c>
      <c r="BA360" s="71">
        <v>17495.7</v>
      </c>
      <c r="BB360" s="71">
        <v>0</v>
      </c>
      <c r="BC360" s="71">
        <v>0</v>
      </c>
      <c r="BD360" s="71">
        <v>0</v>
      </c>
      <c r="BE360" s="71">
        <v>0</v>
      </c>
      <c r="BF360" s="71"/>
      <c r="BG360" s="72"/>
      <c r="BH360" s="71">
        <v>0</v>
      </c>
      <c r="BI360" s="71">
        <v>0</v>
      </c>
      <c r="BJ360" s="71">
        <v>12.965999999999999</v>
      </c>
      <c r="BK360" s="71">
        <v>0</v>
      </c>
      <c r="BL360" s="71">
        <v>0</v>
      </c>
      <c r="BM360" s="71">
        <v>0</v>
      </c>
      <c r="BN360" s="72"/>
      <c r="BO360" s="71">
        <v>0</v>
      </c>
      <c r="BP360" s="71">
        <v>0</v>
      </c>
      <c r="BQ360" s="71">
        <v>2</v>
      </c>
      <c r="BR360" s="71">
        <v>0</v>
      </c>
      <c r="BS360" s="71">
        <v>0</v>
      </c>
      <c r="BT360" s="71">
        <v>0</v>
      </c>
      <c r="BU360"/>
      <c r="BV360" s="70">
        <v>12.965999999999999</v>
      </c>
      <c r="BW360" s="70">
        <v>0</v>
      </c>
      <c r="BX360" s="70">
        <v>0</v>
      </c>
      <c r="BY360" s="70">
        <v>0</v>
      </c>
      <c r="BZ360" s="70">
        <v>0</v>
      </c>
      <c r="CA360" s="70">
        <v>0</v>
      </c>
      <c r="CB360" s="70">
        <v>0</v>
      </c>
      <c r="CC360" s="70">
        <v>0</v>
      </c>
      <c r="CD360" s="70">
        <v>0</v>
      </c>
    </row>
    <row r="361" spans="1:82">
      <c r="A361" s="70" t="s">
        <v>2066</v>
      </c>
      <c r="B361" s="70">
        <v>323</v>
      </c>
      <c r="C361" s="70">
        <v>17</v>
      </c>
      <c r="D361" s="70">
        <v>19</v>
      </c>
      <c r="E361" s="70">
        <v>2020</v>
      </c>
      <c r="F361" s="70" t="s">
        <v>159</v>
      </c>
      <c r="G361" s="70" t="s">
        <v>2049</v>
      </c>
      <c r="H361" s="70" t="s">
        <v>2050</v>
      </c>
      <c r="I361" s="148"/>
      <c r="J361" s="71">
        <v>119.58121133308219</v>
      </c>
      <c r="K361" s="71">
        <v>0.75387102112048621</v>
      </c>
      <c r="L361" s="71">
        <v>11.225966351649141</v>
      </c>
      <c r="M361" s="71">
        <v>10.623282281753381</v>
      </c>
      <c r="N361" s="71">
        <v>14.279773788210735</v>
      </c>
      <c r="O361" s="71">
        <v>14.552746002874022</v>
      </c>
      <c r="P361" s="71">
        <v>14.712025692726051</v>
      </c>
      <c r="Q361" s="71">
        <v>0.82710102784004802</v>
      </c>
      <c r="R361" s="71">
        <v>0</v>
      </c>
      <c r="S361" s="71">
        <v>1.8390704904009589</v>
      </c>
      <c r="T361" s="72"/>
      <c r="U361" s="71">
        <v>4103072</v>
      </c>
      <c r="V361" s="71">
        <v>359</v>
      </c>
      <c r="W361" s="71">
        <v>197</v>
      </c>
      <c r="X361" s="71">
        <v>2589</v>
      </c>
      <c r="Y361" s="71">
        <v>6096</v>
      </c>
      <c r="Z361" s="71">
        <v>10399</v>
      </c>
      <c r="AA361" s="71">
        <v>3247</v>
      </c>
      <c r="AB361" s="71">
        <v>14028</v>
      </c>
      <c r="AC361" s="71">
        <v>0</v>
      </c>
      <c r="AD361" s="71">
        <v>1.8390704904009589</v>
      </c>
      <c r="AE361" s="72"/>
      <c r="AF361" s="71">
        <v>41669802.659961663</v>
      </c>
      <c r="AG361" s="71">
        <v>606101.1745474441</v>
      </c>
      <c r="AH361" s="71">
        <v>2748962.0642672088</v>
      </c>
      <c r="AI361" s="71">
        <v>17785423.636708755</v>
      </c>
      <c r="AJ361" s="71">
        <v>21934222.599063542</v>
      </c>
      <c r="AK361" s="71"/>
      <c r="AL361" s="71"/>
      <c r="AM361" s="71">
        <v>1830809.854330661</v>
      </c>
      <c r="AN361" s="71"/>
      <c r="AO361" s="71"/>
      <c r="AP361" s="71">
        <v>86575321.988879278</v>
      </c>
      <c r="AQ361" s="72"/>
      <c r="AR361" s="71">
        <v>250</v>
      </c>
      <c r="AS361" s="71">
        <v>287</v>
      </c>
      <c r="AT361" s="71">
        <v>0</v>
      </c>
      <c r="AU361" s="71">
        <v>0</v>
      </c>
      <c r="AV361" s="71">
        <v>0</v>
      </c>
      <c r="AW361" s="71">
        <v>0</v>
      </c>
      <c r="AX361" s="71"/>
      <c r="AY361" s="72"/>
      <c r="AZ361" s="71">
        <v>1224.0999999999999</v>
      </c>
      <c r="BA361" s="71">
        <v>18350.400000000009</v>
      </c>
      <c r="BB361" s="71">
        <v>0</v>
      </c>
      <c r="BC361" s="71">
        <v>0</v>
      </c>
      <c r="BD361" s="71">
        <v>0</v>
      </c>
      <c r="BE361" s="71">
        <v>0</v>
      </c>
      <c r="BF361" s="71"/>
      <c r="BG361" s="72"/>
      <c r="BH361" s="71">
        <v>0</v>
      </c>
      <c r="BI361" s="71">
        <v>0</v>
      </c>
      <c r="BJ361" s="71">
        <v>12.803000000000001</v>
      </c>
      <c r="BK361" s="71">
        <v>0</v>
      </c>
      <c r="BL361" s="71">
        <v>0</v>
      </c>
      <c r="BM361" s="71">
        <v>0</v>
      </c>
      <c r="BN361" s="72"/>
      <c r="BO361" s="71">
        <v>0</v>
      </c>
      <c r="BP361" s="71">
        <v>0</v>
      </c>
      <c r="BQ361" s="71">
        <v>2</v>
      </c>
      <c r="BR361" s="71">
        <v>0</v>
      </c>
      <c r="BS361" s="71">
        <v>0</v>
      </c>
      <c r="BT361" s="71">
        <v>0</v>
      </c>
      <c r="BU361"/>
      <c r="BV361" s="70">
        <v>12.803000000000001</v>
      </c>
      <c r="BW361" s="70">
        <v>0</v>
      </c>
      <c r="BX361" s="70">
        <v>0</v>
      </c>
      <c r="BY361" s="70">
        <v>0</v>
      </c>
      <c r="BZ361" s="70">
        <v>0</v>
      </c>
      <c r="CA361" s="70">
        <v>0</v>
      </c>
      <c r="CB361" s="70">
        <v>0</v>
      </c>
      <c r="CC361" s="70">
        <v>0</v>
      </c>
      <c r="CD361" s="70">
        <v>0</v>
      </c>
    </row>
    <row r="362" spans="1:82">
      <c r="A362" s="70" t="s">
        <v>2067</v>
      </c>
      <c r="B362" s="70">
        <v>323</v>
      </c>
      <c r="C362" s="70">
        <v>18</v>
      </c>
      <c r="D362" s="70">
        <v>19</v>
      </c>
      <c r="E362" s="70">
        <v>2021</v>
      </c>
      <c r="F362" s="70" t="s">
        <v>160</v>
      </c>
      <c r="G362" s="70" t="s">
        <v>2049</v>
      </c>
      <c r="H362" s="70" t="s">
        <v>2050</v>
      </c>
      <c r="I362" s="148"/>
      <c r="J362" s="71">
        <v>132.50696895032394</v>
      </c>
      <c r="K362" s="71">
        <v>0.82027288273875598</v>
      </c>
      <c r="L362" s="71">
        <v>10.429183078779557</v>
      </c>
      <c r="M362" s="71">
        <v>11.71359809622899</v>
      </c>
      <c r="N362" s="71">
        <v>14.693858408716755</v>
      </c>
      <c r="O362" s="71">
        <v>14.14996143171526</v>
      </c>
      <c r="P362" s="71">
        <v>15.240880477339662</v>
      </c>
      <c r="Q362" s="71">
        <v>0.81006272803202795</v>
      </c>
      <c r="R362" s="71">
        <v>0</v>
      </c>
      <c r="S362" s="71">
        <v>1.72091857035431</v>
      </c>
      <c r="T362" s="72"/>
      <c r="U362" s="71">
        <v>4406136</v>
      </c>
      <c r="V362" s="71">
        <v>359</v>
      </c>
      <c r="W362" s="71">
        <v>197</v>
      </c>
      <c r="X362" s="71">
        <v>2589</v>
      </c>
      <c r="Y362" s="71">
        <v>6108</v>
      </c>
      <c r="Z362" s="71">
        <v>10411</v>
      </c>
      <c r="AA362" s="71">
        <v>3280</v>
      </c>
      <c r="AB362" s="71">
        <v>13874</v>
      </c>
      <c r="AC362" s="71">
        <v>0</v>
      </c>
      <c r="AD362" s="71">
        <v>1.72091857035431</v>
      </c>
      <c r="AE362" s="72"/>
      <c r="AF362" s="71">
        <v>44053776.941926651</v>
      </c>
      <c r="AG362" s="71">
        <v>657708.16909336043</v>
      </c>
      <c r="AH362" s="71">
        <v>2241603.0850735246</v>
      </c>
      <c r="AI362" s="71">
        <v>19438380.359925311</v>
      </c>
      <c r="AJ362" s="71">
        <v>22022908.78731142</v>
      </c>
      <c r="AK362" s="71">
        <v>0</v>
      </c>
      <c r="AL362" s="71">
        <v>0</v>
      </c>
      <c r="AM362" s="71">
        <v>1821155.1794454576</v>
      </c>
      <c r="AN362" s="71">
        <v>0</v>
      </c>
      <c r="AO362" s="71">
        <v>0</v>
      </c>
      <c r="AP362" s="71">
        <v>90235532.522775725</v>
      </c>
      <c r="AQ362" s="72"/>
      <c r="AR362" s="71">
        <v>268</v>
      </c>
      <c r="AS362" s="71">
        <v>298</v>
      </c>
      <c r="AT362" s="71">
        <v>0</v>
      </c>
      <c r="AU362" s="71">
        <v>0</v>
      </c>
      <c r="AV362" s="71">
        <v>0</v>
      </c>
      <c r="AW362" s="71">
        <v>0</v>
      </c>
      <c r="AX362" s="71"/>
      <c r="AY362" s="72"/>
      <c r="AZ362" s="71">
        <v>1325.6</v>
      </c>
      <c r="BA362" s="71">
        <v>18872.900000000009</v>
      </c>
      <c r="BB362" s="71">
        <v>0</v>
      </c>
      <c r="BC362" s="71">
        <v>0</v>
      </c>
      <c r="BD362" s="71">
        <v>0</v>
      </c>
      <c r="BE362" s="71">
        <v>0</v>
      </c>
      <c r="BF362" s="71"/>
      <c r="BG362" s="72"/>
      <c r="BH362" s="71">
        <v>0</v>
      </c>
      <c r="BI362" s="71">
        <v>0</v>
      </c>
      <c r="BJ362" s="71">
        <v>12.907999999999999</v>
      </c>
      <c r="BK362" s="71">
        <v>0</v>
      </c>
      <c r="BL362" s="71">
        <v>0</v>
      </c>
      <c r="BM362" s="71">
        <v>0</v>
      </c>
      <c r="BN362" s="72"/>
      <c r="BO362" s="71">
        <v>0</v>
      </c>
      <c r="BP362" s="71">
        <v>0</v>
      </c>
      <c r="BQ362" s="71">
        <v>2</v>
      </c>
      <c r="BR362" s="71">
        <v>0</v>
      </c>
      <c r="BS362" s="71">
        <v>0</v>
      </c>
      <c r="BT362" s="71">
        <v>0</v>
      </c>
      <c r="BU362"/>
      <c r="BV362" s="70">
        <v>12.907999999999999</v>
      </c>
      <c r="BW362" s="70">
        <v>0</v>
      </c>
      <c r="BX362" s="70">
        <v>0</v>
      </c>
      <c r="BY362" s="70">
        <v>0</v>
      </c>
      <c r="BZ362" s="70">
        <v>0</v>
      </c>
      <c r="CA362" s="70">
        <v>0</v>
      </c>
      <c r="CB362" s="70">
        <v>0</v>
      </c>
      <c r="CC362" s="70">
        <v>0</v>
      </c>
      <c r="CD362" s="70">
        <v>0</v>
      </c>
    </row>
    <row r="363" spans="1:82">
      <c r="A363" s="70" t="s">
        <v>2068</v>
      </c>
      <c r="B363" s="70">
        <v>323</v>
      </c>
      <c r="C363" s="70">
        <v>19</v>
      </c>
      <c r="D363" s="70">
        <v>19</v>
      </c>
      <c r="E363" s="70">
        <v>2022</v>
      </c>
      <c r="F363" s="70" t="s">
        <v>161</v>
      </c>
      <c r="G363" s="70" t="s">
        <v>2049</v>
      </c>
      <c r="H363" s="70" t="s">
        <v>2050</v>
      </c>
      <c r="I363" s="148"/>
      <c r="J363" s="71">
        <v>105.07600952522458</v>
      </c>
      <c r="K363" s="71">
        <v>0.78654762194013506</v>
      </c>
      <c r="L363" s="71">
        <v>8.8193072530219876</v>
      </c>
      <c r="M363" s="71">
        <v>11.568263362320831</v>
      </c>
      <c r="N363" s="71">
        <v>15.795743643880927</v>
      </c>
      <c r="O363" s="71">
        <v>14.781425790348496</v>
      </c>
      <c r="P363" s="71">
        <v>15.50175249192564</v>
      </c>
      <c r="Q363" s="71">
        <v>0.80875389636232364</v>
      </c>
      <c r="R363" s="71">
        <v>0</v>
      </c>
      <c r="S363" s="71">
        <v>1.808698830417619</v>
      </c>
      <c r="T363" s="72"/>
      <c r="U363" s="71">
        <v>4710803</v>
      </c>
      <c r="V363" s="71">
        <v>359</v>
      </c>
      <c r="W363" s="71">
        <v>197</v>
      </c>
      <c r="X363" s="71">
        <v>2589</v>
      </c>
      <c r="Y363" s="71">
        <v>6133</v>
      </c>
      <c r="Z363" s="71">
        <v>10333</v>
      </c>
      <c r="AA363" s="71">
        <v>3387</v>
      </c>
      <c r="AB363" s="71">
        <v>13738</v>
      </c>
      <c r="AC363" s="71">
        <v>0</v>
      </c>
      <c r="AD363" s="71">
        <v>1.808698830417619</v>
      </c>
      <c r="AE363" s="72"/>
      <c r="AF363" s="71">
        <v>36949305.085469894</v>
      </c>
      <c r="AG363" s="71">
        <v>649391.9365743536</v>
      </c>
      <c r="AH363" s="71">
        <v>2240968.2678786349</v>
      </c>
      <c r="AI363" s="71">
        <v>18878721.537958916</v>
      </c>
      <c r="AJ363" s="71">
        <v>24954021.800539829</v>
      </c>
      <c r="AK363" s="71">
        <v>0</v>
      </c>
      <c r="AL363" s="71">
        <v>0</v>
      </c>
      <c r="AM363" s="71">
        <v>1773950.7705649536</v>
      </c>
      <c r="AN363" s="71">
        <v>0</v>
      </c>
      <c r="AO363" s="71">
        <v>0</v>
      </c>
      <c r="AP363" s="71">
        <v>85446359.398986593</v>
      </c>
      <c r="AQ363" s="72"/>
      <c r="AR363" s="71">
        <v>295</v>
      </c>
      <c r="AS363" s="71">
        <v>309</v>
      </c>
      <c r="AT363" s="71">
        <v>0</v>
      </c>
      <c r="AU363" s="71">
        <v>0</v>
      </c>
      <c r="AV363" s="71">
        <v>0</v>
      </c>
      <c r="AW363" s="71">
        <v>0</v>
      </c>
      <c r="AX363" s="71"/>
      <c r="AY363" s="72"/>
      <c r="AZ363" s="71">
        <v>1511.0000000000007</v>
      </c>
      <c r="BA363" s="71">
        <v>19406.400000000005</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2069</v>
      </c>
      <c r="B364" s="70">
        <v>323</v>
      </c>
      <c r="C364" s="70">
        <v>20</v>
      </c>
      <c r="D364" s="70">
        <v>19</v>
      </c>
      <c r="E364" s="70">
        <v>2023</v>
      </c>
      <c r="F364" s="70" t="s">
        <v>1539</v>
      </c>
      <c r="G364" s="70" t="s">
        <v>2049</v>
      </c>
      <c r="H364" s="70" t="s">
        <v>2050</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319</v>
      </c>
      <c r="AS364" s="71">
        <v>312</v>
      </c>
      <c r="AT364" s="71">
        <v>0</v>
      </c>
      <c r="AU364" s="71">
        <v>0</v>
      </c>
      <c r="AV364" s="71">
        <v>0</v>
      </c>
      <c r="AW364" s="71">
        <v>0</v>
      </c>
      <c r="AX364" s="71"/>
      <c r="AY364" s="72"/>
      <c r="AZ364" s="71">
        <v>1659.0000000000018</v>
      </c>
      <c r="BA364" s="71">
        <v>19513.600000000006</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2070</v>
      </c>
      <c r="B365" s="70">
        <v>323</v>
      </c>
      <c r="C365" s="70">
        <v>21</v>
      </c>
      <c r="D365" s="70">
        <v>19</v>
      </c>
      <c r="E365" s="70">
        <v>2024</v>
      </c>
      <c r="F365" s="70" t="s">
        <v>1554</v>
      </c>
      <c r="G365" s="70" t="s">
        <v>2049</v>
      </c>
      <c r="H365" s="70" t="s">
        <v>2050</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2071</v>
      </c>
      <c r="B366" s="70">
        <v>290</v>
      </c>
      <c r="C366" s="70">
        <v>1</v>
      </c>
      <c r="D366" s="70">
        <v>18</v>
      </c>
      <c r="E366" s="70">
        <v>1990</v>
      </c>
      <c r="F366" s="70" t="s">
        <v>787</v>
      </c>
      <c r="G366" s="70" t="s">
        <v>2072</v>
      </c>
      <c r="H366" s="70" t="s">
        <v>2073</v>
      </c>
      <c r="I366" s="148"/>
      <c r="J366" s="71">
        <v>23.74586901830196</v>
      </c>
      <c r="K366" s="71">
        <v>2.752082475703606</v>
      </c>
      <c r="L366" s="71">
        <v>2.8662388905877849</v>
      </c>
      <c r="M366" s="71">
        <v>7.2051319939078011</v>
      </c>
      <c r="N366" s="71">
        <v>12.2660829458538</v>
      </c>
      <c r="O366" s="71">
        <v>9.8830158778576873</v>
      </c>
      <c r="P366" s="71">
        <v>20.443876472706101</v>
      </c>
      <c r="Q366" s="71">
        <v>0.97976128887463199</v>
      </c>
      <c r="R366" s="71">
        <v>0</v>
      </c>
      <c r="S366" s="71">
        <v>0.78636650684585574</v>
      </c>
      <c r="T366" s="72"/>
      <c r="U366" s="71">
        <v>1094859</v>
      </c>
      <c r="V366" s="71">
        <v>945</v>
      </c>
      <c r="W366" s="71">
        <v>30</v>
      </c>
      <c r="X366" s="71">
        <v>3064</v>
      </c>
      <c r="Y366" s="71">
        <v>4652</v>
      </c>
      <c r="Z366" s="71">
        <v>4065</v>
      </c>
      <c r="AA366" s="71">
        <v>4964</v>
      </c>
      <c r="AB366" s="71">
        <v>15908</v>
      </c>
      <c r="AC366" s="71">
        <v>0</v>
      </c>
      <c r="AD366" s="71">
        <v>0.78636650684585574</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2074</v>
      </c>
      <c r="B367" s="70">
        <v>291</v>
      </c>
      <c r="C367" s="70">
        <v>2</v>
      </c>
      <c r="D367" s="70">
        <v>18</v>
      </c>
      <c r="E367" s="70">
        <v>2005</v>
      </c>
      <c r="F367" s="70" t="s">
        <v>789</v>
      </c>
      <c r="G367" s="70" t="s">
        <v>2072</v>
      </c>
      <c r="H367" s="70" t="s">
        <v>2073</v>
      </c>
      <c r="I367" s="148"/>
      <c r="J367" s="71">
        <v>9.0131594254009464</v>
      </c>
      <c r="K367" s="71">
        <v>1.8782927154144029</v>
      </c>
      <c r="L367" s="71">
        <v>1.9282491776286901</v>
      </c>
      <c r="M367" s="71">
        <v>13.23210640992288</v>
      </c>
      <c r="N367" s="71">
        <v>20.974947623458501</v>
      </c>
      <c r="O367" s="71">
        <v>17.415107486926839</v>
      </c>
      <c r="P367" s="71">
        <v>21.44724986176595</v>
      </c>
      <c r="Q367" s="71">
        <v>0.96360256787844001</v>
      </c>
      <c r="R367" s="71">
        <v>0</v>
      </c>
      <c r="S367" s="71">
        <v>1.8448643838280481</v>
      </c>
      <c r="T367" s="72"/>
      <c r="U367" s="71">
        <v>597319</v>
      </c>
      <c r="V367" s="71">
        <v>814</v>
      </c>
      <c r="W367" s="71">
        <v>23</v>
      </c>
      <c r="X367" s="71">
        <v>2815</v>
      </c>
      <c r="Y367" s="71">
        <v>5701</v>
      </c>
      <c r="Z367" s="71">
        <v>8289</v>
      </c>
      <c r="AA367" s="71">
        <v>4265</v>
      </c>
      <c r="AB367" s="71">
        <v>16356</v>
      </c>
      <c r="AC367" s="71">
        <v>0</v>
      </c>
      <c r="AD367" s="71">
        <v>1.8448643838280481</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2075</v>
      </c>
      <c r="B368" s="70">
        <v>292</v>
      </c>
      <c r="C368" s="70">
        <v>3</v>
      </c>
      <c r="D368" s="70">
        <v>18</v>
      </c>
      <c r="E368" s="70">
        <v>2006</v>
      </c>
      <c r="F368" s="70" t="s">
        <v>790</v>
      </c>
      <c r="G368" s="1064" t="s">
        <v>2072</v>
      </c>
      <c r="H368" s="70" t="s">
        <v>2073</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2076</v>
      </c>
      <c r="B369" s="70">
        <v>293</v>
      </c>
      <c r="C369" s="70">
        <v>4</v>
      </c>
      <c r="D369" s="70">
        <v>18</v>
      </c>
      <c r="E369" s="70">
        <v>2007</v>
      </c>
      <c r="F369" s="70" t="s">
        <v>791</v>
      </c>
      <c r="G369" s="1064" t="s">
        <v>2072</v>
      </c>
      <c r="H369" s="70" t="s">
        <v>2073</v>
      </c>
      <c r="I369" s="148"/>
      <c r="J369" s="71">
        <v>8.3292590788485619</v>
      </c>
      <c r="K369" s="71">
        <v>1.8061181643151509</v>
      </c>
      <c r="L369" s="71">
        <v>1.695481027031394</v>
      </c>
      <c r="M369" s="71">
        <v>13.765521817451919</v>
      </c>
      <c r="N369" s="71">
        <v>20.38135408475577</v>
      </c>
      <c r="O369" s="71">
        <v>16.95260272429373</v>
      </c>
      <c r="P369" s="71">
        <v>20.90601677412759</v>
      </c>
      <c r="Q369" s="71">
        <v>1.0013539654974699</v>
      </c>
      <c r="R369" s="71">
        <v>0</v>
      </c>
      <c r="S369" s="71">
        <v>2.1374988232900658</v>
      </c>
      <c r="T369" s="72"/>
      <c r="U369" s="71">
        <v>597549</v>
      </c>
      <c r="V369" s="71">
        <v>793</v>
      </c>
      <c r="W369" s="71">
        <v>22</v>
      </c>
      <c r="X369" s="71">
        <v>3523</v>
      </c>
      <c r="Y369" s="71">
        <v>5884</v>
      </c>
      <c r="Z369" s="71">
        <v>8388</v>
      </c>
      <c r="AA369" s="71">
        <v>4094</v>
      </c>
      <c r="AB369" s="71">
        <v>16098</v>
      </c>
      <c r="AC369" s="71">
        <v>0</v>
      </c>
      <c r="AD369" s="71">
        <v>2.1374988232900658</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2077</v>
      </c>
      <c r="B370" s="70">
        <v>294</v>
      </c>
      <c r="C370" s="70">
        <v>5</v>
      </c>
      <c r="D370" s="70">
        <v>18</v>
      </c>
      <c r="E370" s="70">
        <v>2008</v>
      </c>
      <c r="F370" s="70" t="s">
        <v>792</v>
      </c>
      <c r="G370" s="70" t="s">
        <v>2072</v>
      </c>
      <c r="H370" s="70" t="s">
        <v>2073</v>
      </c>
      <c r="I370" s="148"/>
      <c r="J370" s="71">
        <v>7.3573769757215484</v>
      </c>
      <c r="K370" s="71">
        <v>1.3369473667616469</v>
      </c>
      <c r="L370" s="71">
        <v>1.454260960703037</v>
      </c>
      <c r="M370" s="71">
        <v>15.03759282052823</v>
      </c>
      <c r="N370" s="71">
        <v>20.28164628774093</v>
      </c>
      <c r="O370" s="71">
        <v>16.48906551167623</v>
      </c>
      <c r="P370" s="71">
        <v>20.392525821054061</v>
      </c>
      <c r="Q370" s="71">
        <v>0.97346170392583398</v>
      </c>
      <c r="R370" s="71">
        <v>0</v>
      </c>
      <c r="S370" s="71">
        <v>1.3150212053186481</v>
      </c>
      <c r="T370" s="72"/>
      <c r="U370" s="71">
        <v>598500</v>
      </c>
      <c r="V370" s="71">
        <v>793</v>
      </c>
      <c r="W370" s="71">
        <v>22</v>
      </c>
      <c r="X370" s="71">
        <v>3523</v>
      </c>
      <c r="Y370" s="71">
        <v>5882</v>
      </c>
      <c r="Z370" s="71">
        <v>8445</v>
      </c>
      <c r="AA370" s="71">
        <v>3998</v>
      </c>
      <c r="AB370" s="71">
        <v>15907</v>
      </c>
      <c r="AC370" s="71">
        <v>0</v>
      </c>
      <c r="AD370" s="71">
        <v>1.3150212053186481</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2078</v>
      </c>
      <c r="B371" s="70">
        <v>295</v>
      </c>
      <c r="C371" s="70">
        <v>6</v>
      </c>
      <c r="D371" s="70">
        <v>18</v>
      </c>
      <c r="E371" s="70">
        <v>2009</v>
      </c>
      <c r="F371" s="70" t="s">
        <v>176</v>
      </c>
      <c r="G371" s="70" t="s">
        <v>2072</v>
      </c>
      <c r="H371" s="70" t="s">
        <v>2073</v>
      </c>
      <c r="I371" s="148"/>
      <c r="J371" s="71">
        <v>5.2351328122751326</v>
      </c>
      <c r="K371" s="71">
        <v>1.1543056043363049</v>
      </c>
      <c r="L371" s="71">
        <v>0.83076590392574612</v>
      </c>
      <c r="M371" s="71">
        <v>15.635112041095161</v>
      </c>
      <c r="N371" s="71">
        <v>20.69592109807316</v>
      </c>
      <c r="O371" s="71">
        <v>16.748943466532619</v>
      </c>
      <c r="P371" s="71">
        <v>19.396855653191508</v>
      </c>
      <c r="Q371" s="71">
        <v>0.91736723109937002</v>
      </c>
      <c r="R371" s="71">
        <v>0</v>
      </c>
      <c r="S371" s="71">
        <v>1.893121810501047</v>
      </c>
      <c r="T371" s="72"/>
      <c r="U371" s="71">
        <v>446562</v>
      </c>
      <c r="V371" s="71">
        <v>583</v>
      </c>
      <c r="W371" s="71">
        <v>22</v>
      </c>
      <c r="X371" s="71">
        <v>3732</v>
      </c>
      <c r="Y371" s="71">
        <v>6029</v>
      </c>
      <c r="Z371" s="71">
        <v>8467</v>
      </c>
      <c r="AA371" s="71">
        <v>3904</v>
      </c>
      <c r="AB371" s="71">
        <v>15736</v>
      </c>
      <c r="AC371" s="71">
        <v>0</v>
      </c>
      <c r="AD371" s="71">
        <v>1.893121810501047</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2079</v>
      </c>
      <c r="B372" s="70">
        <v>296</v>
      </c>
      <c r="C372" s="70">
        <v>7</v>
      </c>
      <c r="D372" s="70">
        <v>18</v>
      </c>
      <c r="E372" s="70">
        <v>2010</v>
      </c>
      <c r="F372" s="70" t="s">
        <v>177</v>
      </c>
      <c r="G372" s="70" t="s">
        <v>2072</v>
      </c>
      <c r="H372" s="70" t="s">
        <v>2073</v>
      </c>
      <c r="I372" s="148"/>
      <c r="J372" s="71">
        <v>4.5562493002678064</v>
      </c>
      <c r="K372" s="71">
        <v>1.1290381801153699</v>
      </c>
      <c r="L372" s="71">
        <v>0.71078034495782583</v>
      </c>
      <c r="M372" s="71">
        <v>14.60664059365214</v>
      </c>
      <c r="N372" s="71">
        <v>17.397087449853579</v>
      </c>
      <c r="O372" s="71">
        <v>16.905784784653321</v>
      </c>
      <c r="P372" s="71">
        <v>19.577739719717581</v>
      </c>
      <c r="Q372" s="71">
        <v>0.95188646518145303</v>
      </c>
      <c r="R372" s="71">
        <v>0</v>
      </c>
      <c r="S372" s="71">
        <v>2.0689128408951118</v>
      </c>
      <c r="T372" s="72"/>
      <c r="U372" s="71">
        <v>452735</v>
      </c>
      <c r="V372" s="71">
        <v>583</v>
      </c>
      <c r="W372" s="71">
        <v>22</v>
      </c>
      <c r="X372" s="71">
        <v>3732</v>
      </c>
      <c r="Y372" s="71">
        <v>6093</v>
      </c>
      <c r="Z372" s="71">
        <v>8586</v>
      </c>
      <c r="AA372" s="71">
        <v>3842</v>
      </c>
      <c r="AB372" s="71">
        <v>15646</v>
      </c>
      <c r="AC372" s="71">
        <v>0</v>
      </c>
      <c r="AD372" s="71">
        <v>2.0689128408951118</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2080</v>
      </c>
      <c r="B373" s="70">
        <v>297</v>
      </c>
      <c r="C373" s="70">
        <v>8</v>
      </c>
      <c r="D373" s="70">
        <v>18</v>
      </c>
      <c r="E373" s="70">
        <v>2011</v>
      </c>
      <c r="F373" s="70" t="s">
        <v>178</v>
      </c>
      <c r="G373" s="70" t="s">
        <v>2072</v>
      </c>
      <c r="H373" s="70" t="s">
        <v>2073</v>
      </c>
      <c r="I373" s="148"/>
      <c r="J373" s="71">
        <v>8.1865681853504064</v>
      </c>
      <c r="K373" s="71">
        <v>1.6083574138473939</v>
      </c>
      <c r="L373" s="71">
        <v>0.98559636313602172</v>
      </c>
      <c r="M373" s="71">
        <v>19.96733352532916</v>
      </c>
      <c r="N373" s="71">
        <v>26.389253847902911</v>
      </c>
      <c r="O373" s="71">
        <v>16.806478295690599</v>
      </c>
      <c r="P373" s="71">
        <v>18.695273334893866</v>
      </c>
      <c r="Q373" s="71">
        <v>1.08851609541634</v>
      </c>
      <c r="R373" s="71">
        <v>0</v>
      </c>
      <c r="S373" s="71">
        <v>1.9089823987862149</v>
      </c>
      <c r="T373" s="72"/>
      <c r="U373" s="71">
        <v>641999</v>
      </c>
      <c r="V373" s="71">
        <v>583</v>
      </c>
      <c r="W373" s="71">
        <v>22</v>
      </c>
      <c r="X373" s="71">
        <v>3732</v>
      </c>
      <c r="Y373" s="71">
        <v>6128</v>
      </c>
      <c r="Z373" s="71">
        <v>8721</v>
      </c>
      <c r="AA373" s="71">
        <v>3778</v>
      </c>
      <c r="AB373" s="71">
        <v>15511</v>
      </c>
      <c r="AC373" s="71">
        <v>0</v>
      </c>
      <c r="AD373" s="71">
        <v>1.9089823987862149</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2081</v>
      </c>
      <c r="B374" s="70">
        <v>298</v>
      </c>
      <c r="C374" s="70">
        <v>9</v>
      </c>
      <c r="D374" s="70">
        <v>18</v>
      </c>
      <c r="E374" s="70">
        <v>2012</v>
      </c>
      <c r="F374" s="70" t="s">
        <v>179</v>
      </c>
      <c r="G374" s="70" t="s">
        <v>2072</v>
      </c>
      <c r="H374" s="70" t="s">
        <v>2073</v>
      </c>
      <c r="I374" s="148"/>
      <c r="J374" s="71">
        <v>6.5850464262451336</v>
      </c>
      <c r="K374" s="71">
        <v>1.647656062635303</v>
      </c>
      <c r="L374" s="71">
        <v>0.98506458320346402</v>
      </c>
      <c r="M374" s="71">
        <v>23.217656548999258</v>
      </c>
      <c r="N374" s="71">
        <v>31.987299355363518</v>
      </c>
      <c r="O374" s="71">
        <v>16.857773949728646</v>
      </c>
      <c r="P374" s="71">
        <v>18.493090228209727</v>
      </c>
      <c r="Q374" s="71">
        <v>1.1776185719197301</v>
      </c>
      <c r="R374" s="71">
        <v>0</v>
      </c>
      <c r="S374" s="71">
        <v>1.8133932891493101</v>
      </c>
      <c r="T374" s="72"/>
      <c r="U374" s="71">
        <v>471962</v>
      </c>
      <c r="V374" s="71">
        <v>583</v>
      </c>
      <c r="W374" s="71">
        <v>22</v>
      </c>
      <c r="X374" s="71">
        <v>3732</v>
      </c>
      <c r="Y374" s="71">
        <v>6204</v>
      </c>
      <c r="Z374" s="71">
        <v>8817</v>
      </c>
      <c r="AA374" s="71">
        <v>3716</v>
      </c>
      <c r="AB374" s="71">
        <v>15445</v>
      </c>
      <c r="AC374" s="71">
        <v>0</v>
      </c>
      <c r="AD374" s="71">
        <v>1.8133932891493101</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2082</v>
      </c>
      <c r="B375" s="70">
        <v>299</v>
      </c>
      <c r="C375" s="70">
        <v>10</v>
      </c>
      <c r="D375" s="70">
        <v>18</v>
      </c>
      <c r="E375" s="70">
        <v>2013</v>
      </c>
      <c r="F375" s="70" t="s">
        <v>180</v>
      </c>
      <c r="G375" s="70" t="s">
        <v>2072</v>
      </c>
      <c r="H375" s="70" t="s">
        <v>2073</v>
      </c>
      <c r="I375" s="148"/>
      <c r="J375" s="71">
        <v>6.7855385700502726</v>
      </c>
      <c r="K375" s="71">
        <v>1.396760215491734</v>
      </c>
      <c r="L375" s="71">
        <v>0.88407834188151146</v>
      </c>
      <c r="M375" s="71">
        <v>21.73997932394143</v>
      </c>
      <c r="N375" s="71">
        <v>32.278840939084823</v>
      </c>
      <c r="O375" s="71">
        <v>16.367885320036542</v>
      </c>
      <c r="P375" s="71">
        <v>18.377943861265489</v>
      </c>
      <c r="Q375" s="71">
        <v>1.18654671596754</v>
      </c>
      <c r="R375" s="71">
        <v>0</v>
      </c>
      <c r="S375" s="71">
        <v>2.1523379376849658</v>
      </c>
      <c r="T375" s="72"/>
      <c r="U375" s="71">
        <v>484595</v>
      </c>
      <c r="V375" s="71">
        <v>583</v>
      </c>
      <c r="W375" s="71">
        <v>22</v>
      </c>
      <c r="X375" s="71">
        <v>3732</v>
      </c>
      <c r="Y375" s="71">
        <v>6219</v>
      </c>
      <c r="Z375" s="71">
        <v>8943</v>
      </c>
      <c r="AA375" s="71">
        <v>3679</v>
      </c>
      <c r="AB375" s="71">
        <v>15339</v>
      </c>
      <c r="AC375" s="71">
        <v>0</v>
      </c>
      <c r="AD375" s="71">
        <v>2.1523379376849658</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2083</v>
      </c>
      <c r="B376" s="70">
        <v>300</v>
      </c>
      <c r="C376" s="70">
        <v>11</v>
      </c>
      <c r="D376" s="70">
        <v>18</v>
      </c>
      <c r="E376" s="70">
        <v>2014</v>
      </c>
      <c r="F376" s="70" t="s">
        <v>181</v>
      </c>
      <c r="G376" s="70" t="s">
        <v>2072</v>
      </c>
      <c r="H376" s="70" t="s">
        <v>2073</v>
      </c>
      <c r="I376" s="148"/>
      <c r="J376" s="71">
        <v>7.3660012710135376</v>
      </c>
      <c r="K376" s="71">
        <v>1.283601925672625</v>
      </c>
      <c r="L376" s="71">
        <v>2.2167525905837531</v>
      </c>
      <c r="M376" s="71">
        <v>22.302958309278988</v>
      </c>
      <c r="N376" s="71">
        <v>28.864472454024579</v>
      </c>
      <c r="O376" s="71">
        <v>15.685000034032532</v>
      </c>
      <c r="P376" s="71">
        <v>18.262573786148973</v>
      </c>
      <c r="Q376" s="71">
        <v>1.1237258515364601</v>
      </c>
      <c r="R376" s="71">
        <v>0</v>
      </c>
      <c r="S376" s="71">
        <v>2.6516385450814028</v>
      </c>
      <c r="T376" s="72"/>
      <c r="U376" s="71">
        <v>545063</v>
      </c>
      <c r="V376" s="71">
        <v>452</v>
      </c>
      <c r="W376" s="71">
        <v>50</v>
      </c>
      <c r="X376" s="71">
        <v>3571</v>
      </c>
      <c r="Y376" s="71">
        <v>6239</v>
      </c>
      <c r="Z376" s="71">
        <v>9026</v>
      </c>
      <c r="AA376" s="71">
        <v>3637</v>
      </c>
      <c r="AB376" s="71">
        <v>15141</v>
      </c>
      <c r="AC376" s="71">
        <v>0</v>
      </c>
      <c r="AD376" s="71">
        <v>2.6516385450814028</v>
      </c>
      <c r="AE376" s="72"/>
      <c r="AF376" s="71"/>
      <c r="AG376" s="71"/>
      <c r="AH376" s="71"/>
      <c r="AI376" s="71"/>
      <c r="AJ376" s="71"/>
      <c r="AK376" s="71"/>
      <c r="AL376" s="71"/>
      <c r="AM376" s="71"/>
      <c r="AN376" s="71"/>
      <c r="AO376" s="71"/>
      <c r="AP376" s="71"/>
      <c r="AQ376" s="72"/>
      <c r="AR376" s="71">
        <v>310</v>
      </c>
      <c r="AS376" s="71">
        <v>119</v>
      </c>
      <c r="AT376" s="71">
        <v>0</v>
      </c>
      <c r="AU376" s="71">
        <v>0</v>
      </c>
      <c r="AV376" s="71">
        <v>0</v>
      </c>
      <c r="AW376" s="71">
        <v>0</v>
      </c>
      <c r="AX376" s="71"/>
      <c r="AY376" s="72"/>
      <c r="AZ376" s="71">
        <v>1414.1569999999999</v>
      </c>
      <c r="BA376" s="71">
        <v>4113.7</v>
      </c>
      <c r="BB376" s="71">
        <v>0</v>
      </c>
      <c r="BC376" s="71">
        <v>0</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2084</v>
      </c>
      <c r="B377" s="70">
        <v>301</v>
      </c>
      <c r="C377" s="70">
        <v>12</v>
      </c>
      <c r="D377" s="70">
        <v>18</v>
      </c>
      <c r="E377" s="70">
        <v>2015</v>
      </c>
      <c r="F377" s="70" t="s">
        <v>182</v>
      </c>
      <c r="G377" s="70" t="s">
        <v>2072</v>
      </c>
      <c r="H377" s="70" t="s">
        <v>2073</v>
      </c>
      <c r="I377" s="148"/>
      <c r="J377" s="71">
        <v>8.8858485666294111</v>
      </c>
      <c r="K377" s="71">
        <v>1.1457151265458929</v>
      </c>
      <c r="L377" s="71">
        <v>2.1407891456197232</v>
      </c>
      <c r="M377" s="71">
        <v>20.306524042588819</v>
      </c>
      <c r="N377" s="71">
        <v>25.631415662241469</v>
      </c>
      <c r="O377" s="71">
        <v>15.623268639198791</v>
      </c>
      <c r="P377" s="71">
        <v>18.091066327161457</v>
      </c>
      <c r="Q377" s="71">
        <v>1.08566968113417</v>
      </c>
      <c r="R377" s="71">
        <v>0</v>
      </c>
      <c r="S377" s="71">
        <v>1.5914710922290041</v>
      </c>
      <c r="T377" s="72"/>
      <c r="U377" s="71">
        <v>675539</v>
      </c>
      <c r="V377" s="71">
        <v>452</v>
      </c>
      <c r="W377" s="71">
        <v>50</v>
      </c>
      <c r="X377" s="71">
        <v>3571</v>
      </c>
      <c r="Y377" s="71">
        <v>6237</v>
      </c>
      <c r="Z377" s="71">
        <v>9077</v>
      </c>
      <c r="AA377" s="71">
        <v>3600</v>
      </c>
      <c r="AB377" s="71">
        <v>14943</v>
      </c>
      <c r="AC377" s="71">
        <v>0</v>
      </c>
      <c r="AD377" s="71">
        <v>1.5914710922290041</v>
      </c>
      <c r="AE377" s="72"/>
      <c r="AF377" s="71">
        <v>7923467.7698111171</v>
      </c>
      <c r="AG377" s="71">
        <v>775482.25614408206</v>
      </c>
      <c r="AH377" s="71">
        <v>391955.65697654919</v>
      </c>
      <c r="AI377" s="71">
        <v>21827293.23412291</v>
      </c>
      <c r="AJ377" s="71">
        <v>34481185.544307508</v>
      </c>
      <c r="AK377" s="71">
        <v>0</v>
      </c>
      <c r="AL377" s="71">
        <v>0</v>
      </c>
      <c r="AM377" s="71">
        <v>2047875.4664725731</v>
      </c>
      <c r="AN377" s="71">
        <v>0</v>
      </c>
      <c r="AO377" s="71">
        <v>0</v>
      </c>
      <c r="AP377" s="71">
        <v>67447259.927834734</v>
      </c>
      <c r="AQ377" s="72"/>
      <c r="AR377" s="71">
        <v>326</v>
      </c>
      <c r="AS377" s="71">
        <v>151</v>
      </c>
      <c r="AT377" s="71">
        <v>0</v>
      </c>
      <c r="AU377" s="71">
        <v>0</v>
      </c>
      <c r="AV377" s="71">
        <v>0</v>
      </c>
      <c r="AW377" s="71">
        <v>0</v>
      </c>
      <c r="AX377" s="71"/>
      <c r="AY377" s="72"/>
      <c r="AZ377" s="71">
        <v>1503.857</v>
      </c>
      <c r="BA377" s="71">
        <v>5413.3</v>
      </c>
      <c r="BB377" s="71">
        <v>0</v>
      </c>
      <c r="BC377" s="71">
        <v>0</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2085</v>
      </c>
      <c r="B378" s="70">
        <v>302</v>
      </c>
      <c r="C378" s="70">
        <v>13</v>
      </c>
      <c r="D378" s="70">
        <v>18</v>
      </c>
      <c r="E378" s="70">
        <v>2016</v>
      </c>
      <c r="F378" s="70" t="s">
        <v>155</v>
      </c>
      <c r="G378" s="70" t="s">
        <v>2072</v>
      </c>
      <c r="H378" s="70" t="s">
        <v>2073</v>
      </c>
      <c r="I378" s="148"/>
      <c r="J378" s="71">
        <v>5.8392134244818559</v>
      </c>
      <c r="K378" s="71">
        <v>1.08684175638523</v>
      </c>
      <c r="L378" s="71">
        <v>2.3096576070367618</v>
      </c>
      <c r="M378" s="71">
        <v>14.456718648490764</v>
      </c>
      <c r="N378" s="71">
        <v>21.475111930606772</v>
      </c>
      <c r="O378" s="71">
        <v>15.469253896772354</v>
      </c>
      <c r="P378" s="71">
        <v>17.442811743277979</v>
      </c>
      <c r="Q378" s="71">
        <v>1.044223899753709</v>
      </c>
      <c r="R378" s="71">
        <v>0</v>
      </c>
      <c r="S378" s="71">
        <v>1.6092320401955371</v>
      </c>
      <c r="T378" s="72"/>
      <c r="U378" s="71">
        <v>523904</v>
      </c>
      <c r="V378" s="71">
        <v>452</v>
      </c>
      <c r="W378" s="71">
        <v>50</v>
      </c>
      <c r="X378" s="71">
        <v>3571</v>
      </c>
      <c r="Y378" s="71">
        <v>6255</v>
      </c>
      <c r="Z378" s="71">
        <v>9098</v>
      </c>
      <c r="AA378" s="71">
        <v>3590</v>
      </c>
      <c r="AB378" s="71">
        <v>14784</v>
      </c>
      <c r="AC378" s="71">
        <v>0</v>
      </c>
      <c r="AD378" s="71">
        <v>1.6092320401955369</v>
      </c>
      <c r="AE378" s="72"/>
      <c r="AF378" s="71">
        <v>5789013.2569048582</v>
      </c>
      <c r="AG378" s="71">
        <v>773069.4554631866</v>
      </c>
      <c r="AH378" s="71">
        <v>364668.00814154668</v>
      </c>
      <c r="AI378" s="71">
        <v>21028576.779718321</v>
      </c>
      <c r="AJ378" s="71">
        <v>36905557.542918488</v>
      </c>
      <c r="AK378" s="71">
        <v>0</v>
      </c>
      <c r="AL378" s="71">
        <v>0</v>
      </c>
      <c r="AM378" s="71">
        <v>2027659.2528423329</v>
      </c>
      <c r="AN378" s="71">
        <v>0</v>
      </c>
      <c r="AO378" s="71">
        <v>0</v>
      </c>
      <c r="AP378" s="71">
        <v>66888544.295988731</v>
      </c>
      <c r="AQ378" s="72"/>
      <c r="AR378" s="71">
        <v>343</v>
      </c>
      <c r="AS378" s="71">
        <v>166</v>
      </c>
      <c r="AT378" s="71">
        <v>0</v>
      </c>
      <c r="AU378" s="71">
        <v>0</v>
      </c>
      <c r="AV378" s="71">
        <v>0</v>
      </c>
      <c r="AW378" s="71">
        <v>0</v>
      </c>
      <c r="AX378" s="71"/>
      <c r="AY378" s="72"/>
      <c r="AZ378" s="71">
        <v>1607.1469999999999</v>
      </c>
      <c r="BA378" s="71">
        <v>5932.1</v>
      </c>
      <c r="BB378" s="71">
        <v>0</v>
      </c>
      <c r="BC378" s="71">
        <v>0</v>
      </c>
      <c r="BD378" s="71">
        <v>0</v>
      </c>
      <c r="BE378" s="71">
        <v>0</v>
      </c>
      <c r="BF378" s="71"/>
      <c r="BG378" s="72"/>
      <c r="BH378" s="71">
        <v>0</v>
      </c>
      <c r="BI378" s="71">
        <v>0</v>
      </c>
      <c r="BJ378" s="71">
        <v>0</v>
      </c>
      <c r="BK378" s="71">
        <v>0</v>
      </c>
      <c r="BL378" s="71">
        <v>0</v>
      </c>
      <c r="BM378" s="71">
        <v>0</v>
      </c>
      <c r="BN378" s="72"/>
      <c r="BO378" s="71">
        <v>0</v>
      </c>
      <c r="BP378" s="71">
        <v>0</v>
      </c>
      <c r="BQ378" s="71">
        <v>0</v>
      </c>
      <c r="BR378" s="71">
        <v>0</v>
      </c>
      <c r="BS378" s="71">
        <v>0</v>
      </c>
      <c r="BT378" s="71">
        <v>0</v>
      </c>
      <c r="BU378"/>
      <c r="BV378" s="70">
        <v>0</v>
      </c>
      <c r="BW378" s="70">
        <v>0</v>
      </c>
      <c r="BX378" s="70">
        <v>0</v>
      </c>
      <c r="BY378" s="70">
        <v>0</v>
      </c>
      <c r="BZ378" s="70">
        <v>0</v>
      </c>
      <c r="CA378" s="70">
        <v>0</v>
      </c>
      <c r="CB378" s="70">
        <v>0</v>
      </c>
      <c r="CC378" s="70">
        <v>0</v>
      </c>
      <c r="CD378" s="70">
        <v>0</v>
      </c>
    </row>
    <row r="379" spans="1:82">
      <c r="A379" s="70" t="s">
        <v>2086</v>
      </c>
      <c r="B379" s="70">
        <v>303</v>
      </c>
      <c r="C379" s="70">
        <v>14</v>
      </c>
      <c r="D379" s="70">
        <v>18</v>
      </c>
      <c r="E379" s="70">
        <v>2017</v>
      </c>
      <c r="F379" s="70" t="s">
        <v>156</v>
      </c>
      <c r="G379" s="70" t="s">
        <v>2072</v>
      </c>
      <c r="H379" s="70" t="s">
        <v>2073</v>
      </c>
      <c r="I379" s="148"/>
      <c r="J379" s="71">
        <v>5.8610818581404036</v>
      </c>
      <c r="K379" s="71">
        <v>1.1013830992485953</v>
      </c>
      <c r="L379" s="71">
        <v>2.1833214681560742</v>
      </c>
      <c r="M379" s="71">
        <v>14.62419934708495</v>
      </c>
      <c r="N379" s="71">
        <v>21.403908000280346</v>
      </c>
      <c r="O379" s="71">
        <v>15.243593284316841</v>
      </c>
      <c r="P379" s="71">
        <v>17.13920001286348</v>
      </c>
      <c r="Q379" s="71">
        <v>0.99681023324248696</v>
      </c>
      <c r="R379" s="71">
        <v>0</v>
      </c>
      <c r="S379" s="71">
        <v>2.3856819860461149</v>
      </c>
      <c r="T379" s="72"/>
      <c r="U379" s="71">
        <v>527716</v>
      </c>
      <c r="V379" s="71">
        <v>452</v>
      </c>
      <c r="W379" s="71">
        <v>50</v>
      </c>
      <c r="X379" s="71">
        <v>3571</v>
      </c>
      <c r="Y379" s="71">
        <v>6254</v>
      </c>
      <c r="Z379" s="71">
        <v>9114</v>
      </c>
      <c r="AA379" s="71">
        <v>3550</v>
      </c>
      <c r="AB379" s="71">
        <v>14594</v>
      </c>
      <c r="AC379" s="71">
        <v>0</v>
      </c>
      <c r="AD379" s="71">
        <v>2.3856819860461149</v>
      </c>
      <c r="AE379" s="72"/>
      <c r="AF379" s="71">
        <v>6005377.1814261638</v>
      </c>
      <c r="AG379" s="71">
        <v>787738.07824065478</v>
      </c>
      <c r="AH379" s="71">
        <v>455644.96606670559</v>
      </c>
      <c r="AI379" s="71">
        <v>21856867.7272649</v>
      </c>
      <c r="AJ379" s="71">
        <v>34823929.64203193</v>
      </c>
      <c r="AK379" s="71">
        <v>0</v>
      </c>
      <c r="AL379" s="71">
        <v>0</v>
      </c>
      <c r="AM379" s="71">
        <v>2004732.2784682121</v>
      </c>
      <c r="AN379" s="71">
        <v>0</v>
      </c>
      <c r="AO379" s="71">
        <v>0</v>
      </c>
      <c r="AP379" s="71">
        <v>65934289.873498566</v>
      </c>
      <c r="AQ379" s="72"/>
      <c r="AR379" s="71">
        <v>356</v>
      </c>
      <c r="AS379" s="71">
        <v>188</v>
      </c>
      <c r="AT379" s="71">
        <v>0</v>
      </c>
      <c r="AU379" s="71">
        <v>0</v>
      </c>
      <c r="AV379" s="71">
        <v>0</v>
      </c>
      <c r="AW379" s="71">
        <v>0</v>
      </c>
      <c r="AX379" s="71"/>
      <c r="AY379" s="72"/>
      <c r="AZ379" s="71">
        <v>1680.1469999999999</v>
      </c>
      <c r="BA379" s="71">
        <v>7289.3</v>
      </c>
      <c r="BB379" s="71">
        <v>0</v>
      </c>
      <c r="BC379" s="71">
        <v>0</v>
      </c>
      <c r="BD379" s="71">
        <v>0</v>
      </c>
      <c r="BE379" s="71">
        <v>0</v>
      </c>
      <c r="BF379" s="71"/>
      <c r="BG379" s="72"/>
      <c r="BH379" s="71">
        <v>0</v>
      </c>
      <c r="BI379" s="71">
        <v>0</v>
      </c>
      <c r="BJ379" s="71">
        <v>0</v>
      </c>
      <c r="BK379" s="71">
        <v>0</v>
      </c>
      <c r="BL379" s="71">
        <v>0</v>
      </c>
      <c r="BM379" s="71">
        <v>0</v>
      </c>
      <c r="BN379" s="72"/>
      <c r="BO379" s="71">
        <v>0</v>
      </c>
      <c r="BP379" s="71">
        <v>0</v>
      </c>
      <c r="BQ379" s="71">
        <v>0</v>
      </c>
      <c r="BR379" s="71">
        <v>0</v>
      </c>
      <c r="BS379" s="71">
        <v>0</v>
      </c>
      <c r="BT379" s="71">
        <v>0</v>
      </c>
      <c r="BU379"/>
      <c r="BV379" s="70">
        <v>0</v>
      </c>
      <c r="BW379" s="70">
        <v>0</v>
      </c>
      <c r="BX379" s="70">
        <v>0</v>
      </c>
      <c r="BY379" s="70">
        <v>0</v>
      </c>
      <c r="BZ379" s="70">
        <v>0</v>
      </c>
      <c r="CA379" s="70">
        <v>0</v>
      </c>
      <c r="CB379" s="70">
        <v>0</v>
      </c>
      <c r="CC379" s="70">
        <v>0</v>
      </c>
      <c r="CD379" s="70">
        <v>0</v>
      </c>
    </row>
    <row r="380" spans="1:82">
      <c r="A380" s="70" t="s">
        <v>2087</v>
      </c>
      <c r="B380" s="70">
        <v>304</v>
      </c>
      <c r="C380" s="70">
        <v>15</v>
      </c>
      <c r="D380" s="70">
        <v>18</v>
      </c>
      <c r="E380" s="70">
        <v>2018</v>
      </c>
      <c r="F380" s="70" t="s">
        <v>183</v>
      </c>
      <c r="G380" s="70" t="s">
        <v>2072</v>
      </c>
      <c r="H380" s="70" t="s">
        <v>2073</v>
      </c>
      <c r="I380" s="148"/>
      <c r="J380" s="71">
        <v>5.5461911819565861</v>
      </c>
      <c r="K380" s="71">
        <v>1.0434271131930415</v>
      </c>
      <c r="L380" s="71">
        <v>1.9944407435129015</v>
      </c>
      <c r="M380" s="71">
        <v>14.46702604202375</v>
      </c>
      <c r="N380" s="71">
        <v>20.693139464175015</v>
      </c>
      <c r="O380" s="71">
        <v>14.906324606775604</v>
      </c>
      <c r="P380" s="71">
        <v>16.815636022439229</v>
      </c>
      <c r="Q380" s="71">
        <v>0.91623332734415996</v>
      </c>
      <c r="R380" s="71">
        <v>0</v>
      </c>
      <c r="S380" s="71">
        <v>2.2968649910645786</v>
      </c>
      <c r="T380" s="72"/>
      <c r="U380" s="71">
        <v>536754</v>
      </c>
      <c r="V380" s="71">
        <v>452</v>
      </c>
      <c r="W380" s="71">
        <v>50</v>
      </c>
      <c r="X380" s="71">
        <v>3571</v>
      </c>
      <c r="Y380" s="71">
        <v>6294</v>
      </c>
      <c r="Z380" s="71">
        <v>9083</v>
      </c>
      <c r="AA380" s="71">
        <v>3518</v>
      </c>
      <c r="AB380" s="71">
        <v>14456</v>
      </c>
      <c r="AC380" s="71">
        <v>0</v>
      </c>
      <c r="AD380" s="71">
        <v>2.2968649910645791</v>
      </c>
      <c r="AE380" s="72"/>
      <c r="AF380" s="71">
        <v>5982927.733151339</v>
      </c>
      <c r="AG380" s="71">
        <v>702380.86380895029</v>
      </c>
      <c r="AH380" s="71">
        <v>419768.89250727132</v>
      </c>
      <c r="AI380" s="71">
        <v>20758753.037541289</v>
      </c>
      <c r="AJ380" s="71">
        <v>33665869.814915411</v>
      </c>
      <c r="AK380" s="71">
        <v>0</v>
      </c>
      <c r="AL380" s="71">
        <v>0</v>
      </c>
      <c r="AM380" s="71">
        <v>1989884.456447596</v>
      </c>
      <c r="AN380" s="71">
        <v>0</v>
      </c>
      <c r="AO380" s="71">
        <v>0</v>
      </c>
      <c r="AP380" s="71">
        <v>63519584.798371859</v>
      </c>
      <c r="AQ380" s="72"/>
      <c r="AR380" s="71">
        <v>370</v>
      </c>
      <c r="AS380" s="71">
        <v>205</v>
      </c>
      <c r="AT380" s="71">
        <v>0</v>
      </c>
      <c r="AU380" s="71">
        <v>0</v>
      </c>
      <c r="AV380" s="71">
        <v>0</v>
      </c>
      <c r="AW380" s="71">
        <v>0</v>
      </c>
      <c r="AX380" s="71"/>
      <c r="AY380" s="72"/>
      <c r="AZ380" s="71">
        <v>1761.4469999999997</v>
      </c>
      <c r="BA380" s="71">
        <v>7998</v>
      </c>
      <c r="BB380" s="71">
        <v>0</v>
      </c>
      <c r="BC380" s="71">
        <v>0</v>
      </c>
      <c r="BD380" s="71">
        <v>0</v>
      </c>
      <c r="BE380" s="71">
        <v>0</v>
      </c>
      <c r="BF380" s="71"/>
      <c r="BG380" s="72"/>
      <c r="BH380" s="71">
        <v>0</v>
      </c>
      <c r="BI380" s="71">
        <v>0</v>
      </c>
      <c r="BJ380" s="71">
        <v>0</v>
      </c>
      <c r="BK380" s="71">
        <v>0</v>
      </c>
      <c r="BL380" s="71">
        <v>0</v>
      </c>
      <c r="BM380" s="71">
        <v>0</v>
      </c>
      <c r="BN380" s="72"/>
      <c r="BO380" s="71">
        <v>0</v>
      </c>
      <c r="BP380" s="71">
        <v>0</v>
      </c>
      <c r="BQ380" s="71">
        <v>0</v>
      </c>
      <c r="BR380" s="71">
        <v>0</v>
      </c>
      <c r="BS380" s="71">
        <v>0</v>
      </c>
      <c r="BT380" s="71">
        <v>0</v>
      </c>
      <c r="BU380"/>
      <c r="BV380" s="70">
        <v>0</v>
      </c>
      <c r="BW380" s="70">
        <v>0</v>
      </c>
      <c r="BX380" s="70">
        <v>0</v>
      </c>
      <c r="BY380" s="70">
        <v>0</v>
      </c>
      <c r="BZ380" s="70">
        <v>0</v>
      </c>
      <c r="CA380" s="70">
        <v>0</v>
      </c>
      <c r="CB380" s="70">
        <v>0</v>
      </c>
      <c r="CC380" s="70">
        <v>0</v>
      </c>
      <c r="CD380" s="70">
        <v>0</v>
      </c>
    </row>
    <row r="381" spans="1:82">
      <c r="A381" s="70" t="s">
        <v>2088</v>
      </c>
      <c r="B381" s="70">
        <v>305</v>
      </c>
      <c r="C381" s="70">
        <v>16</v>
      </c>
      <c r="D381" s="70">
        <v>18</v>
      </c>
      <c r="E381" s="70">
        <v>2019</v>
      </c>
      <c r="F381" s="70" t="s">
        <v>158</v>
      </c>
      <c r="G381" s="70" t="s">
        <v>2072</v>
      </c>
      <c r="H381" s="70" t="s">
        <v>2073</v>
      </c>
      <c r="I381" s="148"/>
      <c r="J381" s="71">
        <v>5.0215202319461687</v>
      </c>
      <c r="K381" s="71">
        <v>0.89200678175284842</v>
      </c>
      <c r="L381" s="71">
        <v>1.9634286933796317</v>
      </c>
      <c r="M381" s="71">
        <v>12.217558167813214</v>
      </c>
      <c r="N381" s="71">
        <v>16.359242595167508</v>
      </c>
      <c r="O381" s="71">
        <v>14.520809738523088</v>
      </c>
      <c r="P381" s="71">
        <v>16.557176837983231</v>
      </c>
      <c r="Q381" s="71">
        <v>0.88153048618567398</v>
      </c>
      <c r="R381" s="71">
        <v>0</v>
      </c>
      <c r="S381" s="71">
        <v>0</v>
      </c>
      <c r="T381" s="72"/>
      <c r="U381" s="71">
        <v>593302</v>
      </c>
      <c r="V381" s="71">
        <v>452</v>
      </c>
      <c r="W381" s="71">
        <v>50</v>
      </c>
      <c r="X381" s="71">
        <v>3571</v>
      </c>
      <c r="Y381" s="71">
        <v>6327</v>
      </c>
      <c r="Z381" s="71">
        <v>9091</v>
      </c>
      <c r="AA381" s="71">
        <v>3438</v>
      </c>
      <c r="AB381" s="71">
        <v>14285</v>
      </c>
      <c r="AC381" s="71">
        <v>0</v>
      </c>
      <c r="AD381" s="71">
        <v>0</v>
      </c>
      <c r="AE381" s="72"/>
      <c r="AF381" s="71">
        <v>6497426.0197233753</v>
      </c>
      <c r="AG381" s="71">
        <v>682536.48291097989</v>
      </c>
      <c r="AH381" s="71">
        <v>461460.73806960142</v>
      </c>
      <c r="AI381" s="71">
        <v>21915383.430609141</v>
      </c>
      <c r="AJ381" s="71">
        <v>31356821.461806279</v>
      </c>
      <c r="AK381" s="71">
        <v>0</v>
      </c>
      <c r="AL381" s="71">
        <v>0</v>
      </c>
      <c r="AM381" s="71">
        <v>1945509.4625775754</v>
      </c>
      <c r="AN381" s="71">
        <v>0</v>
      </c>
      <c r="AO381" s="71">
        <v>0</v>
      </c>
      <c r="AP381" s="71">
        <v>62859137.595696948</v>
      </c>
      <c r="AQ381" s="72"/>
      <c r="AR381" s="71">
        <v>390</v>
      </c>
      <c r="AS381" s="71">
        <v>224</v>
      </c>
      <c r="AT381" s="71">
        <v>0</v>
      </c>
      <c r="AU381" s="71">
        <v>0</v>
      </c>
      <c r="AV381" s="71">
        <v>0</v>
      </c>
      <c r="AW381" s="71">
        <v>0</v>
      </c>
      <c r="AX381" s="71"/>
      <c r="AY381" s="72"/>
      <c r="AZ381" s="71">
        <v>1881.5350000000001</v>
      </c>
      <c r="BA381" s="71">
        <v>8801.5</v>
      </c>
      <c r="BB381" s="71">
        <v>0</v>
      </c>
      <c r="BC381" s="71">
        <v>0</v>
      </c>
      <c r="BD381" s="71">
        <v>0</v>
      </c>
      <c r="BE381" s="71">
        <v>0</v>
      </c>
      <c r="BF381" s="71"/>
      <c r="BG381" s="72"/>
      <c r="BH381" s="71">
        <v>0</v>
      </c>
      <c r="BI381" s="71">
        <v>0</v>
      </c>
      <c r="BJ381" s="71">
        <v>0</v>
      </c>
      <c r="BK381" s="71">
        <v>0</v>
      </c>
      <c r="BL381" s="71">
        <v>0</v>
      </c>
      <c r="BM381" s="71">
        <v>0</v>
      </c>
      <c r="BN381" s="72"/>
      <c r="BO381" s="71">
        <v>0</v>
      </c>
      <c r="BP381" s="71">
        <v>0</v>
      </c>
      <c r="BQ381" s="71">
        <v>0</v>
      </c>
      <c r="BR381" s="71">
        <v>0</v>
      </c>
      <c r="BS381" s="71">
        <v>0</v>
      </c>
      <c r="BT381" s="71">
        <v>0</v>
      </c>
      <c r="BU381"/>
      <c r="BV381" s="70">
        <v>0</v>
      </c>
      <c r="BW381" s="70">
        <v>0</v>
      </c>
      <c r="BX381" s="70">
        <v>0</v>
      </c>
      <c r="BY381" s="70">
        <v>0</v>
      </c>
      <c r="BZ381" s="70">
        <v>0</v>
      </c>
      <c r="CA381" s="70">
        <v>0</v>
      </c>
      <c r="CB381" s="70">
        <v>0</v>
      </c>
      <c r="CC381" s="70">
        <v>0</v>
      </c>
      <c r="CD381" s="70">
        <v>0</v>
      </c>
    </row>
    <row r="382" spans="1:82">
      <c r="A382" s="70" t="s">
        <v>2089</v>
      </c>
      <c r="B382" s="70">
        <v>306</v>
      </c>
      <c r="C382" s="70">
        <v>17</v>
      </c>
      <c r="D382" s="70">
        <v>18</v>
      </c>
      <c r="E382" s="70">
        <v>2020</v>
      </c>
      <c r="F382" s="70" t="s">
        <v>159</v>
      </c>
      <c r="G382" s="70" t="s">
        <v>2072</v>
      </c>
      <c r="H382" s="70" t="s">
        <v>2073</v>
      </c>
      <c r="I382" s="148"/>
      <c r="J382" s="71">
        <v>8.1691320051579783</v>
      </c>
      <c r="K382" s="71">
        <v>1.0014695660040165</v>
      </c>
      <c r="L382" s="71">
        <v>2.2763343286535394</v>
      </c>
      <c r="M382" s="71">
        <v>14.821774185326893</v>
      </c>
      <c r="N382" s="71">
        <v>23.813710447751028</v>
      </c>
      <c r="O382" s="71">
        <v>12.692894148097642</v>
      </c>
      <c r="P382" s="71">
        <v>15.627279523933524</v>
      </c>
      <c r="Q382" s="71">
        <v>0.82934153532920696</v>
      </c>
      <c r="R382" s="71">
        <v>0</v>
      </c>
      <c r="S382" s="71">
        <v>1.5876341172738431</v>
      </c>
      <c r="T382" s="72"/>
      <c r="U382" s="71">
        <v>771348</v>
      </c>
      <c r="V382" s="71">
        <v>402</v>
      </c>
      <c r="W382" s="71">
        <v>56</v>
      </c>
      <c r="X382" s="71">
        <v>3729</v>
      </c>
      <c r="Y382" s="71">
        <v>6299</v>
      </c>
      <c r="Z382" s="71">
        <v>9070</v>
      </c>
      <c r="AA382" s="71">
        <v>3449</v>
      </c>
      <c r="AB382" s="71">
        <v>14066</v>
      </c>
      <c r="AC382" s="71">
        <v>0</v>
      </c>
      <c r="AD382" s="71">
        <v>1.5876341172738431</v>
      </c>
      <c r="AE382" s="72"/>
      <c r="AF382" s="71">
        <v>8144428.6281983554</v>
      </c>
      <c r="AG382" s="71">
        <v>644286.50304336345</v>
      </c>
      <c r="AH382" s="71">
        <v>569698.22293462348</v>
      </c>
      <c r="AI382" s="71">
        <v>20446562.687301978</v>
      </c>
      <c r="AJ382" s="71">
        <v>39435839.12022303</v>
      </c>
      <c r="AK382" s="71"/>
      <c r="AL382" s="71"/>
      <c r="AM382" s="71">
        <v>1835769.2765194667</v>
      </c>
      <c r="AN382" s="71"/>
      <c r="AO382" s="71"/>
      <c r="AP382" s="71">
        <v>71076584.438220814</v>
      </c>
      <c r="AQ382" s="72"/>
      <c r="AR382" s="71">
        <v>403</v>
      </c>
      <c r="AS382" s="71">
        <v>245</v>
      </c>
      <c r="AT382" s="71">
        <v>0</v>
      </c>
      <c r="AU382" s="71">
        <v>0</v>
      </c>
      <c r="AV382" s="71">
        <v>0</v>
      </c>
      <c r="AW382" s="71">
        <v>0</v>
      </c>
      <c r="AX382" s="71"/>
      <c r="AY382" s="72"/>
      <c r="AZ382" s="71">
        <v>1966.434999999999</v>
      </c>
      <c r="BA382" s="71">
        <v>9877.6000000000022</v>
      </c>
      <c r="BB382" s="71">
        <v>0</v>
      </c>
      <c r="BC382" s="71">
        <v>0</v>
      </c>
      <c r="BD382" s="71">
        <v>0</v>
      </c>
      <c r="BE382" s="71">
        <v>0</v>
      </c>
      <c r="BF382" s="71"/>
      <c r="BG382" s="72"/>
      <c r="BH382" s="71">
        <v>0</v>
      </c>
      <c r="BI382" s="71">
        <v>0</v>
      </c>
      <c r="BJ382" s="71">
        <v>0</v>
      </c>
      <c r="BK382" s="71">
        <v>0</v>
      </c>
      <c r="BL382" s="71">
        <v>0</v>
      </c>
      <c r="BM382" s="71">
        <v>0</v>
      </c>
      <c r="BN382" s="72"/>
      <c r="BO382" s="71">
        <v>0</v>
      </c>
      <c r="BP382" s="71">
        <v>0</v>
      </c>
      <c r="BQ382" s="71">
        <v>0</v>
      </c>
      <c r="BR382" s="71">
        <v>0</v>
      </c>
      <c r="BS382" s="71">
        <v>0</v>
      </c>
      <c r="BT382" s="71">
        <v>0</v>
      </c>
      <c r="BU382"/>
      <c r="BV382" s="70">
        <v>0</v>
      </c>
      <c r="BW382" s="70">
        <v>0</v>
      </c>
      <c r="BX382" s="70">
        <v>0</v>
      </c>
      <c r="BY382" s="70">
        <v>0</v>
      </c>
      <c r="BZ382" s="70">
        <v>0</v>
      </c>
      <c r="CA382" s="70">
        <v>0</v>
      </c>
      <c r="CB382" s="70">
        <v>0</v>
      </c>
      <c r="CC382" s="70">
        <v>0</v>
      </c>
      <c r="CD382" s="70">
        <v>0</v>
      </c>
    </row>
    <row r="383" spans="1:82">
      <c r="A383" s="70" t="s">
        <v>2090</v>
      </c>
      <c r="B383" s="70">
        <v>306</v>
      </c>
      <c r="C383" s="70">
        <v>18</v>
      </c>
      <c r="D383" s="70">
        <v>18</v>
      </c>
      <c r="E383" s="70">
        <v>2021</v>
      </c>
      <c r="F383" s="70" t="s">
        <v>160</v>
      </c>
      <c r="G383" s="70" t="s">
        <v>2072</v>
      </c>
      <c r="H383" s="70" t="s">
        <v>2073</v>
      </c>
      <c r="I383" s="148"/>
      <c r="J383" s="71">
        <v>6.7882430785394092</v>
      </c>
      <c r="K383" s="71">
        <v>0.9924828266790332</v>
      </c>
      <c r="L383" s="71">
        <v>2.3419628885030637</v>
      </c>
      <c r="M383" s="71">
        <v>15.816323965048017</v>
      </c>
      <c r="N383" s="71">
        <v>21.294488839206029</v>
      </c>
      <c r="O383" s="71">
        <v>12.300177788591213</v>
      </c>
      <c r="P383" s="71">
        <v>15.891405863567577</v>
      </c>
      <c r="Q383" s="71">
        <v>0.81029627646161695</v>
      </c>
      <c r="R383" s="71">
        <v>0</v>
      </c>
      <c r="S383" s="71">
        <v>1.8334197900551681</v>
      </c>
      <c r="T383" s="72"/>
      <c r="U383" s="71">
        <v>753001</v>
      </c>
      <c r="V383" s="71">
        <v>402</v>
      </c>
      <c r="W383" s="71">
        <v>56</v>
      </c>
      <c r="X383" s="71">
        <v>3729</v>
      </c>
      <c r="Y383" s="71">
        <v>6276</v>
      </c>
      <c r="Z383" s="71">
        <v>9050</v>
      </c>
      <c r="AA383" s="71">
        <v>3420</v>
      </c>
      <c r="AB383" s="71">
        <v>13878</v>
      </c>
      <c r="AC383" s="71">
        <v>0</v>
      </c>
      <c r="AD383" s="71">
        <v>1.8334197900551681</v>
      </c>
      <c r="AE383" s="72"/>
      <c r="AF383" s="71">
        <v>7264144.8291187501</v>
      </c>
      <c r="AG383" s="71">
        <v>657421.36374011112</v>
      </c>
      <c r="AH383" s="71">
        <v>604572.07115848199</v>
      </c>
      <c r="AI383" s="71">
        <v>24020073.347895227</v>
      </c>
      <c r="AJ383" s="71">
        <v>36539173.311107174</v>
      </c>
      <c r="AK383" s="71">
        <v>0</v>
      </c>
      <c r="AL383" s="71">
        <v>0</v>
      </c>
      <c r="AM383" s="71">
        <v>1821680.234996689</v>
      </c>
      <c r="AN383" s="71">
        <v>0</v>
      </c>
      <c r="AO383" s="71">
        <v>0</v>
      </c>
      <c r="AP383" s="71">
        <v>70907065.158016428</v>
      </c>
      <c r="AQ383" s="72"/>
      <c r="AR383" s="71">
        <v>418</v>
      </c>
      <c r="AS383" s="71">
        <v>257</v>
      </c>
      <c r="AT383" s="71">
        <v>0</v>
      </c>
      <c r="AU383" s="71">
        <v>0</v>
      </c>
      <c r="AV383" s="71">
        <v>0</v>
      </c>
      <c r="AW383" s="71">
        <v>0</v>
      </c>
      <c r="AX383" s="71"/>
      <c r="AY383" s="72"/>
      <c r="AZ383" s="71">
        <v>2063.7869999999989</v>
      </c>
      <c r="BA383" s="71">
        <v>10466.5</v>
      </c>
      <c r="BB383" s="71">
        <v>0</v>
      </c>
      <c r="BC383" s="71">
        <v>0</v>
      </c>
      <c r="BD383" s="71">
        <v>0</v>
      </c>
      <c r="BE383" s="71">
        <v>0</v>
      </c>
      <c r="BF383" s="71"/>
      <c r="BG383" s="72"/>
      <c r="BH383" s="71">
        <v>0</v>
      </c>
      <c r="BI383" s="71">
        <v>0</v>
      </c>
      <c r="BJ383" s="71">
        <v>0</v>
      </c>
      <c r="BK383" s="71">
        <v>0</v>
      </c>
      <c r="BL383" s="71">
        <v>0</v>
      </c>
      <c r="BM383" s="71">
        <v>0</v>
      </c>
      <c r="BN383" s="72"/>
      <c r="BO383" s="71">
        <v>0</v>
      </c>
      <c r="BP383" s="71">
        <v>0</v>
      </c>
      <c r="BQ383" s="71">
        <v>0</v>
      </c>
      <c r="BR383" s="71">
        <v>0</v>
      </c>
      <c r="BS383" s="71">
        <v>0</v>
      </c>
      <c r="BT383" s="71">
        <v>0</v>
      </c>
      <c r="BU383"/>
      <c r="BV383" s="70">
        <v>0</v>
      </c>
      <c r="BW383" s="70">
        <v>0</v>
      </c>
      <c r="BX383" s="70">
        <v>0</v>
      </c>
      <c r="BY383" s="70">
        <v>0</v>
      </c>
      <c r="BZ383" s="70">
        <v>0</v>
      </c>
      <c r="CA383" s="70">
        <v>0</v>
      </c>
      <c r="CB383" s="70">
        <v>0</v>
      </c>
      <c r="CC383" s="70">
        <v>0</v>
      </c>
      <c r="CD383" s="70">
        <v>0</v>
      </c>
    </row>
    <row r="384" spans="1:82">
      <c r="A384" s="70" t="s">
        <v>2091</v>
      </c>
      <c r="B384" s="70">
        <v>306</v>
      </c>
      <c r="C384" s="70">
        <v>19</v>
      </c>
      <c r="D384" s="70">
        <v>18</v>
      </c>
      <c r="E384" s="70">
        <v>2022</v>
      </c>
      <c r="F384" s="70" t="s">
        <v>161</v>
      </c>
      <c r="G384" s="70" t="s">
        <v>2072</v>
      </c>
      <c r="H384" s="70" t="s">
        <v>2073</v>
      </c>
      <c r="I384" s="148"/>
      <c r="J384" s="71">
        <v>4.5849355158485414</v>
      </c>
      <c r="K384" s="71">
        <v>0.83173399236736723</v>
      </c>
      <c r="L384" s="71">
        <v>1.7709907540956304</v>
      </c>
      <c r="M384" s="71">
        <v>13.284787549225449</v>
      </c>
      <c r="N384" s="71">
        <v>17.596042251673857</v>
      </c>
      <c r="O384" s="71">
        <v>12.841658697373315</v>
      </c>
      <c r="P384" s="71">
        <v>15.520059846507186</v>
      </c>
      <c r="Q384" s="71">
        <v>0.80227821368654439</v>
      </c>
      <c r="R384" s="71">
        <v>0</v>
      </c>
      <c r="S384" s="71">
        <v>1.813750724713165</v>
      </c>
      <c r="T384" s="72"/>
      <c r="U384" s="71">
        <v>642915</v>
      </c>
      <c r="V384" s="71">
        <v>402</v>
      </c>
      <c r="W384" s="71">
        <v>56</v>
      </c>
      <c r="X384" s="71">
        <v>3729</v>
      </c>
      <c r="Y384" s="71">
        <v>6267</v>
      </c>
      <c r="Z384" s="71">
        <v>8977</v>
      </c>
      <c r="AA384" s="71">
        <v>3391</v>
      </c>
      <c r="AB384" s="71">
        <v>13628</v>
      </c>
      <c r="AC384" s="71">
        <v>0</v>
      </c>
      <c r="AD384" s="71">
        <v>1.813750724713165</v>
      </c>
      <c r="AE384" s="72"/>
      <c r="AF384" s="71">
        <v>5607659.667169136</v>
      </c>
      <c r="AG384" s="71">
        <v>647975.39046948403</v>
      </c>
      <c r="AH384" s="71">
        <v>556845.27035690425</v>
      </c>
      <c r="AI384" s="71">
        <v>23349177.728005927</v>
      </c>
      <c r="AJ384" s="71">
        <v>37583822.97713127</v>
      </c>
      <c r="AK384" s="71">
        <v>0</v>
      </c>
      <c r="AL384" s="71">
        <v>0</v>
      </c>
      <c r="AM384" s="71">
        <v>1759746.7681801708</v>
      </c>
      <c r="AN384" s="71">
        <v>0</v>
      </c>
      <c r="AO384" s="71">
        <v>0</v>
      </c>
      <c r="AP384" s="71">
        <v>69505227.801312894</v>
      </c>
      <c r="AQ384" s="72"/>
      <c r="AR384" s="71">
        <v>440</v>
      </c>
      <c r="AS384" s="71">
        <v>267</v>
      </c>
      <c r="AT384" s="71">
        <v>0</v>
      </c>
      <c r="AU384" s="71">
        <v>0</v>
      </c>
      <c r="AV384" s="71">
        <v>0</v>
      </c>
      <c r="AW384" s="71">
        <v>0</v>
      </c>
      <c r="AX384" s="71"/>
      <c r="AY384" s="72"/>
      <c r="AZ384" s="71">
        <v>2214.7129999999988</v>
      </c>
      <c r="BA384" s="71">
        <v>11008.2</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2092</v>
      </c>
      <c r="B385" s="70">
        <v>306</v>
      </c>
      <c r="C385" s="70">
        <v>20</v>
      </c>
      <c r="D385" s="70">
        <v>18</v>
      </c>
      <c r="E385" s="70">
        <v>2023</v>
      </c>
      <c r="F385" s="70" t="s">
        <v>1539</v>
      </c>
      <c r="G385" s="70" t="s">
        <v>2072</v>
      </c>
      <c r="H385" s="70" t="s">
        <v>2073</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470</v>
      </c>
      <c r="AS385" s="71">
        <v>267</v>
      </c>
      <c r="AT385" s="71">
        <v>0</v>
      </c>
      <c r="AU385" s="71">
        <v>0</v>
      </c>
      <c r="AV385" s="71">
        <v>0</v>
      </c>
      <c r="AW385" s="71">
        <v>0</v>
      </c>
      <c r="AX385" s="71"/>
      <c r="AY385" s="72"/>
      <c r="AZ385" s="71">
        <v>2419.7730000000001</v>
      </c>
      <c r="BA385" s="71">
        <v>11007.800000000003</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2093</v>
      </c>
      <c r="B386" s="70">
        <v>306</v>
      </c>
      <c r="C386" s="70">
        <v>21</v>
      </c>
      <c r="D386" s="70">
        <v>18</v>
      </c>
      <c r="E386" s="70">
        <v>2024</v>
      </c>
      <c r="F386" s="70" t="s">
        <v>1554</v>
      </c>
      <c r="G386" s="1064" t="s">
        <v>2072</v>
      </c>
      <c r="H386" s="70" t="s">
        <v>2073</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2094</v>
      </c>
      <c r="B387" s="70">
        <v>120</v>
      </c>
      <c r="C387" s="70">
        <v>1</v>
      </c>
      <c r="D387" s="70">
        <v>8</v>
      </c>
      <c r="E387" s="70">
        <v>1990</v>
      </c>
      <c r="F387" s="70" t="s">
        <v>787</v>
      </c>
      <c r="G387" s="1064" t="s">
        <v>2095</v>
      </c>
      <c r="H387" s="70" t="s">
        <v>2096</v>
      </c>
      <c r="I387" s="148"/>
      <c r="J387" s="71">
        <v>25.460098261851119</v>
      </c>
      <c r="K387" s="71">
        <v>4.0270252551944488</v>
      </c>
      <c r="L387" s="71">
        <v>5.7919783956976589</v>
      </c>
      <c r="M387" s="71">
        <v>7.4670414602109147</v>
      </c>
      <c r="N387" s="71">
        <v>21.984170077702409</v>
      </c>
      <c r="O387" s="71">
        <v>12.294812126525541</v>
      </c>
      <c r="P387" s="71">
        <v>23.13320994101333</v>
      </c>
      <c r="Q387" s="71">
        <v>1.28758420324447</v>
      </c>
      <c r="R387" s="71">
        <v>0</v>
      </c>
      <c r="S387" s="71">
        <v>1.3872632290599101</v>
      </c>
      <c r="T387" s="72"/>
      <c r="U387" s="71">
        <v>1907324</v>
      </c>
      <c r="V387" s="71">
        <v>979</v>
      </c>
      <c r="W387" s="71">
        <v>107</v>
      </c>
      <c r="X387" s="71">
        <v>2967</v>
      </c>
      <c r="Y387" s="71">
        <v>5089</v>
      </c>
      <c r="Z387" s="71">
        <v>5057</v>
      </c>
      <c r="AA387" s="71">
        <v>5617</v>
      </c>
      <c r="AB387" s="71">
        <v>20906</v>
      </c>
      <c r="AC387" s="71">
        <v>0</v>
      </c>
      <c r="AD387" s="71">
        <v>1.3872632290599101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2097</v>
      </c>
      <c r="B388" s="70">
        <v>121</v>
      </c>
      <c r="C388" s="70">
        <v>2</v>
      </c>
      <c r="D388" s="70">
        <v>8</v>
      </c>
      <c r="E388" s="70">
        <v>2005</v>
      </c>
      <c r="F388" s="70" t="s">
        <v>789</v>
      </c>
      <c r="G388" s="70" t="s">
        <v>2095</v>
      </c>
      <c r="H388" s="70" t="s">
        <v>2096</v>
      </c>
      <c r="I388" s="148"/>
      <c r="J388" s="71">
        <v>23.74853161393759</v>
      </c>
      <c r="K388" s="71">
        <v>2.6664334624649868</v>
      </c>
      <c r="L388" s="71">
        <v>9.6573129094079011</v>
      </c>
      <c r="M388" s="71">
        <v>12.70542047959602</v>
      </c>
      <c r="N388" s="71">
        <v>31.255350702029759</v>
      </c>
      <c r="O388" s="71">
        <v>18.17566592706045</v>
      </c>
      <c r="P388" s="71">
        <v>22.100976117810401</v>
      </c>
      <c r="Q388" s="71">
        <v>1.10434887104923</v>
      </c>
      <c r="R388" s="71">
        <v>0</v>
      </c>
      <c r="S388" s="71">
        <v>1.404491412157983</v>
      </c>
      <c r="T388" s="72"/>
      <c r="U388" s="71">
        <v>1352886</v>
      </c>
      <c r="V388" s="71">
        <v>667</v>
      </c>
      <c r="W388" s="71">
        <v>102</v>
      </c>
      <c r="X388" s="71">
        <v>2079</v>
      </c>
      <c r="Y388" s="71">
        <v>5408</v>
      </c>
      <c r="Z388" s="71">
        <v>8651</v>
      </c>
      <c r="AA388" s="71">
        <v>4395</v>
      </c>
      <c r="AB388" s="71">
        <v>18745</v>
      </c>
      <c r="AC388" s="71">
        <v>0</v>
      </c>
      <c r="AD388" s="71">
        <v>1.404491412157983</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2098</v>
      </c>
      <c r="B389" s="70">
        <v>122</v>
      </c>
      <c r="C389" s="70">
        <v>3</v>
      </c>
      <c r="D389" s="70">
        <v>8</v>
      </c>
      <c r="E389" s="70">
        <v>2006</v>
      </c>
      <c r="F389" s="70" t="s">
        <v>790</v>
      </c>
      <c r="G389" s="70" t="s">
        <v>2095</v>
      </c>
      <c r="H389" s="70" t="s">
        <v>2096</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2099</v>
      </c>
      <c r="B390" s="70">
        <v>123</v>
      </c>
      <c r="C390" s="70">
        <v>4</v>
      </c>
      <c r="D390" s="70">
        <v>8</v>
      </c>
      <c r="E390" s="70">
        <v>2007</v>
      </c>
      <c r="F390" s="70" t="s">
        <v>791</v>
      </c>
      <c r="G390" s="70" t="s">
        <v>2095</v>
      </c>
      <c r="H390" s="70" t="s">
        <v>2096</v>
      </c>
      <c r="I390" s="148"/>
      <c r="J390" s="71">
        <v>21.454706357566021</v>
      </c>
      <c r="K390" s="71">
        <v>2.1319003482004621</v>
      </c>
      <c r="L390" s="71">
        <v>9.1606776069369467</v>
      </c>
      <c r="M390" s="71">
        <v>13.489854922948011</v>
      </c>
      <c r="N390" s="71">
        <v>31.491316857554828</v>
      </c>
      <c r="O390" s="71">
        <v>17.583171638215958</v>
      </c>
      <c r="P390" s="71">
        <v>21.743483005431191</v>
      </c>
      <c r="Q390" s="71">
        <v>1.13005326693953</v>
      </c>
      <c r="R390" s="71">
        <v>0</v>
      </c>
      <c r="S390" s="71">
        <v>1.340264583523989</v>
      </c>
      <c r="T390" s="72"/>
      <c r="U390" s="71">
        <v>1696775</v>
      </c>
      <c r="V390" s="71">
        <v>712</v>
      </c>
      <c r="W390" s="71">
        <v>106</v>
      </c>
      <c r="X390" s="71">
        <v>2822</v>
      </c>
      <c r="Y390" s="71">
        <v>5409</v>
      </c>
      <c r="Z390" s="71">
        <v>8700</v>
      </c>
      <c r="AA390" s="71">
        <v>4258</v>
      </c>
      <c r="AB390" s="71">
        <v>18167</v>
      </c>
      <c r="AC390" s="71">
        <v>0</v>
      </c>
      <c r="AD390" s="71">
        <v>1.340264583523989</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2100</v>
      </c>
      <c r="B391" s="70">
        <v>124</v>
      </c>
      <c r="C391" s="70">
        <v>5</v>
      </c>
      <c r="D391" s="70">
        <v>8</v>
      </c>
      <c r="E391" s="70">
        <v>2008</v>
      </c>
      <c r="F391" s="70" t="s">
        <v>792</v>
      </c>
      <c r="G391" s="70" t="s">
        <v>2095</v>
      </c>
      <c r="H391" s="70" t="s">
        <v>2096</v>
      </c>
      <c r="I391" s="148"/>
      <c r="J391" s="71">
        <v>19.215646331649701</v>
      </c>
      <c r="K391" s="71">
        <v>1.612719929844036</v>
      </c>
      <c r="L391" s="71">
        <v>8.2543419668824498</v>
      </c>
      <c r="M391" s="71">
        <v>14.10147939678836</v>
      </c>
      <c r="N391" s="71">
        <v>25.798999800428732</v>
      </c>
      <c r="O391" s="71">
        <v>17.04943991094812</v>
      </c>
      <c r="P391" s="71">
        <v>21.249440362809199</v>
      </c>
      <c r="Q391" s="71">
        <v>1.0953050592106901</v>
      </c>
      <c r="R391" s="71">
        <v>0</v>
      </c>
      <c r="S391" s="71">
        <v>1.504036848283397</v>
      </c>
      <c r="T391" s="72"/>
      <c r="U391" s="71">
        <v>1567561</v>
      </c>
      <c r="V391" s="71">
        <v>712</v>
      </c>
      <c r="W391" s="71">
        <v>106</v>
      </c>
      <c r="X391" s="71">
        <v>2822</v>
      </c>
      <c r="Y391" s="71">
        <v>5402</v>
      </c>
      <c r="Z391" s="71">
        <v>8732</v>
      </c>
      <c r="AA391" s="71">
        <v>4166</v>
      </c>
      <c r="AB391" s="71">
        <v>17898</v>
      </c>
      <c r="AC391" s="71">
        <v>0</v>
      </c>
      <c r="AD391" s="71">
        <v>1.504036848283397</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2101</v>
      </c>
      <c r="B392" s="70">
        <v>125</v>
      </c>
      <c r="C392" s="70">
        <v>6</v>
      </c>
      <c r="D392" s="70">
        <v>8</v>
      </c>
      <c r="E392" s="70">
        <v>2009</v>
      </c>
      <c r="F392" s="70" t="s">
        <v>176</v>
      </c>
      <c r="G392" s="70" t="s">
        <v>2095</v>
      </c>
      <c r="H392" s="70" t="s">
        <v>2096</v>
      </c>
      <c r="I392" s="148"/>
      <c r="J392" s="71">
        <v>19.789011568217418</v>
      </c>
      <c r="K392" s="71">
        <v>1.3710264853187439</v>
      </c>
      <c r="L392" s="71">
        <v>11.026398388389881</v>
      </c>
      <c r="M392" s="71">
        <v>15.17179118026198</v>
      </c>
      <c r="N392" s="71">
        <v>25.468896168842381</v>
      </c>
      <c r="O392" s="71">
        <v>17.316670734147461</v>
      </c>
      <c r="P392" s="71">
        <v>20.32595708944838</v>
      </c>
      <c r="Q392" s="71">
        <v>1.0262083991511299</v>
      </c>
      <c r="R392" s="71">
        <v>0</v>
      </c>
      <c r="S392" s="71">
        <v>1.3040543421640689</v>
      </c>
      <c r="T392" s="72"/>
      <c r="U392" s="71">
        <v>1187819</v>
      </c>
      <c r="V392" s="71">
        <v>526</v>
      </c>
      <c r="W392" s="71">
        <v>235</v>
      </c>
      <c r="X392" s="71">
        <v>2910</v>
      </c>
      <c r="Y392" s="71">
        <v>5382</v>
      </c>
      <c r="Z392" s="71">
        <v>8754</v>
      </c>
      <c r="AA392" s="71">
        <v>4091</v>
      </c>
      <c r="AB392" s="71">
        <v>17603</v>
      </c>
      <c r="AC392" s="71">
        <v>0</v>
      </c>
      <c r="AD392" s="71">
        <v>1.3040543421640689</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3.6070000000000002</v>
      </c>
      <c r="BK392" s="71">
        <v>0</v>
      </c>
      <c r="BL392" s="71">
        <v>9.9879999999999995</v>
      </c>
      <c r="BM392" s="71">
        <v>0</v>
      </c>
      <c r="BN392" s="72"/>
      <c r="BO392" s="71">
        <v>0</v>
      </c>
      <c r="BP392" s="71">
        <v>0</v>
      </c>
      <c r="BQ392" s="71">
        <v>1</v>
      </c>
      <c r="BR392" s="71">
        <v>0</v>
      </c>
      <c r="BS392" s="71">
        <v>1</v>
      </c>
      <c r="BT392" s="71">
        <v>0</v>
      </c>
      <c r="BU392"/>
      <c r="BV392" s="70">
        <v>3.6070000000000002</v>
      </c>
      <c r="BW392" s="70">
        <v>0</v>
      </c>
      <c r="BX392" s="70">
        <v>9.9879999999999995</v>
      </c>
      <c r="BY392" s="70">
        <v>0</v>
      </c>
      <c r="BZ392" s="70">
        <v>0</v>
      </c>
      <c r="CA392" s="70">
        <v>0</v>
      </c>
      <c r="CB392" s="70">
        <v>0</v>
      </c>
      <c r="CC392" s="70">
        <v>0</v>
      </c>
      <c r="CD392" s="70">
        <v>0</v>
      </c>
    </row>
    <row r="393" spans="1:82">
      <c r="A393" s="70" t="s">
        <v>2102</v>
      </c>
      <c r="B393" s="70">
        <v>126</v>
      </c>
      <c r="C393" s="70">
        <v>7</v>
      </c>
      <c r="D393" s="70">
        <v>8</v>
      </c>
      <c r="E393" s="70">
        <v>2010</v>
      </c>
      <c r="F393" s="70" t="s">
        <v>177</v>
      </c>
      <c r="G393" s="70" t="s">
        <v>2095</v>
      </c>
      <c r="H393" s="70" t="s">
        <v>2096</v>
      </c>
      <c r="I393" s="148"/>
      <c r="J393" s="71">
        <v>20.771842162408451</v>
      </c>
      <c r="K393" s="71">
        <v>1.3590169375491501</v>
      </c>
      <c r="L393" s="71">
        <v>10.622257272285379</v>
      </c>
      <c r="M393" s="71">
        <v>14.249766420567569</v>
      </c>
      <c r="N393" s="71">
        <v>29.728940942447981</v>
      </c>
      <c r="O393" s="71">
        <v>17.311397603851852</v>
      </c>
      <c r="P393" s="71">
        <v>20.52554283993296</v>
      </c>
      <c r="Q393" s="71">
        <v>1.0537917335681899</v>
      </c>
      <c r="R393" s="71">
        <v>0</v>
      </c>
      <c r="S393" s="71">
        <v>1.6259494641389649</v>
      </c>
      <c r="T393" s="72"/>
      <c r="U393" s="71">
        <v>1458408</v>
      </c>
      <c r="V393" s="71">
        <v>526</v>
      </c>
      <c r="W393" s="71">
        <v>235</v>
      </c>
      <c r="X393" s="71">
        <v>2910</v>
      </c>
      <c r="Y393" s="71">
        <v>5370</v>
      </c>
      <c r="Z393" s="71">
        <v>8792</v>
      </c>
      <c r="AA393" s="71">
        <v>4028</v>
      </c>
      <c r="AB393" s="71">
        <v>17321</v>
      </c>
      <c r="AC393" s="71">
        <v>0</v>
      </c>
      <c r="AD393" s="71">
        <v>1.6259494641389649</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3.992</v>
      </c>
      <c r="BK393" s="71">
        <v>0</v>
      </c>
      <c r="BL393" s="71">
        <v>9.8859999999999992</v>
      </c>
      <c r="BM393" s="71">
        <v>0</v>
      </c>
      <c r="BN393" s="72"/>
      <c r="BO393" s="71">
        <v>0</v>
      </c>
      <c r="BP393" s="71">
        <v>0</v>
      </c>
      <c r="BQ393" s="71">
        <v>1</v>
      </c>
      <c r="BR393" s="71">
        <v>0</v>
      </c>
      <c r="BS393" s="71">
        <v>1</v>
      </c>
      <c r="BT393" s="71">
        <v>0</v>
      </c>
      <c r="BU393"/>
      <c r="BV393" s="70">
        <v>3.992</v>
      </c>
      <c r="BW393" s="70">
        <v>0</v>
      </c>
      <c r="BX393" s="70">
        <v>9.8859999999999992</v>
      </c>
      <c r="BY393" s="70">
        <v>0</v>
      </c>
      <c r="BZ393" s="70">
        <v>0</v>
      </c>
      <c r="CA393" s="70">
        <v>0</v>
      </c>
      <c r="CB393" s="70">
        <v>0</v>
      </c>
      <c r="CC393" s="70">
        <v>0</v>
      </c>
      <c r="CD393" s="70">
        <v>0</v>
      </c>
    </row>
    <row r="394" spans="1:82">
      <c r="A394" s="70" t="s">
        <v>2103</v>
      </c>
      <c r="B394" s="70">
        <v>127</v>
      </c>
      <c r="C394" s="70">
        <v>8</v>
      </c>
      <c r="D394" s="70">
        <v>8</v>
      </c>
      <c r="E394" s="70">
        <v>2011</v>
      </c>
      <c r="F394" s="70" t="s">
        <v>178</v>
      </c>
      <c r="G394" s="70" t="s">
        <v>2095</v>
      </c>
      <c r="H394" s="70" t="s">
        <v>2096</v>
      </c>
      <c r="I394" s="148"/>
      <c r="J394" s="71">
        <v>26.672450239795719</v>
      </c>
      <c r="K394" s="71">
        <v>1.846089447407548</v>
      </c>
      <c r="L394" s="71">
        <v>9.066297676033555</v>
      </c>
      <c r="M394" s="71">
        <v>16.455506515320138</v>
      </c>
      <c r="N394" s="71">
        <v>27.7861922824152</v>
      </c>
      <c r="O394" s="71">
        <v>17.001118165873461</v>
      </c>
      <c r="P394" s="71">
        <v>19.670119509317928</v>
      </c>
      <c r="Q394" s="71">
        <v>1.19385183516361</v>
      </c>
      <c r="R394" s="71">
        <v>0</v>
      </c>
      <c r="S394" s="71">
        <v>1.970682999306252</v>
      </c>
      <c r="T394" s="72"/>
      <c r="U394" s="71">
        <v>1445544</v>
      </c>
      <c r="V394" s="71">
        <v>526</v>
      </c>
      <c r="W394" s="71">
        <v>235</v>
      </c>
      <c r="X394" s="71">
        <v>2910</v>
      </c>
      <c r="Y394" s="71">
        <v>5382</v>
      </c>
      <c r="Z394" s="71">
        <v>8822</v>
      </c>
      <c r="AA394" s="71">
        <v>3975</v>
      </c>
      <c r="AB394" s="71">
        <v>17012</v>
      </c>
      <c r="AC394" s="71">
        <v>0</v>
      </c>
      <c r="AD394" s="71">
        <v>1.970682999306252</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3.4740000000000002</v>
      </c>
      <c r="BK394" s="71">
        <v>0</v>
      </c>
      <c r="BL394" s="71">
        <v>9.9670000000000005</v>
      </c>
      <c r="BM394" s="71">
        <v>0</v>
      </c>
      <c r="BN394" s="72"/>
      <c r="BO394" s="71">
        <v>0</v>
      </c>
      <c r="BP394" s="71">
        <v>0</v>
      </c>
      <c r="BQ394" s="71">
        <v>1</v>
      </c>
      <c r="BR394" s="71">
        <v>0</v>
      </c>
      <c r="BS394" s="71">
        <v>1</v>
      </c>
      <c r="BT394" s="71">
        <v>0</v>
      </c>
      <c r="BU394"/>
      <c r="BV394" s="70">
        <v>3.4740000000000002</v>
      </c>
      <c r="BW394" s="70">
        <v>0</v>
      </c>
      <c r="BX394" s="70">
        <v>9.9670000000000005</v>
      </c>
      <c r="BY394" s="70">
        <v>0</v>
      </c>
      <c r="BZ394" s="70">
        <v>0</v>
      </c>
      <c r="CA394" s="70">
        <v>0</v>
      </c>
      <c r="CB394" s="70">
        <v>0</v>
      </c>
      <c r="CC394" s="70">
        <v>0</v>
      </c>
      <c r="CD394" s="70">
        <v>0</v>
      </c>
    </row>
    <row r="395" spans="1:82">
      <c r="A395" s="70" t="s">
        <v>2104</v>
      </c>
      <c r="B395" s="70">
        <v>128</v>
      </c>
      <c r="C395" s="70">
        <v>9</v>
      </c>
      <c r="D395" s="70">
        <v>8</v>
      </c>
      <c r="E395" s="70">
        <v>2012</v>
      </c>
      <c r="F395" s="70" t="s">
        <v>179</v>
      </c>
      <c r="G395" s="70" t="s">
        <v>2095</v>
      </c>
      <c r="H395" s="70" t="s">
        <v>2096</v>
      </c>
      <c r="I395" s="148"/>
      <c r="J395" s="71">
        <v>24.46309123606272</v>
      </c>
      <c r="K395" s="71">
        <v>1.716246390095006</v>
      </c>
      <c r="L395" s="71">
        <v>8.9525163256102971</v>
      </c>
      <c r="M395" s="71">
        <v>16.372582837433999</v>
      </c>
      <c r="N395" s="71">
        <v>30.10286619237452</v>
      </c>
      <c r="O395" s="71">
        <v>16.936164414959322</v>
      </c>
      <c r="P395" s="71">
        <v>19.334137657856509</v>
      </c>
      <c r="Q395" s="71">
        <v>1.2823804960257601</v>
      </c>
      <c r="R395" s="71">
        <v>0</v>
      </c>
      <c r="S395" s="71">
        <v>1.631969402780143</v>
      </c>
      <c r="T395" s="72"/>
      <c r="U395" s="71">
        <v>1539828</v>
      </c>
      <c r="V395" s="71">
        <v>526</v>
      </c>
      <c r="W395" s="71">
        <v>235</v>
      </c>
      <c r="X395" s="71">
        <v>2910</v>
      </c>
      <c r="Y395" s="71">
        <v>5457</v>
      </c>
      <c r="Z395" s="71">
        <v>8858</v>
      </c>
      <c r="AA395" s="71">
        <v>3885</v>
      </c>
      <c r="AB395" s="71">
        <v>16819</v>
      </c>
      <c r="AC395" s="71">
        <v>0</v>
      </c>
      <c r="AD395" s="71">
        <v>1.631969402780143</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4.8380000000000001</v>
      </c>
      <c r="BK395" s="71">
        <v>0</v>
      </c>
      <c r="BL395" s="71">
        <v>10.419</v>
      </c>
      <c r="BM395" s="71">
        <v>0</v>
      </c>
      <c r="BN395" s="72"/>
      <c r="BO395" s="71">
        <v>0</v>
      </c>
      <c r="BP395" s="71">
        <v>0</v>
      </c>
      <c r="BQ395" s="71">
        <v>1</v>
      </c>
      <c r="BR395" s="71">
        <v>0</v>
      </c>
      <c r="BS395" s="71">
        <v>1</v>
      </c>
      <c r="BT395" s="71">
        <v>0</v>
      </c>
      <c r="BU395"/>
      <c r="BV395" s="70">
        <v>4.8380000000000001</v>
      </c>
      <c r="BW395" s="70">
        <v>0</v>
      </c>
      <c r="BX395" s="70">
        <v>10.419</v>
      </c>
      <c r="BY395" s="70">
        <v>0</v>
      </c>
      <c r="BZ395" s="70">
        <v>0</v>
      </c>
      <c r="CA395" s="70">
        <v>0</v>
      </c>
      <c r="CB395" s="70">
        <v>0</v>
      </c>
      <c r="CC395" s="70">
        <v>0</v>
      </c>
      <c r="CD395" s="70">
        <v>0</v>
      </c>
    </row>
    <row r="396" spans="1:82">
      <c r="A396" s="70" t="s">
        <v>2105</v>
      </c>
      <c r="B396" s="70">
        <v>129</v>
      </c>
      <c r="C396" s="70">
        <v>10</v>
      </c>
      <c r="D396" s="70">
        <v>8</v>
      </c>
      <c r="E396" s="70">
        <v>2013</v>
      </c>
      <c r="F396" s="70" t="s">
        <v>180</v>
      </c>
      <c r="G396" s="70" t="s">
        <v>2095</v>
      </c>
      <c r="H396" s="70" t="s">
        <v>2096</v>
      </c>
      <c r="I396" s="148"/>
      <c r="J396" s="71">
        <v>24.254710109499541</v>
      </c>
      <c r="K396" s="71">
        <v>1.557430323842256</v>
      </c>
      <c r="L396" s="71">
        <v>7.0900402271772967</v>
      </c>
      <c r="M396" s="71">
        <v>16.155067368474679</v>
      </c>
      <c r="N396" s="71">
        <v>34.284766591431051</v>
      </c>
      <c r="O396" s="71">
        <v>16.179370035684116</v>
      </c>
      <c r="P396" s="71">
        <v>19.297090822524758</v>
      </c>
      <c r="Q396" s="71">
        <v>1.2917493715328201</v>
      </c>
      <c r="R396" s="71">
        <v>0</v>
      </c>
      <c r="S396" s="71">
        <v>2.1045293557180851</v>
      </c>
      <c r="T396" s="72"/>
      <c r="U396" s="71">
        <v>1452909</v>
      </c>
      <c r="V396" s="71">
        <v>526</v>
      </c>
      <c r="W396" s="71">
        <v>235</v>
      </c>
      <c r="X396" s="71">
        <v>2910</v>
      </c>
      <c r="Y396" s="71">
        <v>5449</v>
      </c>
      <c r="Z396" s="71">
        <v>8840</v>
      </c>
      <c r="AA396" s="71">
        <v>3863</v>
      </c>
      <c r="AB396" s="71">
        <v>16699</v>
      </c>
      <c r="AC396" s="71">
        <v>0</v>
      </c>
      <c r="AD396" s="71">
        <v>2.1045293557180851</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5.4749999999999996</v>
      </c>
      <c r="BK396" s="71">
        <v>0</v>
      </c>
      <c r="BL396" s="71">
        <v>15.667999999999999</v>
      </c>
      <c r="BM396" s="71">
        <v>0</v>
      </c>
      <c r="BN396" s="72"/>
      <c r="BO396" s="71">
        <v>0</v>
      </c>
      <c r="BP396" s="71">
        <v>0</v>
      </c>
      <c r="BQ396" s="71">
        <v>1</v>
      </c>
      <c r="BR396" s="71">
        <v>0</v>
      </c>
      <c r="BS396" s="71">
        <v>1</v>
      </c>
      <c r="BT396" s="71">
        <v>0</v>
      </c>
      <c r="BU396"/>
      <c r="BV396" s="70">
        <v>11.02</v>
      </c>
      <c r="BW396" s="70">
        <v>0</v>
      </c>
      <c r="BX396" s="70">
        <v>10.122999999999999</v>
      </c>
      <c r="BY396" s="70">
        <v>0</v>
      </c>
      <c r="BZ396" s="70">
        <v>0</v>
      </c>
      <c r="CA396" s="70">
        <v>0</v>
      </c>
      <c r="CB396" s="70">
        <v>0</v>
      </c>
      <c r="CC396" s="70">
        <v>0</v>
      </c>
      <c r="CD396" s="70">
        <v>0</v>
      </c>
    </row>
    <row r="397" spans="1:82">
      <c r="A397" s="70" t="s">
        <v>2106</v>
      </c>
      <c r="B397" s="70">
        <v>130</v>
      </c>
      <c r="C397" s="70">
        <v>11</v>
      </c>
      <c r="D397" s="70">
        <v>8</v>
      </c>
      <c r="E397" s="70">
        <v>2014</v>
      </c>
      <c r="F397" s="70" t="s">
        <v>181</v>
      </c>
      <c r="G397" s="70" t="s">
        <v>2095</v>
      </c>
      <c r="H397" s="70" t="s">
        <v>2096</v>
      </c>
      <c r="I397" s="148"/>
      <c r="J397" s="71">
        <v>19.531969797030811</v>
      </c>
      <c r="K397" s="71">
        <v>1.7897597809353609</v>
      </c>
      <c r="L397" s="71">
        <v>10.63697272612384</v>
      </c>
      <c r="M397" s="71">
        <v>15.92434213665954</v>
      </c>
      <c r="N397" s="71">
        <v>27.658516680482592</v>
      </c>
      <c r="O397" s="71">
        <v>15.339186273034032</v>
      </c>
      <c r="P397" s="71">
        <v>18.985645170588192</v>
      </c>
      <c r="Q397" s="71">
        <v>1.21479061739309</v>
      </c>
      <c r="R397" s="71">
        <v>0</v>
      </c>
      <c r="S397" s="71">
        <v>1.7476084193839481</v>
      </c>
      <c r="T397" s="72"/>
      <c r="U397" s="71">
        <v>1540115</v>
      </c>
      <c r="V397" s="71">
        <v>566</v>
      </c>
      <c r="W397" s="71">
        <v>218</v>
      </c>
      <c r="X397" s="71">
        <v>2937</v>
      </c>
      <c r="Y397" s="71">
        <v>5427</v>
      </c>
      <c r="Z397" s="71">
        <v>8827</v>
      </c>
      <c r="AA397" s="71">
        <v>3781</v>
      </c>
      <c r="AB397" s="71">
        <v>16368</v>
      </c>
      <c r="AC397" s="71">
        <v>0</v>
      </c>
      <c r="AD397" s="71">
        <v>1.7476084193839481</v>
      </c>
      <c r="AE397" s="72"/>
      <c r="AF397" s="71"/>
      <c r="AG397" s="71"/>
      <c r="AH397" s="71"/>
      <c r="AI397" s="71"/>
      <c r="AJ397" s="71"/>
      <c r="AK397" s="71"/>
      <c r="AL397" s="71"/>
      <c r="AM397" s="71"/>
      <c r="AN397" s="71"/>
      <c r="AO397" s="71"/>
      <c r="AP397" s="71"/>
      <c r="AQ397" s="72"/>
      <c r="AR397" s="71">
        <v>51</v>
      </c>
      <c r="AS397" s="71">
        <v>0</v>
      </c>
      <c r="AT397" s="71">
        <v>0</v>
      </c>
      <c r="AU397" s="71">
        <v>1</v>
      </c>
      <c r="AV397" s="71">
        <v>0</v>
      </c>
      <c r="AW397" s="71">
        <v>0</v>
      </c>
      <c r="AX397" s="71"/>
      <c r="AY397" s="72"/>
      <c r="AZ397" s="71">
        <v>211.6</v>
      </c>
      <c r="BA397" s="71">
        <v>0</v>
      </c>
      <c r="BB397" s="71">
        <v>0</v>
      </c>
      <c r="BC397" s="71">
        <v>5.5</v>
      </c>
      <c r="BD397" s="71">
        <v>0</v>
      </c>
      <c r="BE397" s="71">
        <v>0</v>
      </c>
      <c r="BF397" s="71"/>
      <c r="BG397" s="72"/>
      <c r="BH397" s="71">
        <v>0</v>
      </c>
      <c r="BI397" s="71">
        <v>0</v>
      </c>
      <c r="BJ397" s="71">
        <v>5.843</v>
      </c>
      <c r="BK397" s="71">
        <v>0</v>
      </c>
      <c r="BL397" s="71">
        <v>12.032999999999999</v>
      </c>
      <c r="BM397" s="71">
        <v>0</v>
      </c>
      <c r="BN397" s="72"/>
      <c r="BO397" s="71">
        <v>0</v>
      </c>
      <c r="BP397" s="71">
        <v>0</v>
      </c>
      <c r="BQ397" s="71">
        <v>1</v>
      </c>
      <c r="BR397" s="71">
        <v>0</v>
      </c>
      <c r="BS397" s="71">
        <v>1</v>
      </c>
      <c r="BT397" s="71">
        <v>0</v>
      </c>
      <c r="BU397"/>
      <c r="BV397" s="70">
        <v>7.9080000000000004</v>
      </c>
      <c r="BW397" s="70">
        <v>0</v>
      </c>
      <c r="BX397" s="70">
        <v>9.968</v>
      </c>
      <c r="BY397" s="70">
        <v>0</v>
      </c>
      <c r="BZ397" s="70">
        <v>0</v>
      </c>
      <c r="CA397" s="70">
        <v>0</v>
      </c>
      <c r="CB397" s="70">
        <v>0</v>
      </c>
      <c r="CC397" s="70">
        <v>0</v>
      </c>
      <c r="CD397" s="70">
        <v>0</v>
      </c>
    </row>
    <row r="398" spans="1:82">
      <c r="A398" s="70" t="s">
        <v>2107</v>
      </c>
      <c r="B398" s="70">
        <v>131</v>
      </c>
      <c r="C398" s="70">
        <v>12</v>
      </c>
      <c r="D398" s="70">
        <v>8</v>
      </c>
      <c r="E398" s="70">
        <v>2015</v>
      </c>
      <c r="F398" s="70" t="s">
        <v>182</v>
      </c>
      <c r="G398" s="70" t="s">
        <v>2095</v>
      </c>
      <c r="H398" s="70" t="s">
        <v>2096</v>
      </c>
      <c r="I398" s="148"/>
      <c r="J398" s="71">
        <v>16.361526993434261</v>
      </c>
      <c r="K398" s="71">
        <v>1.6879516837717721</v>
      </c>
      <c r="L398" s="71">
        <v>11.38783938381766</v>
      </c>
      <c r="M398" s="71">
        <v>15.12327926616115</v>
      </c>
      <c r="N398" s="71">
        <v>26.65746099131869</v>
      </c>
      <c r="O398" s="71">
        <v>15.143055799016301</v>
      </c>
      <c r="P398" s="71">
        <v>18.483039430916619</v>
      </c>
      <c r="Q398" s="71">
        <v>1.1605760213101299</v>
      </c>
      <c r="R398" s="71">
        <v>0</v>
      </c>
      <c r="S398" s="71">
        <v>1.2324764387772109</v>
      </c>
      <c r="T398" s="72"/>
      <c r="U398" s="71">
        <v>1269731</v>
      </c>
      <c r="V398" s="71">
        <v>566</v>
      </c>
      <c r="W398" s="71">
        <v>218</v>
      </c>
      <c r="X398" s="71">
        <v>2937</v>
      </c>
      <c r="Y398" s="71">
        <v>5404</v>
      </c>
      <c r="Z398" s="71">
        <v>8798</v>
      </c>
      <c r="AA398" s="71">
        <v>3678</v>
      </c>
      <c r="AB398" s="71">
        <v>15974</v>
      </c>
      <c r="AC398" s="71">
        <v>0</v>
      </c>
      <c r="AD398" s="71">
        <v>1.2324764387772109</v>
      </c>
      <c r="AE398" s="72"/>
      <c r="AF398" s="71">
        <v>17812419.59825439</v>
      </c>
      <c r="AG398" s="71">
        <v>1187053.6003798009</v>
      </c>
      <c r="AH398" s="71">
        <v>2877758.6276360899</v>
      </c>
      <c r="AI398" s="71">
        <v>18768301.348792169</v>
      </c>
      <c r="AJ398" s="71">
        <v>28897609.2930982</v>
      </c>
      <c r="AK398" s="71">
        <v>0</v>
      </c>
      <c r="AL398" s="71">
        <v>0</v>
      </c>
      <c r="AM398" s="71">
        <v>2189169.6915902351</v>
      </c>
      <c r="AN398" s="71">
        <v>0</v>
      </c>
      <c r="AO398" s="71">
        <v>0</v>
      </c>
      <c r="AP398" s="71">
        <v>71732312.159750879</v>
      </c>
      <c r="AQ398" s="72"/>
      <c r="AR398" s="71">
        <v>56</v>
      </c>
      <c r="AS398" s="71">
        <v>0</v>
      </c>
      <c r="AT398" s="71">
        <v>0</v>
      </c>
      <c r="AU398" s="71">
        <v>0</v>
      </c>
      <c r="AV398" s="71">
        <v>0</v>
      </c>
      <c r="AW398" s="71">
        <v>0</v>
      </c>
      <c r="AX398" s="71"/>
      <c r="AY398" s="72"/>
      <c r="AZ398" s="71">
        <v>235.6</v>
      </c>
      <c r="BA398" s="71">
        <v>0</v>
      </c>
      <c r="BB398" s="71">
        <v>0</v>
      </c>
      <c r="BC398" s="71">
        <v>0</v>
      </c>
      <c r="BD398" s="71">
        <v>0</v>
      </c>
      <c r="BE398" s="71">
        <v>0</v>
      </c>
      <c r="BF398" s="71"/>
      <c r="BG398" s="72"/>
      <c r="BH398" s="71">
        <v>0</v>
      </c>
      <c r="BI398" s="71">
        <v>0</v>
      </c>
      <c r="BJ398" s="71">
        <v>5.7039999999999997</v>
      </c>
      <c r="BK398" s="71">
        <v>0</v>
      </c>
      <c r="BL398" s="71">
        <v>9.7029999999999994</v>
      </c>
      <c r="BM398" s="71">
        <v>0</v>
      </c>
      <c r="BN398" s="72"/>
      <c r="BO398" s="71">
        <v>0</v>
      </c>
      <c r="BP398" s="71">
        <v>0</v>
      </c>
      <c r="BQ398" s="71">
        <v>1</v>
      </c>
      <c r="BR398" s="71">
        <v>0</v>
      </c>
      <c r="BS398" s="71">
        <v>1</v>
      </c>
      <c r="BT398" s="71">
        <v>0</v>
      </c>
      <c r="BU398"/>
      <c r="BV398" s="70">
        <v>5.7039999999999997</v>
      </c>
      <c r="BW398" s="70">
        <v>0</v>
      </c>
      <c r="BX398" s="70">
        <v>9.7029999999999994</v>
      </c>
      <c r="BY398" s="70">
        <v>0</v>
      </c>
      <c r="BZ398" s="70">
        <v>0</v>
      </c>
      <c r="CA398" s="70">
        <v>0</v>
      </c>
      <c r="CB398" s="70">
        <v>0</v>
      </c>
      <c r="CC398" s="70">
        <v>0</v>
      </c>
      <c r="CD398" s="70">
        <v>0</v>
      </c>
    </row>
    <row r="399" spans="1:82">
      <c r="A399" s="70" t="s">
        <v>2108</v>
      </c>
      <c r="B399" s="70">
        <v>132</v>
      </c>
      <c r="C399" s="70">
        <v>13</v>
      </c>
      <c r="D399" s="70">
        <v>8</v>
      </c>
      <c r="E399" s="70">
        <v>2016</v>
      </c>
      <c r="F399" s="70" t="s">
        <v>155</v>
      </c>
      <c r="G399" s="70" t="s">
        <v>2095</v>
      </c>
      <c r="H399" s="70" t="s">
        <v>2096</v>
      </c>
      <c r="I399" s="148"/>
      <c r="J399" s="71">
        <v>23.34306617819426</v>
      </c>
      <c r="K399" s="71">
        <v>1.7942154163334056</v>
      </c>
      <c r="L399" s="71">
        <v>10.790723593677029</v>
      </c>
      <c r="M399" s="71">
        <v>13.145481197274318</v>
      </c>
      <c r="N399" s="71">
        <v>27.024483702105574</v>
      </c>
      <c r="O399" s="71">
        <v>14.916659093908978</v>
      </c>
      <c r="P399" s="71">
        <v>18.468002071364793</v>
      </c>
      <c r="Q399" s="71">
        <v>1.108357781042695</v>
      </c>
      <c r="R399" s="71">
        <v>0</v>
      </c>
      <c r="S399" s="71">
        <v>1.5912316906861632</v>
      </c>
      <c r="T399" s="72"/>
      <c r="U399" s="71">
        <v>1428932</v>
      </c>
      <c r="V399" s="71">
        <v>566</v>
      </c>
      <c r="W399" s="71">
        <v>218</v>
      </c>
      <c r="X399" s="71">
        <v>2937</v>
      </c>
      <c r="Y399" s="71">
        <v>5384</v>
      </c>
      <c r="Z399" s="71">
        <v>8773</v>
      </c>
      <c r="AA399" s="71">
        <v>3801</v>
      </c>
      <c r="AB399" s="71">
        <v>15692</v>
      </c>
      <c r="AC399" s="71">
        <v>0</v>
      </c>
      <c r="AD399" s="71">
        <v>1.591231690686163</v>
      </c>
      <c r="AE399" s="72"/>
      <c r="AF399" s="71">
        <v>29252420.59824045</v>
      </c>
      <c r="AG399" s="71">
        <v>1248358.009863331</v>
      </c>
      <c r="AH399" s="71">
        <v>1942387.63296508</v>
      </c>
      <c r="AI399" s="71">
        <v>18158572.208533209</v>
      </c>
      <c r="AJ399" s="71">
        <v>29373085.17539347</v>
      </c>
      <c r="AK399" s="71">
        <v>0</v>
      </c>
      <c r="AL399" s="71">
        <v>0</v>
      </c>
      <c r="AM399" s="71">
        <v>2152193.5197241539</v>
      </c>
      <c r="AN399" s="71">
        <v>0</v>
      </c>
      <c r="AO399" s="71">
        <v>0</v>
      </c>
      <c r="AP399" s="71">
        <v>82127017.14471969</v>
      </c>
      <c r="AQ399" s="72"/>
      <c r="AR399" s="71">
        <v>61</v>
      </c>
      <c r="AS399" s="71">
        <v>2</v>
      </c>
      <c r="AT399" s="71">
        <v>0</v>
      </c>
      <c r="AU399" s="71">
        <v>0</v>
      </c>
      <c r="AV399" s="71">
        <v>0</v>
      </c>
      <c r="AW399" s="71">
        <v>0</v>
      </c>
      <c r="AX399" s="71"/>
      <c r="AY399" s="72"/>
      <c r="AZ399" s="71">
        <v>263.60000000000002</v>
      </c>
      <c r="BA399" s="71">
        <v>95.5</v>
      </c>
      <c r="BB399" s="71">
        <v>0</v>
      </c>
      <c r="BC399" s="71">
        <v>0</v>
      </c>
      <c r="BD399" s="71">
        <v>0</v>
      </c>
      <c r="BE399" s="71">
        <v>0</v>
      </c>
      <c r="BF399" s="71"/>
      <c r="BG399" s="72"/>
      <c r="BH399" s="71">
        <v>0</v>
      </c>
      <c r="BI399" s="71">
        <v>0</v>
      </c>
      <c r="BJ399" s="71">
        <v>5.867</v>
      </c>
      <c r="BK399" s="71">
        <v>0</v>
      </c>
      <c r="BL399" s="71">
        <v>6.5860000000000003</v>
      </c>
      <c r="BM399" s="71">
        <v>0</v>
      </c>
      <c r="BN399" s="72"/>
      <c r="BO399" s="71">
        <v>0</v>
      </c>
      <c r="BP399" s="71">
        <v>0</v>
      </c>
      <c r="BQ399" s="71">
        <v>1</v>
      </c>
      <c r="BR399" s="71">
        <v>0</v>
      </c>
      <c r="BS399" s="71">
        <v>1</v>
      </c>
      <c r="BT399" s="71">
        <v>0</v>
      </c>
      <c r="BU399"/>
      <c r="BV399" s="70">
        <v>5.867</v>
      </c>
      <c r="BW399" s="70">
        <v>0</v>
      </c>
      <c r="BX399" s="70">
        <v>6.5860000000000003</v>
      </c>
      <c r="BY399" s="70">
        <v>0</v>
      </c>
      <c r="BZ399" s="70">
        <v>0</v>
      </c>
      <c r="CA399" s="70">
        <v>0</v>
      </c>
      <c r="CB399" s="70">
        <v>0</v>
      </c>
      <c r="CC399" s="70">
        <v>0</v>
      </c>
      <c r="CD399" s="70">
        <v>0</v>
      </c>
    </row>
    <row r="400" spans="1:82">
      <c r="A400" s="70" t="s">
        <v>2109</v>
      </c>
      <c r="B400" s="70">
        <v>133</v>
      </c>
      <c r="C400" s="70">
        <v>14</v>
      </c>
      <c r="D400" s="70">
        <v>8</v>
      </c>
      <c r="E400" s="70">
        <v>2017</v>
      </c>
      <c r="F400" s="70" t="s">
        <v>156</v>
      </c>
      <c r="G400" s="70" t="s">
        <v>2095</v>
      </c>
      <c r="H400" s="70" t="s">
        <v>2096</v>
      </c>
      <c r="I400" s="148"/>
      <c r="J400" s="71">
        <v>18.830989115954736</v>
      </c>
      <c r="K400" s="71">
        <v>1.7408903975094483</v>
      </c>
      <c r="L400" s="71">
        <v>10.422327862575857</v>
      </c>
      <c r="M400" s="71">
        <v>11.824825861675956</v>
      </c>
      <c r="N400" s="71">
        <v>28.979271767725898</v>
      </c>
      <c r="O400" s="71">
        <v>14.63144108527581</v>
      </c>
      <c r="P400" s="71">
        <v>18.109616689648146</v>
      </c>
      <c r="Q400" s="71">
        <v>1.04796898784702</v>
      </c>
      <c r="R400" s="71">
        <v>0</v>
      </c>
      <c r="S400" s="71">
        <v>1.7282694890764441</v>
      </c>
      <c r="T400" s="72"/>
      <c r="U400" s="71">
        <v>1428000</v>
      </c>
      <c r="V400" s="71">
        <v>566</v>
      </c>
      <c r="W400" s="71">
        <v>218</v>
      </c>
      <c r="X400" s="71">
        <v>2937</v>
      </c>
      <c r="Y400" s="71">
        <v>5370</v>
      </c>
      <c r="Z400" s="71">
        <v>8748</v>
      </c>
      <c r="AA400" s="71">
        <v>3751</v>
      </c>
      <c r="AB400" s="71">
        <v>15343</v>
      </c>
      <c r="AC400" s="71">
        <v>0</v>
      </c>
      <c r="AD400" s="71">
        <v>1.7282694890764441</v>
      </c>
      <c r="AE400" s="72"/>
      <c r="AF400" s="71">
        <v>24099424.508067802</v>
      </c>
      <c r="AG400" s="71">
        <v>1195237.773046748</v>
      </c>
      <c r="AH400" s="71">
        <v>2253851.4224016722</v>
      </c>
      <c r="AI400" s="71">
        <v>17304920.598674908</v>
      </c>
      <c r="AJ400" s="71">
        <v>30108459.84195821</v>
      </c>
      <c r="AK400" s="71">
        <v>0</v>
      </c>
      <c r="AL400" s="71">
        <v>0</v>
      </c>
      <c r="AM400" s="71">
        <v>2107620.073217609</v>
      </c>
      <c r="AN400" s="71">
        <v>0</v>
      </c>
      <c r="AO400" s="71">
        <v>0</v>
      </c>
      <c r="AP400" s="71">
        <v>77069514.217366949</v>
      </c>
      <c r="AQ400" s="72"/>
      <c r="AR400" s="71">
        <v>67</v>
      </c>
      <c r="AS400" s="71">
        <v>4</v>
      </c>
      <c r="AT400" s="71">
        <v>0</v>
      </c>
      <c r="AU400" s="71">
        <v>0</v>
      </c>
      <c r="AV400" s="71">
        <v>0</v>
      </c>
      <c r="AW400" s="71">
        <v>0</v>
      </c>
      <c r="AX400" s="71"/>
      <c r="AY400" s="72"/>
      <c r="AZ400" s="71">
        <v>302.89999999999998</v>
      </c>
      <c r="BA400" s="71">
        <v>159.1</v>
      </c>
      <c r="BB400" s="71">
        <v>0</v>
      </c>
      <c r="BC400" s="71">
        <v>0</v>
      </c>
      <c r="BD400" s="71">
        <v>0</v>
      </c>
      <c r="BE400" s="71">
        <v>0</v>
      </c>
      <c r="BF400" s="71"/>
      <c r="BG400" s="72"/>
      <c r="BH400" s="71">
        <v>0</v>
      </c>
      <c r="BI400" s="71">
        <v>0</v>
      </c>
      <c r="BJ400" s="71">
        <v>6.0279999999999996</v>
      </c>
      <c r="BK400" s="71">
        <v>0</v>
      </c>
      <c r="BL400" s="71">
        <v>0</v>
      </c>
      <c r="BM400" s="71">
        <v>0</v>
      </c>
      <c r="BN400" s="72"/>
      <c r="BO400" s="71">
        <v>0</v>
      </c>
      <c r="BP400" s="71">
        <v>0</v>
      </c>
      <c r="BQ400" s="71">
        <v>1</v>
      </c>
      <c r="BR400" s="71">
        <v>0</v>
      </c>
      <c r="BS400" s="71">
        <v>0</v>
      </c>
      <c r="BT400" s="71">
        <v>0</v>
      </c>
      <c r="BU400"/>
      <c r="BV400" s="70">
        <v>6.0279999999999996</v>
      </c>
      <c r="BW400" s="70">
        <v>0</v>
      </c>
      <c r="BX400" s="70">
        <v>0</v>
      </c>
      <c r="BY400" s="70">
        <v>0</v>
      </c>
      <c r="BZ400" s="70">
        <v>0</v>
      </c>
      <c r="CA400" s="70">
        <v>0</v>
      </c>
      <c r="CB400" s="70">
        <v>0</v>
      </c>
      <c r="CC400" s="70">
        <v>0</v>
      </c>
      <c r="CD400" s="70">
        <v>0</v>
      </c>
    </row>
    <row r="401" spans="1:82">
      <c r="A401" s="70" t="s">
        <v>2110</v>
      </c>
      <c r="B401" s="70">
        <v>134</v>
      </c>
      <c r="C401" s="70">
        <v>15</v>
      </c>
      <c r="D401" s="70">
        <v>8</v>
      </c>
      <c r="E401" s="70">
        <v>2018</v>
      </c>
      <c r="F401" s="70" t="s">
        <v>183</v>
      </c>
      <c r="G401" s="70" t="s">
        <v>2095</v>
      </c>
      <c r="H401" s="70" t="s">
        <v>2096</v>
      </c>
      <c r="I401" s="148"/>
      <c r="J401" s="71">
        <v>22.746397151226112</v>
      </c>
      <c r="K401" s="71">
        <v>1.6461979549097434</v>
      </c>
      <c r="L401" s="71">
        <v>9.5518730171713457</v>
      </c>
      <c r="M401" s="71">
        <v>12.38985670084349</v>
      </c>
      <c r="N401" s="71">
        <v>24.620722032648832</v>
      </c>
      <c r="O401" s="71">
        <v>14.317161275956224</v>
      </c>
      <c r="P401" s="71">
        <v>17.76683317095128</v>
      </c>
      <c r="Q401" s="71">
        <v>0.94950826486876405</v>
      </c>
      <c r="R401" s="71">
        <v>0</v>
      </c>
      <c r="S401" s="71">
        <v>1.4426445268968353</v>
      </c>
      <c r="T401" s="72"/>
      <c r="U401" s="71">
        <v>1554462</v>
      </c>
      <c r="V401" s="71">
        <v>566</v>
      </c>
      <c r="W401" s="71">
        <v>218</v>
      </c>
      <c r="X401" s="71">
        <v>2937</v>
      </c>
      <c r="Y401" s="71">
        <v>5354</v>
      </c>
      <c r="Z401" s="71">
        <v>8724</v>
      </c>
      <c r="AA401" s="71">
        <v>3717</v>
      </c>
      <c r="AB401" s="71">
        <v>14981</v>
      </c>
      <c r="AC401" s="71">
        <v>0</v>
      </c>
      <c r="AD401" s="71">
        <v>1.4426445268968351</v>
      </c>
      <c r="AE401" s="72"/>
      <c r="AF401" s="71">
        <v>28644459.22514208</v>
      </c>
      <c r="AG401" s="71">
        <v>1118347.0844182919</v>
      </c>
      <c r="AH401" s="71">
        <v>2171970.0905440031</v>
      </c>
      <c r="AI401" s="71">
        <v>17476223.94477782</v>
      </c>
      <c r="AJ401" s="71">
        <v>27017067.600703388</v>
      </c>
      <c r="AK401" s="71">
        <v>0</v>
      </c>
      <c r="AL401" s="71">
        <v>0</v>
      </c>
      <c r="AM401" s="71">
        <v>2062151.289571211</v>
      </c>
      <c r="AN401" s="71">
        <v>0</v>
      </c>
      <c r="AO401" s="71">
        <v>0</v>
      </c>
      <c r="AP401" s="71">
        <v>78490219.235156789</v>
      </c>
      <c r="AQ401" s="72"/>
      <c r="AR401" s="71">
        <v>69</v>
      </c>
      <c r="AS401" s="71">
        <v>4</v>
      </c>
      <c r="AT401" s="71">
        <v>0</v>
      </c>
      <c r="AU401" s="71">
        <v>0</v>
      </c>
      <c r="AV401" s="71">
        <v>0</v>
      </c>
      <c r="AW401" s="71">
        <v>0</v>
      </c>
      <c r="AX401" s="71"/>
      <c r="AY401" s="72"/>
      <c r="AZ401" s="71">
        <v>315.59999999999997</v>
      </c>
      <c r="BA401" s="71">
        <v>159</v>
      </c>
      <c r="BB401" s="71">
        <v>0</v>
      </c>
      <c r="BC401" s="71">
        <v>0</v>
      </c>
      <c r="BD401" s="71">
        <v>0</v>
      </c>
      <c r="BE401" s="71">
        <v>0</v>
      </c>
      <c r="BF401" s="71"/>
      <c r="BG401" s="72"/>
      <c r="BH401" s="71">
        <v>0</v>
      </c>
      <c r="BI401" s="71">
        <v>0</v>
      </c>
      <c r="BJ401" s="71">
        <v>6.0839999999999996</v>
      </c>
      <c r="BK401" s="71">
        <v>0</v>
      </c>
      <c r="BL401" s="71">
        <v>0</v>
      </c>
      <c r="BM401" s="71">
        <v>0</v>
      </c>
      <c r="BN401" s="72"/>
      <c r="BO401" s="71">
        <v>0</v>
      </c>
      <c r="BP401" s="71">
        <v>0</v>
      </c>
      <c r="BQ401" s="71">
        <v>1</v>
      </c>
      <c r="BR401" s="71">
        <v>0</v>
      </c>
      <c r="BS401" s="71">
        <v>0</v>
      </c>
      <c r="BT401" s="71">
        <v>0</v>
      </c>
      <c r="BU401"/>
      <c r="BV401" s="70">
        <v>6.0839999999999996</v>
      </c>
      <c r="BW401" s="70">
        <v>0</v>
      </c>
      <c r="BX401" s="70">
        <v>0</v>
      </c>
      <c r="BY401" s="70">
        <v>0</v>
      </c>
      <c r="BZ401" s="70">
        <v>0</v>
      </c>
      <c r="CA401" s="70">
        <v>0</v>
      </c>
      <c r="CB401" s="70">
        <v>0</v>
      </c>
      <c r="CC401" s="70">
        <v>0</v>
      </c>
      <c r="CD401" s="70">
        <v>0</v>
      </c>
    </row>
    <row r="402" spans="1:82">
      <c r="A402" s="70" t="s">
        <v>2111</v>
      </c>
      <c r="B402" s="70">
        <v>135</v>
      </c>
      <c r="C402" s="70">
        <v>16</v>
      </c>
      <c r="D402" s="70">
        <v>8</v>
      </c>
      <c r="E402" s="70">
        <v>2019</v>
      </c>
      <c r="F402" s="70" t="s">
        <v>158</v>
      </c>
      <c r="G402" s="70" t="s">
        <v>2095</v>
      </c>
      <c r="H402" s="70" t="s">
        <v>2096</v>
      </c>
      <c r="I402" s="148"/>
      <c r="J402" s="71">
        <v>19.467538613261635</v>
      </c>
      <c r="K402" s="71">
        <v>1.5427322943839596</v>
      </c>
      <c r="L402" s="71">
        <v>9.6403234767575139</v>
      </c>
      <c r="M402" s="71">
        <v>11.70911607112923</v>
      </c>
      <c r="N402" s="71">
        <v>23.014233002550345</v>
      </c>
      <c r="O402" s="71">
        <v>13.734951374057863</v>
      </c>
      <c r="P402" s="71">
        <v>16.903923996893873</v>
      </c>
      <c r="Q402" s="71">
        <v>0.90423984697785698</v>
      </c>
      <c r="R402" s="71">
        <v>0</v>
      </c>
      <c r="S402" s="71">
        <v>1.4041633264938305</v>
      </c>
      <c r="T402" s="72"/>
      <c r="U402" s="71">
        <v>1403148</v>
      </c>
      <c r="V402" s="71">
        <v>566</v>
      </c>
      <c r="W402" s="71">
        <v>218</v>
      </c>
      <c r="X402" s="71">
        <v>2937</v>
      </c>
      <c r="Y402" s="71">
        <v>5317</v>
      </c>
      <c r="Z402" s="71">
        <v>8599</v>
      </c>
      <c r="AA402" s="71">
        <v>3510</v>
      </c>
      <c r="AB402" s="71">
        <v>14653</v>
      </c>
      <c r="AC402" s="71">
        <v>0</v>
      </c>
      <c r="AD402" s="71">
        <v>1.40416332649383</v>
      </c>
      <c r="AE402" s="72"/>
      <c r="AF402" s="71">
        <v>26177171.6808629</v>
      </c>
      <c r="AG402" s="71">
        <v>1075994.348221123</v>
      </c>
      <c r="AH402" s="71">
        <v>2261619.6820274619</v>
      </c>
      <c r="AI402" s="71">
        <v>16911148.897876501</v>
      </c>
      <c r="AJ402" s="71">
        <v>25629884.134676091</v>
      </c>
      <c r="AK402" s="71">
        <v>0</v>
      </c>
      <c r="AL402" s="71">
        <v>0</v>
      </c>
      <c r="AM402" s="71">
        <v>1995628.2922750583</v>
      </c>
      <c r="AN402" s="71">
        <v>0</v>
      </c>
      <c r="AO402" s="71">
        <v>0</v>
      </c>
      <c r="AP402" s="71">
        <v>74051447.035939142</v>
      </c>
      <c r="AQ402" s="72"/>
      <c r="AR402" s="71">
        <v>71</v>
      </c>
      <c r="AS402" s="71">
        <v>5</v>
      </c>
      <c r="AT402" s="71">
        <v>0</v>
      </c>
      <c r="AU402" s="71">
        <v>0</v>
      </c>
      <c r="AV402" s="71">
        <v>0</v>
      </c>
      <c r="AW402" s="71">
        <v>0</v>
      </c>
      <c r="AX402" s="71"/>
      <c r="AY402" s="72"/>
      <c r="AZ402" s="71">
        <v>322.10000000000002</v>
      </c>
      <c r="BA402" s="71">
        <v>208.6</v>
      </c>
      <c r="BB402" s="71">
        <v>0</v>
      </c>
      <c r="BC402" s="71">
        <v>0</v>
      </c>
      <c r="BD402" s="71">
        <v>0</v>
      </c>
      <c r="BE402" s="71">
        <v>0</v>
      </c>
      <c r="BF402" s="71"/>
      <c r="BG402" s="72"/>
      <c r="BH402" s="71">
        <v>0</v>
      </c>
      <c r="BI402" s="71">
        <v>0</v>
      </c>
      <c r="BJ402" s="71">
        <v>6.3529999999999998</v>
      </c>
      <c r="BK402" s="71">
        <v>0</v>
      </c>
      <c r="BL402" s="71">
        <v>0</v>
      </c>
      <c r="BM402" s="71">
        <v>0</v>
      </c>
      <c r="BN402" s="72"/>
      <c r="BO402" s="71">
        <v>0</v>
      </c>
      <c r="BP402" s="71">
        <v>0</v>
      </c>
      <c r="BQ402" s="71">
        <v>1</v>
      </c>
      <c r="BR402" s="71">
        <v>0</v>
      </c>
      <c r="BS402" s="71">
        <v>0</v>
      </c>
      <c r="BT402" s="71">
        <v>0</v>
      </c>
      <c r="BU402"/>
      <c r="BV402" s="70">
        <v>6.3529999999999998</v>
      </c>
      <c r="BW402" s="70">
        <v>0</v>
      </c>
      <c r="BX402" s="70">
        <v>0</v>
      </c>
      <c r="BY402" s="70">
        <v>0</v>
      </c>
      <c r="BZ402" s="70">
        <v>0</v>
      </c>
      <c r="CA402" s="70">
        <v>0</v>
      </c>
      <c r="CB402" s="70">
        <v>0</v>
      </c>
      <c r="CC402" s="70">
        <v>0</v>
      </c>
      <c r="CD402" s="70">
        <v>0</v>
      </c>
    </row>
    <row r="403" spans="1:82">
      <c r="A403" s="70" t="s">
        <v>2112</v>
      </c>
      <c r="B403" s="70">
        <v>136</v>
      </c>
      <c r="C403" s="70">
        <v>17</v>
      </c>
      <c r="D403" s="70">
        <v>8</v>
      </c>
      <c r="E403" s="70">
        <v>2020</v>
      </c>
      <c r="F403" s="70" t="s">
        <v>159</v>
      </c>
      <c r="G403" s="70" t="s">
        <v>2095</v>
      </c>
      <c r="H403" s="70" t="s">
        <v>2096</v>
      </c>
      <c r="I403" s="148"/>
      <c r="J403" s="71">
        <v>17.757841567177291</v>
      </c>
      <c r="K403" s="71">
        <v>1.6463340142557561</v>
      </c>
      <c r="L403" s="71">
        <v>10.450621532930002</v>
      </c>
      <c r="M403" s="71">
        <v>10.767758093524217</v>
      </c>
      <c r="N403" s="71">
        <v>21.511681626392086</v>
      </c>
      <c r="O403" s="71">
        <v>11.995974491454573</v>
      </c>
      <c r="P403" s="71">
        <v>15.912729976240804</v>
      </c>
      <c r="Q403" s="71">
        <v>0.84573261643410702</v>
      </c>
      <c r="R403" s="71">
        <v>0</v>
      </c>
      <c r="S403" s="71">
        <v>1.540355437865532</v>
      </c>
      <c r="T403" s="72"/>
      <c r="U403" s="71">
        <v>1347815</v>
      </c>
      <c r="V403" s="71">
        <v>520</v>
      </c>
      <c r="W403" s="71">
        <v>283</v>
      </c>
      <c r="X403" s="71">
        <v>2880</v>
      </c>
      <c r="Y403" s="71">
        <v>5283</v>
      </c>
      <c r="Z403" s="71">
        <v>8572</v>
      </c>
      <c r="AA403" s="71">
        <v>3512</v>
      </c>
      <c r="AB403" s="71">
        <v>14344</v>
      </c>
      <c r="AC403" s="71">
        <v>0</v>
      </c>
      <c r="AD403" s="71">
        <v>1.540355437865532</v>
      </c>
      <c r="AE403" s="72"/>
      <c r="AF403" s="71">
        <v>23724595.266036611</v>
      </c>
      <c r="AG403" s="71">
        <v>1171026.7744501296</v>
      </c>
      <c r="AH403" s="71">
        <v>2533839.5812979741</v>
      </c>
      <c r="AI403" s="71">
        <v>16560831.502364703</v>
      </c>
      <c r="AJ403" s="71">
        <v>25528929.904358521</v>
      </c>
      <c r="AK403" s="71"/>
      <c r="AL403" s="71"/>
      <c r="AM403" s="71">
        <v>1872051.3651638867</v>
      </c>
      <c r="AN403" s="71"/>
      <c r="AO403" s="71"/>
      <c r="AP403" s="71">
        <v>71391274.39367184</v>
      </c>
      <c r="AQ403" s="72"/>
      <c r="AR403" s="71">
        <v>75</v>
      </c>
      <c r="AS403" s="71">
        <v>5</v>
      </c>
      <c r="AT403" s="71">
        <v>0</v>
      </c>
      <c r="AU403" s="71">
        <v>0</v>
      </c>
      <c r="AV403" s="71">
        <v>0</v>
      </c>
      <c r="AW403" s="71">
        <v>0</v>
      </c>
      <c r="AX403" s="71"/>
      <c r="AY403" s="72"/>
      <c r="AZ403" s="71">
        <v>340.7</v>
      </c>
      <c r="BA403" s="71">
        <v>208.6</v>
      </c>
      <c r="BB403" s="71">
        <v>0</v>
      </c>
      <c r="BC403" s="71">
        <v>0</v>
      </c>
      <c r="BD403" s="71">
        <v>0</v>
      </c>
      <c r="BE403" s="71">
        <v>0</v>
      </c>
      <c r="BF403" s="71"/>
      <c r="BG403" s="72"/>
      <c r="BH403" s="71">
        <v>0</v>
      </c>
      <c r="BI403" s="71">
        <v>0</v>
      </c>
      <c r="BJ403" s="71">
        <v>6.8319999999999999</v>
      </c>
      <c r="BK403" s="71">
        <v>0</v>
      </c>
      <c r="BL403" s="71">
        <v>0</v>
      </c>
      <c r="BM403" s="71">
        <v>0</v>
      </c>
      <c r="BN403" s="72"/>
      <c r="BO403" s="71">
        <v>0</v>
      </c>
      <c r="BP403" s="71">
        <v>0</v>
      </c>
      <c r="BQ403" s="71">
        <v>1</v>
      </c>
      <c r="BR403" s="71">
        <v>0</v>
      </c>
      <c r="BS403" s="71">
        <v>0</v>
      </c>
      <c r="BT403" s="71">
        <v>0</v>
      </c>
      <c r="BU403"/>
      <c r="BV403" s="70">
        <v>6.8319999999999999</v>
      </c>
      <c r="BW403" s="70">
        <v>0</v>
      </c>
      <c r="BX403" s="70">
        <v>0</v>
      </c>
      <c r="BY403" s="70">
        <v>0</v>
      </c>
      <c r="BZ403" s="70">
        <v>0</v>
      </c>
      <c r="CA403" s="70">
        <v>0</v>
      </c>
      <c r="CB403" s="70">
        <v>0</v>
      </c>
      <c r="CC403" s="70">
        <v>0</v>
      </c>
      <c r="CD403" s="70">
        <v>0</v>
      </c>
    </row>
    <row r="404" spans="1:82">
      <c r="A404" s="70" t="s">
        <v>2113</v>
      </c>
      <c r="B404" s="70">
        <v>136</v>
      </c>
      <c r="C404" s="70">
        <v>18</v>
      </c>
      <c r="D404" s="70">
        <v>8</v>
      </c>
      <c r="E404" s="70">
        <v>2021</v>
      </c>
      <c r="F404" s="70" t="s">
        <v>160</v>
      </c>
      <c r="G404" s="70" t="s">
        <v>2095</v>
      </c>
      <c r="H404" s="70" t="s">
        <v>2096</v>
      </c>
      <c r="I404" s="148"/>
      <c r="J404" s="71">
        <v>20.027175609608605</v>
      </c>
      <c r="K404" s="71">
        <v>1.6107236356945989</v>
      </c>
      <c r="L404" s="71">
        <v>10.928853032939235</v>
      </c>
      <c r="M404" s="71">
        <v>12.512604846148104</v>
      </c>
      <c r="N404" s="71">
        <v>22.920472941369251</v>
      </c>
      <c r="O404" s="71">
        <v>11.534984407930786</v>
      </c>
      <c r="P404" s="71">
        <v>16.281721095304324</v>
      </c>
      <c r="Q404" s="71">
        <v>0.81525918059039904</v>
      </c>
      <c r="R404" s="71">
        <v>0</v>
      </c>
      <c r="S404" s="71">
        <v>1.5646147068903531</v>
      </c>
      <c r="T404" s="72"/>
      <c r="U404" s="71">
        <v>1577838</v>
      </c>
      <c r="V404" s="71">
        <v>520</v>
      </c>
      <c r="W404" s="71">
        <v>283</v>
      </c>
      <c r="X404" s="71">
        <v>2880</v>
      </c>
      <c r="Y404" s="71">
        <v>5201</v>
      </c>
      <c r="Z404" s="71">
        <v>8487</v>
      </c>
      <c r="AA404" s="71">
        <v>3504</v>
      </c>
      <c r="AB404" s="71">
        <v>13963</v>
      </c>
      <c r="AC404" s="71">
        <v>0</v>
      </c>
      <c r="AD404" s="71">
        <v>1.5646147068903531</v>
      </c>
      <c r="AE404" s="72"/>
      <c r="AF404" s="71">
        <v>27223622.606583014</v>
      </c>
      <c r="AG404" s="71">
        <v>1099510.984576555</v>
      </c>
      <c r="AH404" s="71">
        <v>2323165.6470130985</v>
      </c>
      <c r="AI404" s="71">
        <v>18855689.16434285</v>
      </c>
      <c r="AJ404" s="71">
        <v>27317901.289559919</v>
      </c>
      <c r="AK404" s="71">
        <v>0</v>
      </c>
      <c r="AL404" s="71">
        <v>0</v>
      </c>
      <c r="AM404" s="71">
        <v>1832837.6654603523</v>
      </c>
      <c r="AN404" s="71">
        <v>0</v>
      </c>
      <c r="AO404" s="71">
        <v>0</v>
      </c>
      <c r="AP404" s="71">
        <v>78652727.357535779</v>
      </c>
      <c r="AQ404" s="72"/>
      <c r="AR404" s="71">
        <v>75</v>
      </c>
      <c r="AS404" s="71">
        <v>5</v>
      </c>
      <c r="AT404" s="71">
        <v>0</v>
      </c>
      <c r="AU404" s="71">
        <v>0</v>
      </c>
      <c r="AV404" s="71">
        <v>0</v>
      </c>
      <c r="AW404" s="71">
        <v>0</v>
      </c>
      <c r="AX404" s="71"/>
      <c r="AY404" s="72"/>
      <c r="AZ404" s="71">
        <v>340.7</v>
      </c>
      <c r="BA404" s="71">
        <v>208.6</v>
      </c>
      <c r="BB404" s="71">
        <v>0</v>
      </c>
      <c r="BC404" s="71">
        <v>0</v>
      </c>
      <c r="BD404" s="71">
        <v>0</v>
      </c>
      <c r="BE404" s="71">
        <v>0</v>
      </c>
      <c r="BF404" s="71"/>
      <c r="BG404" s="72"/>
      <c r="BH404" s="71">
        <v>0</v>
      </c>
      <c r="BI404" s="71">
        <v>0</v>
      </c>
      <c r="BJ404" s="71">
        <v>0</v>
      </c>
      <c r="BK404" s="71">
        <v>0</v>
      </c>
      <c r="BL404" s="71">
        <v>0</v>
      </c>
      <c r="BM404" s="71">
        <v>0</v>
      </c>
      <c r="BN404" s="72"/>
      <c r="BO404" s="71">
        <v>0</v>
      </c>
      <c r="BP404" s="71">
        <v>0</v>
      </c>
      <c r="BQ404" s="71">
        <v>0</v>
      </c>
      <c r="BR404" s="71">
        <v>0</v>
      </c>
      <c r="BS404" s="71">
        <v>0</v>
      </c>
      <c r="BT404" s="71">
        <v>0</v>
      </c>
      <c r="BU404"/>
      <c r="BV404" s="70">
        <v>0</v>
      </c>
      <c r="BW404" s="70">
        <v>0</v>
      </c>
      <c r="BX404" s="70">
        <v>0</v>
      </c>
      <c r="BY404" s="70">
        <v>0</v>
      </c>
      <c r="BZ404" s="70">
        <v>0</v>
      </c>
      <c r="CA404" s="70">
        <v>0</v>
      </c>
      <c r="CB404" s="70">
        <v>0</v>
      </c>
      <c r="CC404" s="70">
        <v>0</v>
      </c>
      <c r="CD404" s="70">
        <v>0</v>
      </c>
    </row>
    <row r="405" spans="1:82">
      <c r="A405" s="70" t="s">
        <v>2114</v>
      </c>
      <c r="B405" s="70">
        <v>136</v>
      </c>
      <c r="C405" s="70">
        <v>19</v>
      </c>
      <c r="D405" s="70">
        <v>8</v>
      </c>
      <c r="E405" s="70">
        <v>2022</v>
      </c>
      <c r="F405" s="70" t="s">
        <v>161</v>
      </c>
      <c r="G405" s="70" t="s">
        <v>2095</v>
      </c>
      <c r="H405" s="70" t="s">
        <v>2096</v>
      </c>
      <c r="I405" s="148"/>
      <c r="J405" s="71">
        <v>15.6897655824491</v>
      </c>
      <c r="K405" s="71">
        <v>1.476305358497777</v>
      </c>
      <c r="L405" s="71">
        <v>8.8409542305625557</v>
      </c>
      <c r="M405" s="71">
        <v>12.25251564876317</v>
      </c>
      <c r="N405" s="71">
        <v>21.535834286748614</v>
      </c>
      <c r="O405" s="71">
        <v>12.090642676863011</v>
      </c>
      <c r="P405" s="71">
        <v>15.986897388336656</v>
      </c>
      <c r="Q405" s="71">
        <v>0.80310239148164353</v>
      </c>
      <c r="R405" s="71">
        <v>0</v>
      </c>
      <c r="S405" s="71">
        <v>1.788776807774926</v>
      </c>
      <c r="T405" s="72"/>
      <c r="U405" s="71">
        <v>1633280</v>
      </c>
      <c r="V405" s="71">
        <v>520</v>
      </c>
      <c r="W405" s="71">
        <v>283</v>
      </c>
      <c r="X405" s="71">
        <v>2880</v>
      </c>
      <c r="Y405" s="71">
        <v>5142</v>
      </c>
      <c r="Z405" s="71">
        <v>8452</v>
      </c>
      <c r="AA405" s="71">
        <v>3493</v>
      </c>
      <c r="AB405" s="71">
        <v>13642</v>
      </c>
      <c r="AC405" s="71">
        <v>0</v>
      </c>
      <c r="AD405" s="71">
        <v>1.788776807774926</v>
      </c>
      <c r="AE405" s="72"/>
      <c r="AF405" s="71">
        <v>22247851.213951524</v>
      </c>
      <c r="AG405" s="71">
        <v>1027624.815370904</v>
      </c>
      <c r="AH405" s="71">
        <v>2479915.8450663947</v>
      </c>
      <c r="AI405" s="71">
        <v>18380087.361841243</v>
      </c>
      <c r="AJ405" s="71">
        <v>27124500.913127292</v>
      </c>
      <c r="AK405" s="71">
        <v>0</v>
      </c>
      <c r="AL405" s="71">
        <v>0</v>
      </c>
      <c r="AM405" s="71">
        <v>1761554.5503018706</v>
      </c>
      <c r="AN405" s="71">
        <v>0</v>
      </c>
      <c r="AO405" s="71">
        <v>0</v>
      </c>
      <c r="AP405" s="71">
        <v>73021534.699659213</v>
      </c>
      <c r="AQ405" s="72"/>
      <c r="AR405" s="71">
        <v>76</v>
      </c>
      <c r="AS405" s="71">
        <v>5</v>
      </c>
      <c r="AT405" s="71">
        <v>0</v>
      </c>
      <c r="AU405" s="71">
        <v>0</v>
      </c>
      <c r="AV405" s="71">
        <v>0</v>
      </c>
      <c r="AW405" s="71">
        <v>0</v>
      </c>
      <c r="AX405" s="71"/>
      <c r="AY405" s="72"/>
      <c r="AZ405" s="71">
        <v>341.5</v>
      </c>
      <c r="BA405" s="71">
        <v>208.6</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2115</v>
      </c>
      <c r="B406" s="70">
        <v>136</v>
      </c>
      <c r="C406" s="70">
        <v>20</v>
      </c>
      <c r="D406" s="70">
        <v>8</v>
      </c>
      <c r="E406" s="70">
        <v>2023</v>
      </c>
      <c r="F406" s="70" t="s">
        <v>1539</v>
      </c>
      <c r="G406" s="1064" t="s">
        <v>2095</v>
      </c>
      <c r="H406" s="70" t="s">
        <v>2096</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78</v>
      </c>
      <c r="AS406" s="71">
        <v>5</v>
      </c>
      <c r="AT406" s="71">
        <v>0</v>
      </c>
      <c r="AU406" s="71">
        <v>0</v>
      </c>
      <c r="AV406" s="71">
        <v>0</v>
      </c>
      <c r="AW406" s="71">
        <v>0</v>
      </c>
      <c r="AX406" s="71"/>
      <c r="AY406" s="72"/>
      <c r="AZ406" s="71">
        <v>355.4</v>
      </c>
      <c r="BA406" s="71">
        <v>208.6</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2116</v>
      </c>
      <c r="B407" s="70">
        <v>136</v>
      </c>
      <c r="C407" s="70">
        <v>21</v>
      </c>
      <c r="D407" s="70">
        <v>8</v>
      </c>
      <c r="E407" s="70">
        <v>2024</v>
      </c>
      <c r="F407" s="70" t="s">
        <v>1554</v>
      </c>
      <c r="G407" s="1064" t="s">
        <v>2095</v>
      </c>
      <c r="H407" s="70" t="s">
        <v>2096</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2117</v>
      </c>
      <c r="B408" s="70">
        <v>426</v>
      </c>
      <c r="C408" s="70">
        <v>1</v>
      </c>
      <c r="D408" s="70">
        <v>26</v>
      </c>
      <c r="E408" s="70">
        <v>1990</v>
      </c>
      <c r="F408" s="70" t="s">
        <v>787</v>
      </c>
      <c r="G408" s="70" t="s">
        <v>2118</v>
      </c>
      <c r="H408" s="70" t="s">
        <v>2119</v>
      </c>
      <c r="I408" s="148"/>
      <c r="J408" s="71">
        <v>7.5289802414272389</v>
      </c>
      <c r="K408" s="71">
        <v>5.8594540026366992</v>
      </c>
      <c r="L408" s="71">
        <v>36.40769613914955</v>
      </c>
      <c r="M408" s="71">
        <v>16.679494355182719</v>
      </c>
      <c r="N408" s="71">
        <v>25.577062895385399</v>
      </c>
      <c r="O408" s="71">
        <v>8.2565121577379355</v>
      </c>
      <c r="P408" s="71">
        <v>19.846704416190711</v>
      </c>
      <c r="Q408" s="71">
        <v>1.1757381823369799</v>
      </c>
      <c r="R408" s="71">
        <v>19.859655050034831</v>
      </c>
      <c r="S408" s="71">
        <v>0.86097398072523024</v>
      </c>
      <c r="T408" s="72"/>
      <c r="U408" s="71">
        <v>311343</v>
      </c>
      <c r="V408" s="71">
        <v>1322</v>
      </c>
      <c r="W408" s="71">
        <v>325</v>
      </c>
      <c r="X408" s="71">
        <v>5312</v>
      </c>
      <c r="Y408" s="71">
        <v>6633</v>
      </c>
      <c r="Z408" s="71">
        <v>3396</v>
      </c>
      <c r="AA408" s="71">
        <v>4819</v>
      </c>
      <c r="AB408" s="71">
        <v>19090</v>
      </c>
      <c r="AC408" s="71">
        <v>3439728</v>
      </c>
      <c r="AD408" s="71">
        <v>0.86097398072523024</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2120</v>
      </c>
      <c r="B409" s="70">
        <v>427</v>
      </c>
      <c r="C409" s="70">
        <v>2</v>
      </c>
      <c r="D409" s="70">
        <v>26</v>
      </c>
      <c r="E409" s="70">
        <v>2005</v>
      </c>
      <c r="F409" s="70" t="s">
        <v>789</v>
      </c>
      <c r="G409" s="70" t="s">
        <v>2118</v>
      </c>
      <c r="H409" s="70" t="s">
        <v>2119</v>
      </c>
      <c r="I409" s="148"/>
      <c r="J409" s="71">
        <v>4.5353677263493024</v>
      </c>
      <c r="K409" s="71">
        <v>4.5317419782144626</v>
      </c>
      <c r="L409" s="71">
        <v>45.326304676635971</v>
      </c>
      <c r="M409" s="71">
        <v>28.658386975269909</v>
      </c>
      <c r="N409" s="71">
        <v>35.192677646583263</v>
      </c>
      <c r="O409" s="71">
        <v>14.74474898579474</v>
      </c>
      <c r="P409" s="71">
        <v>25.188575511743409</v>
      </c>
      <c r="Q409" s="71">
        <v>1.0024860170591501</v>
      </c>
      <c r="R409" s="71">
        <v>17.726259756318139</v>
      </c>
      <c r="S409" s="71">
        <v>1.69403437</v>
      </c>
      <c r="T409" s="72"/>
      <c r="U409" s="71">
        <v>263819</v>
      </c>
      <c r="V409" s="71">
        <v>1292</v>
      </c>
      <c r="W409" s="71">
        <v>369</v>
      </c>
      <c r="X409" s="71">
        <v>3975</v>
      </c>
      <c r="Y409" s="71">
        <v>7288</v>
      </c>
      <c r="Z409" s="71">
        <v>7018</v>
      </c>
      <c r="AA409" s="71">
        <v>5009</v>
      </c>
      <c r="AB409" s="71">
        <v>17016</v>
      </c>
      <c r="AC409" s="71">
        <v>3134522</v>
      </c>
      <c r="AD409" s="71">
        <v>1.69403437</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2121</v>
      </c>
      <c r="B410" s="70">
        <v>428</v>
      </c>
      <c r="C410" s="70">
        <v>3</v>
      </c>
      <c r="D410" s="70">
        <v>26</v>
      </c>
      <c r="E410" s="70">
        <v>2006</v>
      </c>
      <c r="F410" s="70" t="s">
        <v>790</v>
      </c>
      <c r="G410" s="70" t="s">
        <v>2118</v>
      </c>
      <c r="H410" s="70" t="s">
        <v>2119</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2122</v>
      </c>
      <c r="B411" s="70">
        <v>429</v>
      </c>
      <c r="C411" s="70">
        <v>4</v>
      </c>
      <c r="D411" s="70">
        <v>26</v>
      </c>
      <c r="E411" s="70">
        <v>2007</v>
      </c>
      <c r="F411" s="70" t="s">
        <v>791</v>
      </c>
      <c r="G411" s="70" t="s">
        <v>2118</v>
      </c>
      <c r="H411" s="70" t="s">
        <v>2119</v>
      </c>
      <c r="I411" s="148"/>
      <c r="J411" s="71">
        <v>4.1525319007769541</v>
      </c>
      <c r="K411" s="71">
        <v>4.4812866653757579</v>
      </c>
      <c r="L411" s="71">
        <v>32.555947427007077</v>
      </c>
      <c r="M411" s="71">
        <v>39.215849342474527</v>
      </c>
      <c r="N411" s="71">
        <v>39.066326029932057</v>
      </c>
      <c r="O411" s="71">
        <v>13.999842521600231</v>
      </c>
      <c r="P411" s="71">
        <v>25.016750409489759</v>
      </c>
      <c r="Q411" s="71">
        <v>1.0211969220755299</v>
      </c>
      <c r="R411" s="71">
        <v>17.252724365010199</v>
      </c>
      <c r="S411" s="71">
        <v>1.6833270509039999</v>
      </c>
      <c r="T411" s="72"/>
      <c r="U411" s="71">
        <v>278956</v>
      </c>
      <c r="V411" s="71">
        <v>1236</v>
      </c>
      <c r="W411" s="71">
        <v>281</v>
      </c>
      <c r="X411" s="71">
        <v>5816</v>
      </c>
      <c r="Y411" s="71">
        <v>7310</v>
      </c>
      <c r="Z411" s="71">
        <v>6927</v>
      </c>
      <c r="AA411" s="71">
        <v>4899</v>
      </c>
      <c r="AB411" s="71">
        <v>16417</v>
      </c>
      <c r="AC411" s="71">
        <v>3138322</v>
      </c>
      <c r="AD411" s="71">
        <v>1.6833270509039999</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2123</v>
      </c>
      <c r="B412" s="70">
        <v>430</v>
      </c>
      <c r="C412" s="70">
        <v>5</v>
      </c>
      <c r="D412" s="70">
        <v>26</v>
      </c>
      <c r="E412" s="70">
        <v>2008</v>
      </c>
      <c r="F412" s="70" t="s">
        <v>792</v>
      </c>
      <c r="G412" s="70" t="s">
        <v>2118</v>
      </c>
      <c r="H412" s="70" t="s">
        <v>2119</v>
      </c>
      <c r="I412" s="148"/>
      <c r="J412" s="71">
        <v>4.1626743683894336</v>
      </c>
      <c r="K412" s="71">
        <v>3.399215451838828</v>
      </c>
      <c r="L412" s="71">
        <v>27.06980230185648</v>
      </c>
      <c r="M412" s="71">
        <v>37.295567067730786</v>
      </c>
      <c r="N412" s="71">
        <v>40.373535654126023</v>
      </c>
      <c r="O412" s="71">
        <v>13.544659260449739</v>
      </c>
      <c r="P412" s="71">
        <v>24.82501830191848</v>
      </c>
      <c r="Q412" s="71">
        <v>0.98521154029684999</v>
      </c>
      <c r="R412" s="71">
        <v>16.019456922200039</v>
      </c>
      <c r="S412" s="71">
        <v>1.53092353416</v>
      </c>
      <c r="T412" s="72"/>
      <c r="U412" s="71">
        <v>277406</v>
      </c>
      <c r="V412" s="71">
        <v>1236</v>
      </c>
      <c r="W412" s="71">
        <v>281</v>
      </c>
      <c r="X412" s="71">
        <v>5816</v>
      </c>
      <c r="Y412" s="71">
        <v>7293</v>
      </c>
      <c r="Z412" s="71">
        <v>6937</v>
      </c>
      <c r="AA412" s="71">
        <v>4867</v>
      </c>
      <c r="AB412" s="71">
        <v>16099</v>
      </c>
      <c r="AC412" s="71">
        <v>3025855</v>
      </c>
      <c r="AD412" s="71">
        <v>1.53092353416</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2124</v>
      </c>
      <c r="B413" s="70">
        <v>431</v>
      </c>
      <c r="C413" s="70">
        <v>6</v>
      </c>
      <c r="D413" s="70">
        <v>26</v>
      </c>
      <c r="E413" s="70">
        <v>2009</v>
      </c>
      <c r="F413" s="70" t="s">
        <v>176</v>
      </c>
      <c r="G413" s="70" t="s">
        <v>2118</v>
      </c>
      <c r="H413" s="70" t="s">
        <v>2119</v>
      </c>
      <c r="I413" s="148"/>
      <c r="J413" s="71">
        <v>4.20902756972845</v>
      </c>
      <c r="K413" s="71">
        <v>3.3688620386193802</v>
      </c>
      <c r="L413" s="71">
        <v>23.118891794105259</v>
      </c>
      <c r="M413" s="71">
        <v>32.904228707440879</v>
      </c>
      <c r="N413" s="71">
        <v>34.779819099260443</v>
      </c>
      <c r="O413" s="71">
        <v>13.82920323308486</v>
      </c>
      <c r="P413" s="71">
        <v>24.017520550083951</v>
      </c>
      <c r="Q413" s="71">
        <v>0.92867691862055002</v>
      </c>
      <c r="R413" s="71">
        <v>16.487559126521159</v>
      </c>
      <c r="S413" s="71">
        <v>1.9523101631999999</v>
      </c>
      <c r="T413" s="72"/>
      <c r="U413" s="71">
        <v>239379</v>
      </c>
      <c r="V413" s="71">
        <v>1193</v>
      </c>
      <c r="W413" s="71">
        <v>368</v>
      </c>
      <c r="X413" s="71">
        <v>5596</v>
      </c>
      <c r="Y413" s="71">
        <v>7280</v>
      </c>
      <c r="Z413" s="71">
        <v>6991</v>
      </c>
      <c r="AA413" s="71">
        <v>4834</v>
      </c>
      <c r="AB413" s="71">
        <v>15930</v>
      </c>
      <c r="AC413" s="71">
        <v>3038223</v>
      </c>
      <c r="AD413" s="71">
        <v>1.9523101631999999</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3.86</v>
      </c>
      <c r="BL413" s="71">
        <v>0</v>
      </c>
      <c r="BM413" s="71">
        <v>0</v>
      </c>
      <c r="BN413" s="72"/>
      <c r="BO413" s="71">
        <v>0</v>
      </c>
      <c r="BP413" s="71">
        <v>0</v>
      </c>
      <c r="BQ413" s="71">
        <v>0</v>
      </c>
      <c r="BR413" s="71">
        <v>1</v>
      </c>
      <c r="BS413" s="71">
        <v>0</v>
      </c>
      <c r="BT413" s="71">
        <v>0</v>
      </c>
      <c r="BU413"/>
      <c r="BV413" s="70">
        <v>3.86</v>
      </c>
      <c r="BW413" s="70">
        <v>0</v>
      </c>
      <c r="BX413" s="70">
        <v>0</v>
      </c>
      <c r="BY413" s="70">
        <v>0</v>
      </c>
      <c r="BZ413" s="70">
        <v>0</v>
      </c>
      <c r="CA413" s="70">
        <v>0</v>
      </c>
      <c r="CB413" s="70">
        <v>0</v>
      </c>
      <c r="CC413" s="70">
        <v>0</v>
      </c>
      <c r="CD413" s="70">
        <v>0</v>
      </c>
    </row>
    <row r="414" spans="1:82">
      <c r="A414" s="70" t="s">
        <v>2125</v>
      </c>
      <c r="B414" s="70">
        <v>432</v>
      </c>
      <c r="C414" s="70">
        <v>7</v>
      </c>
      <c r="D414" s="70">
        <v>26</v>
      </c>
      <c r="E414" s="70">
        <v>2010</v>
      </c>
      <c r="F414" s="70" t="s">
        <v>177</v>
      </c>
      <c r="G414" s="70" t="s">
        <v>2118</v>
      </c>
      <c r="H414" s="70" t="s">
        <v>2119</v>
      </c>
      <c r="I414" s="148"/>
      <c r="J414" s="71">
        <v>3.1131799199306571</v>
      </c>
      <c r="K414" s="71">
        <v>3.8305732828921331</v>
      </c>
      <c r="L414" s="71">
        <v>20.641703633997601</v>
      </c>
      <c r="M414" s="71">
        <v>38.210605462584887</v>
      </c>
      <c r="N414" s="71">
        <v>40.891360425509539</v>
      </c>
      <c r="O414" s="71">
        <v>13.804618812625719</v>
      </c>
      <c r="P414" s="71">
        <v>24.230128153893052</v>
      </c>
      <c r="Q414" s="71">
        <v>0.95748365007194902</v>
      </c>
      <c r="R414" s="71">
        <v>16.85895995856416</v>
      </c>
      <c r="S414" s="71">
        <v>1.792249056</v>
      </c>
      <c r="T414" s="72"/>
      <c r="U414" s="71">
        <v>166882</v>
      </c>
      <c r="V414" s="71">
        <v>1193</v>
      </c>
      <c r="W414" s="71">
        <v>368</v>
      </c>
      <c r="X414" s="71">
        <v>5596</v>
      </c>
      <c r="Y414" s="71">
        <v>7269</v>
      </c>
      <c r="Z414" s="71">
        <v>7011</v>
      </c>
      <c r="AA414" s="71">
        <v>4755</v>
      </c>
      <c r="AB414" s="71">
        <v>15738</v>
      </c>
      <c r="AC414" s="71">
        <v>2944056</v>
      </c>
      <c r="AD414" s="71">
        <v>1.792249056</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3.97</v>
      </c>
      <c r="BL414" s="71">
        <v>0</v>
      </c>
      <c r="BM414" s="71">
        <v>0</v>
      </c>
      <c r="BN414" s="72"/>
      <c r="BO414" s="71">
        <v>0</v>
      </c>
      <c r="BP414" s="71">
        <v>0</v>
      </c>
      <c r="BQ414" s="71">
        <v>0</v>
      </c>
      <c r="BR414" s="71">
        <v>1</v>
      </c>
      <c r="BS414" s="71">
        <v>0</v>
      </c>
      <c r="BT414" s="71">
        <v>0</v>
      </c>
      <c r="BU414"/>
      <c r="BV414" s="70">
        <v>3.97</v>
      </c>
      <c r="BW414" s="70">
        <v>0</v>
      </c>
      <c r="BX414" s="70">
        <v>0</v>
      </c>
      <c r="BY414" s="70">
        <v>0</v>
      </c>
      <c r="BZ414" s="70">
        <v>0</v>
      </c>
      <c r="CA414" s="70">
        <v>0</v>
      </c>
      <c r="CB414" s="70">
        <v>0</v>
      </c>
      <c r="CC414" s="70">
        <v>0</v>
      </c>
      <c r="CD414" s="70">
        <v>0</v>
      </c>
    </row>
    <row r="415" spans="1:82">
      <c r="A415" s="70" t="s">
        <v>2126</v>
      </c>
      <c r="B415" s="70">
        <v>433</v>
      </c>
      <c r="C415" s="70">
        <v>8</v>
      </c>
      <c r="D415" s="70">
        <v>26</v>
      </c>
      <c r="E415" s="70">
        <v>2011</v>
      </c>
      <c r="F415" s="70" t="s">
        <v>178</v>
      </c>
      <c r="G415" s="70" t="s">
        <v>2118</v>
      </c>
      <c r="H415" s="70" t="s">
        <v>2119</v>
      </c>
      <c r="I415" s="148"/>
      <c r="J415" s="71">
        <v>3.2280170452778769</v>
      </c>
      <c r="K415" s="71">
        <v>3.8947337504381769</v>
      </c>
      <c r="L415" s="71">
        <v>21.59226032639079</v>
      </c>
      <c r="M415" s="71">
        <v>34.703780005424647</v>
      </c>
      <c r="N415" s="71">
        <v>37.370427900946822</v>
      </c>
      <c r="O415" s="71">
        <v>13.559268580263623</v>
      </c>
      <c r="P415" s="71">
        <v>23.505174256417643</v>
      </c>
      <c r="Q415" s="71">
        <v>1.0835335254482801</v>
      </c>
      <c r="R415" s="71">
        <v>16.86742677665837</v>
      </c>
      <c r="S415" s="71">
        <v>2.2387691428199998</v>
      </c>
      <c r="T415" s="72"/>
      <c r="U415" s="71">
        <v>191140</v>
      </c>
      <c r="V415" s="71">
        <v>1193</v>
      </c>
      <c r="W415" s="71">
        <v>368</v>
      </c>
      <c r="X415" s="71">
        <v>5596</v>
      </c>
      <c r="Y415" s="71">
        <v>7192</v>
      </c>
      <c r="Z415" s="71">
        <v>7036</v>
      </c>
      <c r="AA415" s="71">
        <v>4750</v>
      </c>
      <c r="AB415" s="71">
        <v>15440</v>
      </c>
      <c r="AC415" s="71">
        <v>2940663</v>
      </c>
      <c r="AD415" s="71">
        <v>2.2387691428199998</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4.0010000000000003</v>
      </c>
      <c r="BL415" s="71">
        <v>0</v>
      </c>
      <c r="BM415" s="71">
        <v>0</v>
      </c>
      <c r="BN415" s="72"/>
      <c r="BO415" s="71">
        <v>0</v>
      </c>
      <c r="BP415" s="71">
        <v>0</v>
      </c>
      <c r="BQ415" s="71">
        <v>0</v>
      </c>
      <c r="BR415" s="71">
        <v>1</v>
      </c>
      <c r="BS415" s="71">
        <v>0</v>
      </c>
      <c r="BT415" s="71">
        <v>0</v>
      </c>
      <c r="BU415"/>
      <c r="BV415" s="70">
        <v>4.0010000000000003</v>
      </c>
      <c r="BW415" s="70">
        <v>0</v>
      </c>
      <c r="BX415" s="70">
        <v>0</v>
      </c>
      <c r="BY415" s="70">
        <v>0</v>
      </c>
      <c r="BZ415" s="70">
        <v>0</v>
      </c>
      <c r="CA415" s="70">
        <v>0</v>
      </c>
      <c r="CB415" s="70">
        <v>0</v>
      </c>
      <c r="CC415" s="70">
        <v>0</v>
      </c>
      <c r="CD415" s="70">
        <v>0</v>
      </c>
    </row>
    <row r="416" spans="1:82">
      <c r="A416" s="70" t="s">
        <v>2127</v>
      </c>
      <c r="B416" s="70">
        <v>434</v>
      </c>
      <c r="C416" s="70">
        <v>9</v>
      </c>
      <c r="D416" s="70">
        <v>26</v>
      </c>
      <c r="E416" s="70">
        <v>2012</v>
      </c>
      <c r="F416" s="70" t="s">
        <v>179</v>
      </c>
      <c r="G416" s="70" t="s">
        <v>2118</v>
      </c>
      <c r="H416" s="70" t="s">
        <v>2119</v>
      </c>
      <c r="I416" s="148"/>
      <c r="J416" s="71">
        <v>2.674975762982474</v>
      </c>
      <c r="K416" s="71">
        <v>3.657970424592135</v>
      </c>
      <c r="L416" s="71">
        <v>20.959775088079919</v>
      </c>
      <c r="M416" s="71">
        <v>35.817758164609927</v>
      </c>
      <c r="N416" s="71">
        <v>41.810763424859402</v>
      </c>
      <c r="O416" s="71">
        <v>13.521399271008393</v>
      </c>
      <c r="P416" s="71">
        <v>23.320403877661672</v>
      </c>
      <c r="Q416" s="71">
        <v>1.1662579265836299</v>
      </c>
      <c r="R416" s="71">
        <v>16.829702771192199</v>
      </c>
      <c r="S416" s="71">
        <v>1.6736284402499999</v>
      </c>
      <c r="T416" s="72"/>
      <c r="U416" s="71">
        <v>146846</v>
      </c>
      <c r="V416" s="71">
        <v>1193</v>
      </c>
      <c r="W416" s="71">
        <v>368</v>
      </c>
      <c r="X416" s="71">
        <v>5596</v>
      </c>
      <c r="Y416" s="71">
        <v>7205</v>
      </c>
      <c r="Z416" s="71">
        <v>7072</v>
      </c>
      <c r="AA416" s="71">
        <v>4686</v>
      </c>
      <c r="AB416" s="71">
        <v>15296</v>
      </c>
      <c r="AC416" s="71">
        <v>2858091</v>
      </c>
      <c r="AD416" s="71">
        <v>1.6736284402499999</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3.899</v>
      </c>
      <c r="BL416" s="71">
        <v>0</v>
      </c>
      <c r="BM416" s="71">
        <v>0</v>
      </c>
      <c r="BN416" s="72"/>
      <c r="BO416" s="71">
        <v>0</v>
      </c>
      <c r="BP416" s="71">
        <v>0</v>
      </c>
      <c r="BQ416" s="71">
        <v>0</v>
      </c>
      <c r="BR416" s="71">
        <v>1</v>
      </c>
      <c r="BS416" s="71">
        <v>0</v>
      </c>
      <c r="BT416" s="71">
        <v>0</v>
      </c>
      <c r="BU416"/>
      <c r="BV416" s="70">
        <v>3.899</v>
      </c>
      <c r="BW416" s="70">
        <v>0</v>
      </c>
      <c r="BX416" s="70">
        <v>0</v>
      </c>
      <c r="BY416" s="70">
        <v>0</v>
      </c>
      <c r="BZ416" s="70">
        <v>0</v>
      </c>
      <c r="CA416" s="70">
        <v>0</v>
      </c>
      <c r="CB416" s="70">
        <v>0</v>
      </c>
      <c r="CC416" s="70">
        <v>0</v>
      </c>
      <c r="CD416" s="70">
        <v>0</v>
      </c>
    </row>
    <row r="417" spans="1:82">
      <c r="A417" s="70" t="s">
        <v>2128</v>
      </c>
      <c r="B417" s="70">
        <v>435</v>
      </c>
      <c r="C417" s="70">
        <v>10</v>
      </c>
      <c r="D417" s="70">
        <v>26</v>
      </c>
      <c r="E417" s="70">
        <v>2013</v>
      </c>
      <c r="F417" s="70" t="s">
        <v>180</v>
      </c>
      <c r="G417" s="70" t="s">
        <v>2118</v>
      </c>
      <c r="H417" s="70" t="s">
        <v>2119</v>
      </c>
      <c r="I417" s="148"/>
      <c r="J417" s="71">
        <v>3.249064231413676</v>
      </c>
      <c r="K417" s="71">
        <v>3.0710407470434982</v>
      </c>
      <c r="L417" s="71">
        <v>18.97203168683037</v>
      </c>
      <c r="M417" s="71">
        <v>34.745192321581428</v>
      </c>
      <c r="N417" s="71">
        <v>36.442041858996667</v>
      </c>
      <c r="O417" s="71">
        <v>13.113708858108222</v>
      </c>
      <c r="P417" s="71">
        <v>23.118544221238569</v>
      </c>
      <c r="Q417" s="71">
        <v>1.1767226444551899</v>
      </c>
      <c r="R417" s="71">
        <v>17.586409925736561</v>
      </c>
      <c r="S417" s="71">
        <v>2.0711905859200002</v>
      </c>
      <c r="T417" s="72"/>
      <c r="U417" s="71">
        <v>187533</v>
      </c>
      <c r="V417" s="71">
        <v>1193</v>
      </c>
      <c r="W417" s="71">
        <v>368</v>
      </c>
      <c r="X417" s="71">
        <v>5596</v>
      </c>
      <c r="Y417" s="71">
        <v>7204</v>
      </c>
      <c r="Z417" s="71">
        <v>7165</v>
      </c>
      <c r="AA417" s="71">
        <v>4628</v>
      </c>
      <c r="AB417" s="71">
        <v>15212</v>
      </c>
      <c r="AC417" s="71">
        <v>2915331</v>
      </c>
      <c r="AD417" s="71">
        <v>2.0711905859200002</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4.0090000000000003</v>
      </c>
      <c r="BL417" s="71">
        <v>0</v>
      </c>
      <c r="BM417" s="71">
        <v>0</v>
      </c>
      <c r="BN417" s="72"/>
      <c r="BO417" s="71">
        <v>0</v>
      </c>
      <c r="BP417" s="71">
        <v>0</v>
      </c>
      <c r="BQ417" s="71">
        <v>0</v>
      </c>
      <c r="BR417" s="71">
        <v>1</v>
      </c>
      <c r="BS417" s="71">
        <v>0</v>
      </c>
      <c r="BT417" s="71">
        <v>0</v>
      </c>
      <c r="BU417"/>
      <c r="BV417" s="70">
        <v>4.0090000000000003</v>
      </c>
      <c r="BW417" s="70">
        <v>0</v>
      </c>
      <c r="BX417" s="70">
        <v>0</v>
      </c>
      <c r="BY417" s="70">
        <v>0</v>
      </c>
      <c r="BZ417" s="70">
        <v>0</v>
      </c>
      <c r="CA417" s="70">
        <v>0</v>
      </c>
      <c r="CB417" s="70">
        <v>0</v>
      </c>
      <c r="CC417" s="70">
        <v>0</v>
      </c>
      <c r="CD417" s="70">
        <v>0</v>
      </c>
    </row>
    <row r="418" spans="1:82">
      <c r="A418" s="70" t="s">
        <v>2129</v>
      </c>
      <c r="B418" s="70">
        <v>436</v>
      </c>
      <c r="C418" s="70">
        <v>11</v>
      </c>
      <c r="D418" s="70">
        <v>26</v>
      </c>
      <c r="E418" s="70">
        <v>2014</v>
      </c>
      <c r="F418" s="70" t="s">
        <v>181</v>
      </c>
      <c r="G418" s="70" t="s">
        <v>2118</v>
      </c>
      <c r="H418" s="70" t="s">
        <v>2119</v>
      </c>
      <c r="I418" s="148"/>
      <c r="J418" s="71">
        <v>3.0740433834094398</v>
      </c>
      <c r="K418" s="71">
        <v>2.6383620254855749</v>
      </c>
      <c r="L418" s="71">
        <v>20.427303986190161</v>
      </c>
      <c r="M418" s="71">
        <v>33.627325210435373</v>
      </c>
      <c r="N418" s="71">
        <v>36.536458937211712</v>
      </c>
      <c r="O418" s="71">
        <v>12.551823093930533</v>
      </c>
      <c r="P418" s="71">
        <v>23.14832696017233</v>
      </c>
      <c r="Q418" s="71">
        <v>1.1129643266389799</v>
      </c>
      <c r="R418" s="71">
        <v>17.494662899843519</v>
      </c>
      <c r="S418" s="71">
        <v>1.7352361683999999</v>
      </c>
      <c r="T418" s="72"/>
      <c r="U418" s="71">
        <v>183256</v>
      </c>
      <c r="V418" s="71">
        <v>890</v>
      </c>
      <c r="W418" s="71">
        <v>368</v>
      </c>
      <c r="X418" s="71">
        <v>4941</v>
      </c>
      <c r="Y418" s="71">
        <v>7177</v>
      </c>
      <c r="Z418" s="71">
        <v>7223</v>
      </c>
      <c r="AA418" s="71">
        <v>4610</v>
      </c>
      <c r="AB418" s="71">
        <v>14996</v>
      </c>
      <c r="AC418" s="71">
        <v>2909241</v>
      </c>
      <c r="AD418" s="71">
        <v>1.7352361683999999</v>
      </c>
      <c r="AE418" s="72"/>
      <c r="AF418" s="71"/>
      <c r="AG418" s="71"/>
      <c r="AH418" s="71"/>
      <c r="AI418" s="71"/>
      <c r="AJ418" s="71"/>
      <c r="AK418" s="71"/>
      <c r="AL418" s="71"/>
      <c r="AM418" s="71"/>
      <c r="AN418" s="71"/>
      <c r="AO418" s="71"/>
      <c r="AP418" s="71"/>
      <c r="AQ418" s="72"/>
      <c r="AR418" s="71">
        <v>64</v>
      </c>
      <c r="AS418" s="71">
        <v>4</v>
      </c>
      <c r="AT418" s="71">
        <v>1</v>
      </c>
      <c r="AU418" s="71">
        <v>0</v>
      </c>
      <c r="AV418" s="71">
        <v>0</v>
      </c>
      <c r="AW418" s="71">
        <v>0</v>
      </c>
      <c r="AX418" s="71"/>
      <c r="AY418" s="72"/>
      <c r="AZ418" s="71">
        <v>307</v>
      </c>
      <c r="BA418" s="71">
        <v>81.3</v>
      </c>
      <c r="BB418" s="71">
        <v>1800</v>
      </c>
      <c r="BC418" s="71">
        <v>0</v>
      </c>
      <c r="BD418" s="71">
        <v>0</v>
      </c>
      <c r="BE418" s="71">
        <v>0</v>
      </c>
      <c r="BF418" s="71"/>
      <c r="BG418" s="72"/>
      <c r="BH418" s="71">
        <v>0</v>
      </c>
      <c r="BI418" s="71">
        <v>0</v>
      </c>
      <c r="BJ418" s="71">
        <v>0</v>
      </c>
      <c r="BK418" s="71">
        <v>3.9540000000000002</v>
      </c>
      <c r="BL418" s="71">
        <v>0</v>
      </c>
      <c r="BM418" s="71">
        <v>0</v>
      </c>
      <c r="BN418" s="72"/>
      <c r="BO418" s="71">
        <v>0</v>
      </c>
      <c r="BP418" s="71">
        <v>0</v>
      </c>
      <c r="BQ418" s="71">
        <v>0</v>
      </c>
      <c r="BR418" s="71">
        <v>1</v>
      </c>
      <c r="BS418" s="71">
        <v>0</v>
      </c>
      <c r="BT418" s="71">
        <v>0</v>
      </c>
      <c r="BU418"/>
      <c r="BV418" s="70">
        <v>3.9540000000000002</v>
      </c>
      <c r="BW418" s="70">
        <v>0</v>
      </c>
      <c r="BX418" s="70">
        <v>0</v>
      </c>
      <c r="BY418" s="70">
        <v>0</v>
      </c>
      <c r="BZ418" s="70">
        <v>0</v>
      </c>
      <c r="CA418" s="70">
        <v>0</v>
      </c>
      <c r="CB418" s="70">
        <v>0</v>
      </c>
      <c r="CC418" s="70">
        <v>0</v>
      </c>
      <c r="CD418" s="70">
        <v>0</v>
      </c>
    </row>
    <row r="419" spans="1:82">
      <c r="A419" s="70" t="s">
        <v>2130</v>
      </c>
      <c r="B419" s="70">
        <v>437</v>
      </c>
      <c r="C419" s="70">
        <v>12</v>
      </c>
      <c r="D419" s="70">
        <v>26</v>
      </c>
      <c r="E419" s="70">
        <v>2015</v>
      </c>
      <c r="F419" s="70" t="s">
        <v>182</v>
      </c>
      <c r="G419" s="70" t="s">
        <v>2118</v>
      </c>
      <c r="H419" s="70" t="s">
        <v>2119</v>
      </c>
      <c r="I419" s="148"/>
      <c r="J419" s="71">
        <v>3.430591021815601</v>
      </c>
      <c r="K419" s="71">
        <v>2.5138651883648668</v>
      </c>
      <c r="L419" s="71">
        <v>19.564130501822781</v>
      </c>
      <c r="M419" s="71">
        <v>47.75000477501591</v>
      </c>
      <c r="N419" s="71">
        <v>31.050129892081401</v>
      </c>
      <c r="O419" s="71">
        <v>12.585363037327483</v>
      </c>
      <c r="P419" s="71">
        <v>22.689212351981659</v>
      </c>
      <c r="Q419" s="71">
        <v>1.07469891744206</v>
      </c>
      <c r="R419" s="71">
        <v>16.810636424158897</v>
      </c>
      <c r="S419" s="71">
        <v>2.1365743827100001</v>
      </c>
      <c r="T419" s="72"/>
      <c r="U419" s="71">
        <v>215013</v>
      </c>
      <c r="V419" s="71">
        <v>890</v>
      </c>
      <c r="W419" s="71">
        <v>368</v>
      </c>
      <c r="X419" s="71">
        <v>4941</v>
      </c>
      <c r="Y419" s="71">
        <v>7138</v>
      </c>
      <c r="Z419" s="71">
        <v>7312</v>
      </c>
      <c r="AA419" s="71">
        <v>4515</v>
      </c>
      <c r="AB419" s="71">
        <v>14792</v>
      </c>
      <c r="AC419" s="71">
        <v>2873504</v>
      </c>
      <c r="AD419" s="71">
        <v>2.1365743827100001</v>
      </c>
      <c r="AE419" s="72"/>
      <c r="AF419" s="71">
        <v>3544249.7553774281</v>
      </c>
      <c r="AG419" s="71">
        <v>1628323.731073922</v>
      </c>
      <c r="AH419" s="71">
        <v>1795298.3654143489</v>
      </c>
      <c r="AI419" s="71">
        <v>53510105.213535912</v>
      </c>
      <c r="AJ419" s="71">
        <v>38263037.827236749</v>
      </c>
      <c r="AK419" s="71">
        <v>0</v>
      </c>
      <c r="AL419" s="71">
        <v>0</v>
      </c>
      <c r="AM419" s="71">
        <v>2027181.5498937489</v>
      </c>
      <c r="AN419" s="71">
        <v>0</v>
      </c>
      <c r="AO419" s="71">
        <v>0</v>
      </c>
      <c r="AP419" s="71">
        <v>100768196.44253211</v>
      </c>
      <c r="AQ419" s="72"/>
      <c r="AR419" s="71">
        <v>69</v>
      </c>
      <c r="AS419" s="71">
        <v>7</v>
      </c>
      <c r="AT419" s="71">
        <v>1</v>
      </c>
      <c r="AU419" s="71">
        <v>0</v>
      </c>
      <c r="AV419" s="71">
        <v>0</v>
      </c>
      <c r="AW419" s="71">
        <v>0</v>
      </c>
      <c r="AX419" s="71"/>
      <c r="AY419" s="72"/>
      <c r="AZ419" s="71">
        <v>329.4</v>
      </c>
      <c r="BA419" s="71">
        <v>3130.8</v>
      </c>
      <c r="BB419" s="71">
        <v>1800</v>
      </c>
      <c r="BC419" s="71">
        <v>0</v>
      </c>
      <c r="BD419" s="71">
        <v>0</v>
      </c>
      <c r="BE419" s="71">
        <v>0</v>
      </c>
      <c r="BF419" s="71"/>
      <c r="BG419" s="72"/>
      <c r="BH419" s="71">
        <v>0</v>
      </c>
      <c r="BI419" s="71">
        <v>0</v>
      </c>
      <c r="BJ419" s="71">
        <v>0</v>
      </c>
      <c r="BK419" s="71">
        <v>3.839</v>
      </c>
      <c r="BL419" s="71">
        <v>0</v>
      </c>
      <c r="BM419" s="71">
        <v>0</v>
      </c>
      <c r="BN419" s="72"/>
      <c r="BO419" s="71">
        <v>0</v>
      </c>
      <c r="BP419" s="71">
        <v>0</v>
      </c>
      <c r="BQ419" s="71">
        <v>0</v>
      </c>
      <c r="BR419" s="71">
        <v>1</v>
      </c>
      <c r="BS419" s="71">
        <v>0</v>
      </c>
      <c r="BT419" s="71">
        <v>0</v>
      </c>
      <c r="BU419"/>
      <c r="BV419" s="70">
        <v>3.839</v>
      </c>
      <c r="BW419" s="70">
        <v>0</v>
      </c>
      <c r="BX419" s="70">
        <v>0</v>
      </c>
      <c r="BY419" s="70">
        <v>0</v>
      </c>
      <c r="BZ419" s="70">
        <v>0</v>
      </c>
      <c r="CA419" s="70">
        <v>0</v>
      </c>
      <c r="CB419" s="70">
        <v>0</v>
      </c>
      <c r="CC419" s="70">
        <v>0</v>
      </c>
      <c r="CD419" s="70">
        <v>0</v>
      </c>
    </row>
    <row r="420" spans="1:82">
      <c r="A420" s="70" t="s">
        <v>2131</v>
      </c>
      <c r="B420" s="70">
        <v>438</v>
      </c>
      <c r="C420" s="70">
        <v>13</v>
      </c>
      <c r="D420" s="70">
        <v>26</v>
      </c>
      <c r="E420" s="70">
        <v>2016</v>
      </c>
      <c r="F420" s="70" t="s">
        <v>155</v>
      </c>
      <c r="G420" s="70" t="s">
        <v>2118</v>
      </c>
      <c r="H420" s="70" t="s">
        <v>2119</v>
      </c>
      <c r="I420" s="148"/>
      <c r="J420" s="71">
        <v>1.652805166835682</v>
      </c>
      <c r="K420" s="71">
        <v>2.4687114582189431</v>
      </c>
      <c r="L420" s="71">
        <v>19.527293950125216</v>
      </c>
      <c r="M420" s="71">
        <v>28.520512060677291</v>
      </c>
      <c r="N420" s="71">
        <v>33.616178749438774</v>
      </c>
      <c r="O420" s="71">
        <v>12.510746336826884</v>
      </c>
      <c r="P420" s="71">
        <v>22.005151639360996</v>
      </c>
      <c r="Q420" s="71">
        <v>1.0378670172470914</v>
      </c>
      <c r="R420" s="71">
        <v>16.78487443774512</v>
      </c>
      <c r="S420" s="71">
        <v>1.7688001214800002</v>
      </c>
      <c r="T420" s="72"/>
      <c r="U420" s="71">
        <v>108335</v>
      </c>
      <c r="V420" s="71">
        <v>890</v>
      </c>
      <c r="W420" s="71">
        <v>368</v>
      </c>
      <c r="X420" s="71">
        <v>4941</v>
      </c>
      <c r="Y420" s="71">
        <v>7177</v>
      </c>
      <c r="Z420" s="71">
        <v>7358</v>
      </c>
      <c r="AA420" s="71">
        <v>4529</v>
      </c>
      <c r="AB420" s="71">
        <v>14694</v>
      </c>
      <c r="AC420" s="71">
        <v>2866691.3323902399</v>
      </c>
      <c r="AD420" s="71">
        <v>1.76880012148</v>
      </c>
      <c r="AE420" s="72"/>
      <c r="AF420" s="71">
        <v>1736340.621218673</v>
      </c>
      <c r="AG420" s="71">
        <v>1556399.044453358</v>
      </c>
      <c r="AH420" s="71">
        <v>1297456.8526638651</v>
      </c>
      <c r="AI420" s="71">
        <v>33065141.0403907</v>
      </c>
      <c r="AJ420" s="71">
        <v>40688968.919761173</v>
      </c>
      <c r="AK420" s="71">
        <v>0</v>
      </c>
      <c r="AL420" s="71">
        <v>0</v>
      </c>
      <c r="AM420" s="71">
        <v>2015315.547975193</v>
      </c>
      <c r="AN420" s="71">
        <v>0</v>
      </c>
      <c r="AO420" s="71">
        <v>0</v>
      </c>
      <c r="AP420" s="71">
        <v>80359622.026462957</v>
      </c>
      <c r="AQ420" s="72"/>
      <c r="AR420" s="71">
        <v>77</v>
      </c>
      <c r="AS420" s="71">
        <v>9</v>
      </c>
      <c r="AT420" s="71">
        <v>1</v>
      </c>
      <c r="AU420" s="71">
        <v>0</v>
      </c>
      <c r="AV420" s="71">
        <v>0</v>
      </c>
      <c r="AW420" s="71">
        <v>0</v>
      </c>
      <c r="AX420" s="71"/>
      <c r="AY420" s="72"/>
      <c r="AZ420" s="71">
        <v>375.7</v>
      </c>
      <c r="BA420" s="71">
        <v>3188.8</v>
      </c>
      <c r="BB420" s="71">
        <v>1800</v>
      </c>
      <c r="BC420" s="71">
        <v>0</v>
      </c>
      <c r="BD420" s="71">
        <v>0</v>
      </c>
      <c r="BE420" s="71">
        <v>0</v>
      </c>
      <c r="BF420" s="71"/>
      <c r="BG420" s="72"/>
      <c r="BH420" s="71">
        <v>0</v>
      </c>
      <c r="BI420" s="71">
        <v>0</v>
      </c>
      <c r="BJ420" s="71">
        <v>0</v>
      </c>
      <c r="BK420" s="71">
        <v>3.9220000000000002</v>
      </c>
      <c r="BL420" s="71">
        <v>0</v>
      </c>
      <c r="BM420" s="71">
        <v>0</v>
      </c>
      <c r="BN420" s="72"/>
      <c r="BO420" s="71">
        <v>0</v>
      </c>
      <c r="BP420" s="71">
        <v>0</v>
      </c>
      <c r="BQ420" s="71">
        <v>0</v>
      </c>
      <c r="BR420" s="71">
        <v>1</v>
      </c>
      <c r="BS420" s="71">
        <v>0</v>
      </c>
      <c r="BT420" s="71">
        <v>0</v>
      </c>
      <c r="BU420"/>
      <c r="BV420" s="70">
        <v>3.9220000000000002</v>
      </c>
      <c r="BW420" s="70">
        <v>0</v>
      </c>
      <c r="BX420" s="70">
        <v>0</v>
      </c>
      <c r="BY420" s="70">
        <v>0</v>
      </c>
      <c r="BZ420" s="70">
        <v>0</v>
      </c>
      <c r="CA420" s="70">
        <v>0</v>
      </c>
      <c r="CB420" s="70">
        <v>0</v>
      </c>
      <c r="CC420" s="70">
        <v>0</v>
      </c>
      <c r="CD420" s="70">
        <v>0</v>
      </c>
    </row>
    <row r="421" spans="1:82">
      <c r="A421" s="70" t="s">
        <v>2132</v>
      </c>
      <c r="B421" s="70">
        <v>439</v>
      </c>
      <c r="C421" s="70">
        <v>14</v>
      </c>
      <c r="D421" s="70">
        <v>26</v>
      </c>
      <c r="E421" s="70">
        <v>2017</v>
      </c>
      <c r="F421" s="70" t="s">
        <v>156</v>
      </c>
      <c r="G421" s="70" t="s">
        <v>2118</v>
      </c>
      <c r="H421" s="70" t="s">
        <v>2119</v>
      </c>
      <c r="I421" s="148"/>
      <c r="J421" s="71">
        <v>1.3623422732869106</v>
      </c>
      <c r="K421" s="71">
        <v>2.4454859623302609</v>
      </c>
      <c r="L421" s="71">
        <v>22.85579564295827</v>
      </c>
      <c r="M421" s="71">
        <v>25.862820764250451</v>
      </c>
      <c r="N421" s="71">
        <v>37.2319028930904</v>
      </c>
      <c r="O421" s="71">
        <v>12.348414441311306</v>
      </c>
      <c r="P421" s="71">
        <v>21.749886213507036</v>
      </c>
      <c r="Q421" s="71">
        <v>0.990662986360766</v>
      </c>
      <c r="R421" s="71">
        <v>15.574220622742825</v>
      </c>
      <c r="S421" s="71">
        <v>1.7895022901199997</v>
      </c>
      <c r="T421" s="72"/>
      <c r="U421" s="71">
        <v>89330</v>
      </c>
      <c r="V421" s="71">
        <v>890</v>
      </c>
      <c r="W421" s="71">
        <v>368</v>
      </c>
      <c r="X421" s="71">
        <v>4941</v>
      </c>
      <c r="Y421" s="71">
        <v>7175</v>
      </c>
      <c r="Z421" s="71">
        <v>7383</v>
      </c>
      <c r="AA421" s="71">
        <v>4505</v>
      </c>
      <c r="AB421" s="71">
        <v>14504</v>
      </c>
      <c r="AC421" s="71">
        <v>2712702</v>
      </c>
      <c r="AD421" s="71">
        <v>1.7895022901199999</v>
      </c>
      <c r="AE421" s="72"/>
      <c r="AF421" s="71">
        <v>1489381.6915766471</v>
      </c>
      <c r="AG421" s="71">
        <v>1562732.604085688</v>
      </c>
      <c r="AH421" s="71">
        <v>2700535.915863791</v>
      </c>
      <c r="AI421" s="71">
        <v>31376353.12071928</v>
      </c>
      <c r="AJ421" s="71">
        <v>47049034.502930172</v>
      </c>
      <c r="AK421" s="71">
        <v>0</v>
      </c>
      <c r="AL421" s="71">
        <v>0</v>
      </c>
      <c r="AM421" s="71">
        <v>1992369.2590724239</v>
      </c>
      <c r="AN421" s="71">
        <v>0</v>
      </c>
      <c r="AO421" s="71">
        <v>0</v>
      </c>
      <c r="AP421" s="71">
        <v>86170407.094247997</v>
      </c>
      <c r="AQ421" s="72"/>
      <c r="AR421" s="71">
        <v>81</v>
      </c>
      <c r="AS421" s="71">
        <v>10</v>
      </c>
      <c r="AT421" s="71">
        <v>1</v>
      </c>
      <c r="AU421" s="71">
        <v>0</v>
      </c>
      <c r="AV421" s="71">
        <v>0</v>
      </c>
      <c r="AW421" s="71">
        <v>0</v>
      </c>
      <c r="AX421" s="71"/>
      <c r="AY421" s="72"/>
      <c r="AZ421" s="71">
        <v>396.5</v>
      </c>
      <c r="BA421" s="71">
        <v>3199.8</v>
      </c>
      <c r="BB421" s="71">
        <v>1200</v>
      </c>
      <c r="BC421" s="71">
        <v>0</v>
      </c>
      <c r="BD421" s="71">
        <v>0</v>
      </c>
      <c r="BE421" s="71">
        <v>0</v>
      </c>
      <c r="BF421" s="71"/>
      <c r="BG421" s="72"/>
      <c r="BH421" s="71">
        <v>0</v>
      </c>
      <c r="BI421" s="71">
        <v>0</v>
      </c>
      <c r="BJ421" s="71">
        <v>0</v>
      </c>
      <c r="BK421" s="71">
        <v>4.1589999999999998</v>
      </c>
      <c r="BL421" s="71">
        <v>0</v>
      </c>
      <c r="BM421" s="71">
        <v>0</v>
      </c>
      <c r="BN421" s="72"/>
      <c r="BO421" s="71">
        <v>0</v>
      </c>
      <c r="BP421" s="71">
        <v>0</v>
      </c>
      <c r="BQ421" s="71">
        <v>0</v>
      </c>
      <c r="BR421" s="71">
        <v>1</v>
      </c>
      <c r="BS421" s="71">
        <v>0</v>
      </c>
      <c r="BT421" s="71">
        <v>0</v>
      </c>
      <c r="BU421"/>
      <c r="BV421" s="70">
        <v>4.1589999999999998</v>
      </c>
      <c r="BW421" s="70">
        <v>0</v>
      </c>
      <c r="BX421" s="70">
        <v>0</v>
      </c>
      <c r="BY421" s="70">
        <v>0</v>
      </c>
      <c r="BZ421" s="70">
        <v>0</v>
      </c>
      <c r="CA421" s="70">
        <v>0</v>
      </c>
      <c r="CB421" s="70">
        <v>0</v>
      </c>
      <c r="CC421" s="70">
        <v>0</v>
      </c>
      <c r="CD421" s="70">
        <v>0</v>
      </c>
    </row>
    <row r="422" spans="1:82">
      <c r="A422" s="70" t="s">
        <v>2133</v>
      </c>
      <c r="B422" s="70">
        <v>440</v>
      </c>
      <c r="C422" s="70">
        <v>15</v>
      </c>
      <c r="D422" s="70">
        <v>26</v>
      </c>
      <c r="E422" s="70">
        <v>2018</v>
      </c>
      <c r="F422" s="70" t="s">
        <v>183</v>
      </c>
      <c r="G422" s="70" t="s">
        <v>2118</v>
      </c>
      <c r="H422" s="70" t="s">
        <v>2119</v>
      </c>
      <c r="I422" s="148"/>
      <c r="J422" s="71">
        <v>1.5376109719948663</v>
      </c>
      <c r="K422" s="71">
        <v>2.248486680743107</v>
      </c>
      <c r="L422" s="71">
        <v>20.802123851871247</v>
      </c>
      <c r="M422" s="71">
        <v>24.299101546272077</v>
      </c>
      <c r="N422" s="71">
        <v>29.417953365602077</v>
      </c>
      <c r="O422" s="71">
        <v>12.150878276843178</v>
      </c>
      <c r="P422" s="71">
        <v>21.49036371713666</v>
      </c>
      <c r="Q422" s="71">
        <v>0.90678958317050995</v>
      </c>
      <c r="R422" s="71">
        <v>16.461377321287706</v>
      </c>
      <c r="S422" s="71">
        <v>2.4043775909999994</v>
      </c>
      <c r="T422" s="72"/>
      <c r="U422" s="71">
        <v>116142</v>
      </c>
      <c r="V422" s="71">
        <v>890</v>
      </c>
      <c r="W422" s="71">
        <v>368</v>
      </c>
      <c r="X422" s="71">
        <v>4941</v>
      </c>
      <c r="Y422" s="71">
        <v>7132</v>
      </c>
      <c r="Z422" s="71">
        <v>7404</v>
      </c>
      <c r="AA422" s="71">
        <v>4496</v>
      </c>
      <c r="AB422" s="71">
        <v>14307</v>
      </c>
      <c r="AC422" s="71">
        <v>2855989</v>
      </c>
      <c r="AD422" s="71">
        <v>2.4043775909999989</v>
      </c>
      <c r="AE422" s="72"/>
      <c r="AF422" s="71">
        <v>1775225.1331054571</v>
      </c>
      <c r="AG422" s="71">
        <v>1394259.1034553021</v>
      </c>
      <c r="AH422" s="71">
        <v>2588895.4608337972</v>
      </c>
      <c r="AI422" s="71">
        <v>30287349.049500369</v>
      </c>
      <c r="AJ422" s="71">
        <v>39320812.693476267</v>
      </c>
      <c r="AK422" s="71">
        <v>0</v>
      </c>
      <c r="AL422" s="71">
        <v>0</v>
      </c>
      <c r="AM422" s="71">
        <v>1969374.4409515599</v>
      </c>
      <c r="AN422" s="71">
        <v>0</v>
      </c>
      <c r="AO422" s="71">
        <v>0</v>
      </c>
      <c r="AP422" s="71">
        <v>77335915.881322742</v>
      </c>
      <c r="AQ422" s="72"/>
      <c r="AR422" s="71">
        <v>82</v>
      </c>
      <c r="AS422" s="71">
        <v>10</v>
      </c>
      <c r="AT422" s="71">
        <v>1</v>
      </c>
      <c r="AU422" s="71">
        <v>0</v>
      </c>
      <c r="AV422" s="71">
        <v>0</v>
      </c>
      <c r="AW422" s="71">
        <v>0</v>
      </c>
      <c r="AX422" s="71"/>
      <c r="AY422" s="72"/>
      <c r="AZ422" s="71">
        <v>402</v>
      </c>
      <c r="BA422" s="71">
        <v>3200</v>
      </c>
      <c r="BB422" s="71">
        <v>1200</v>
      </c>
      <c r="BC422" s="71">
        <v>0</v>
      </c>
      <c r="BD422" s="71">
        <v>0</v>
      </c>
      <c r="BE422" s="71">
        <v>0</v>
      </c>
      <c r="BF422" s="71"/>
      <c r="BG422" s="72"/>
      <c r="BH422" s="71">
        <v>0</v>
      </c>
      <c r="BI422" s="71">
        <v>0</v>
      </c>
      <c r="BJ422" s="71">
        <v>0</v>
      </c>
      <c r="BK422" s="71">
        <v>4.1349999999999998</v>
      </c>
      <c r="BL422" s="71">
        <v>0</v>
      </c>
      <c r="BM422" s="71">
        <v>0</v>
      </c>
      <c r="BN422" s="72"/>
      <c r="BO422" s="71">
        <v>0</v>
      </c>
      <c r="BP422" s="71">
        <v>0</v>
      </c>
      <c r="BQ422" s="71">
        <v>0</v>
      </c>
      <c r="BR422" s="71">
        <v>1</v>
      </c>
      <c r="BS422" s="71">
        <v>0</v>
      </c>
      <c r="BT422" s="71">
        <v>0</v>
      </c>
      <c r="BU422"/>
      <c r="BV422" s="70">
        <v>4.1349999999999998</v>
      </c>
      <c r="BW422" s="70">
        <v>0</v>
      </c>
      <c r="BX422" s="70">
        <v>0</v>
      </c>
      <c r="BY422" s="70">
        <v>0</v>
      </c>
      <c r="BZ422" s="70">
        <v>0</v>
      </c>
      <c r="CA422" s="70">
        <v>0</v>
      </c>
      <c r="CB422" s="70">
        <v>0</v>
      </c>
      <c r="CC422" s="70">
        <v>0</v>
      </c>
      <c r="CD422" s="70">
        <v>0</v>
      </c>
    </row>
    <row r="423" spans="1:82">
      <c r="A423" s="70" t="s">
        <v>2134</v>
      </c>
      <c r="B423" s="70">
        <v>441</v>
      </c>
      <c r="C423" s="70">
        <v>16</v>
      </c>
      <c r="D423" s="70">
        <v>26</v>
      </c>
      <c r="E423" s="70">
        <v>2019</v>
      </c>
      <c r="F423" s="70" t="s">
        <v>158</v>
      </c>
      <c r="G423" s="70" t="s">
        <v>2118</v>
      </c>
      <c r="H423" s="70" t="s">
        <v>2119</v>
      </c>
      <c r="I423" s="148"/>
      <c r="J423" s="71">
        <v>1.2007646149421771</v>
      </c>
      <c r="K423" s="71">
        <v>2.0144832850141348</v>
      </c>
      <c r="L423" s="71">
        <v>20.870201905310562</v>
      </c>
      <c r="M423" s="71">
        <v>24.302504736464808</v>
      </c>
      <c r="N423" s="71">
        <v>27.144910467397509</v>
      </c>
      <c r="O423" s="71">
        <v>11.799056378667919</v>
      </c>
      <c r="P423" s="71">
        <v>20.997466845144526</v>
      </c>
      <c r="Q423" s="71">
        <v>0.86641148239739996</v>
      </c>
      <c r="R423" s="71">
        <v>16.534409263920697</v>
      </c>
      <c r="S423" s="71">
        <v>1.7344865855999998</v>
      </c>
      <c r="T423" s="72"/>
      <c r="U423" s="71">
        <v>102501</v>
      </c>
      <c r="V423" s="71">
        <v>890</v>
      </c>
      <c r="W423" s="71">
        <v>368</v>
      </c>
      <c r="X423" s="71">
        <v>4941</v>
      </c>
      <c r="Y423" s="71">
        <v>7088</v>
      </c>
      <c r="Z423" s="71">
        <v>7387</v>
      </c>
      <c r="AA423" s="71">
        <v>4360</v>
      </c>
      <c r="AB423" s="71">
        <v>14040</v>
      </c>
      <c r="AC423" s="71">
        <v>2915645</v>
      </c>
      <c r="AD423" s="71">
        <v>1.7344865856</v>
      </c>
      <c r="AE423" s="72"/>
      <c r="AF423" s="71">
        <v>1524321.999011165</v>
      </c>
      <c r="AG423" s="71">
        <v>1350220.89523563</v>
      </c>
      <c r="AH423" s="71">
        <v>2715874.2445483999</v>
      </c>
      <c r="AI423" s="71">
        <v>34490496.435583822</v>
      </c>
      <c r="AJ423" s="71">
        <v>39467795.603409253</v>
      </c>
      <c r="AK423" s="71">
        <v>0</v>
      </c>
      <c r="AL423" s="71">
        <v>0</v>
      </c>
      <c r="AM423" s="71">
        <v>1912142.3069365877</v>
      </c>
      <c r="AN423" s="71">
        <v>0</v>
      </c>
      <c r="AO423" s="71">
        <v>0</v>
      </c>
      <c r="AP423" s="71">
        <v>81460851.484724864</v>
      </c>
      <c r="AQ423" s="72"/>
      <c r="AR423" s="71">
        <v>81</v>
      </c>
      <c r="AS423" s="71">
        <v>10</v>
      </c>
      <c r="AT423" s="71">
        <v>1</v>
      </c>
      <c r="AU423" s="71">
        <v>0</v>
      </c>
      <c r="AV423" s="71">
        <v>0</v>
      </c>
      <c r="AW423" s="71">
        <v>0</v>
      </c>
      <c r="AX423" s="71"/>
      <c r="AY423" s="72"/>
      <c r="AZ423" s="71">
        <v>397.69999999999987</v>
      </c>
      <c r="BA423" s="71">
        <v>3199.8</v>
      </c>
      <c r="BB423" s="71">
        <v>1200</v>
      </c>
      <c r="BC423" s="71">
        <v>0</v>
      </c>
      <c r="BD423" s="71">
        <v>0</v>
      </c>
      <c r="BE423" s="71">
        <v>0</v>
      </c>
      <c r="BF423" s="71"/>
      <c r="BG423" s="72"/>
      <c r="BH423" s="71">
        <v>0</v>
      </c>
      <c r="BI423" s="71">
        <v>0</v>
      </c>
      <c r="BJ423" s="71">
        <v>0</v>
      </c>
      <c r="BK423" s="71">
        <v>3.6909999999999998</v>
      </c>
      <c r="BL423" s="71">
        <v>0</v>
      </c>
      <c r="BM423" s="71">
        <v>0</v>
      </c>
      <c r="BN423" s="72"/>
      <c r="BO423" s="71">
        <v>0</v>
      </c>
      <c r="BP423" s="71">
        <v>0</v>
      </c>
      <c r="BQ423" s="71">
        <v>0</v>
      </c>
      <c r="BR423" s="71">
        <v>1</v>
      </c>
      <c r="BS423" s="71">
        <v>0</v>
      </c>
      <c r="BT423" s="71">
        <v>0</v>
      </c>
      <c r="BU423"/>
      <c r="BV423" s="70">
        <v>3.6909999999999998</v>
      </c>
      <c r="BW423" s="70">
        <v>0</v>
      </c>
      <c r="BX423" s="70">
        <v>0</v>
      </c>
      <c r="BY423" s="70">
        <v>0</v>
      </c>
      <c r="BZ423" s="70">
        <v>0</v>
      </c>
      <c r="CA423" s="70">
        <v>0</v>
      </c>
      <c r="CB423" s="70">
        <v>0</v>
      </c>
      <c r="CC423" s="70">
        <v>0</v>
      </c>
      <c r="CD423" s="70">
        <v>0</v>
      </c>
    </row>
    <row r="424" spans="1:82">
      <c r="A424" s="70" t="s">
        <v>2135</v>
      </c>
      <c r="B424" s="70">
        <v>442</v>
      </c>
      <c r="C424" s="70">
        <v>17</v>
      </c>
      <c r="D424" s="70">
        <v>26</v>
      </c>
      <c r="E424" s="70">
        <v>2020</v>
      </c>
      <c r="F424" s="70" t="s">
        <v>159</v>
      </c>
      <c r="G424" s="70" t="s">
        <v>2118</v>
      </c>
      <c r="H424" s="70" t="s">
        <v>2119</v>
      </c>
      <c r="I424" s="148"/>
      <c r="J424" s="71">
        <v>1.3484347811833171</v>
      </c>
      <c r="K424" s="71">
        <v>2.0526674367530391</v>
      </c>
      <c r="L424" s="71">
        <v>19.712146840623593</v>
      </c>
      <c r="M424" s="71">
        <v>21.729189865727601</v>
      </c>
      <c r="N424" s="71">
        <v>26.289653012946218</v>
      </c>
      <c r="O424" s="71">
        <v>10.423007234292307</v>
      </c>
      <c r="P424" s="71">
        <v>19.501249948103766</v>
      </c>
      <c r="Q424" s="71">
        <v>0.817549390649423</v>
      </c>
      <c r="R424" s="71">
        <v>16.080689079414071</v>
      </c>
      <c r="S424" s="71">
        <v>1.7249536400000001</v>
      </c>
      <c r="T424" s="72"/>
      <c r="U424" s="71">
        <v>120649</v>
      </c>
      <c r="V424" s="71">
        <v>798</v>
      </c>
      <c r="W424" s="71">
        <v>438</v>
      </c>
      <c r="X424" s="71">
        <v>4668</v>
      </c>
      <c r="Y424" s="71">
        <v>7092</v>
      </c>
      <c r="Z424" s="71">
        <v>7448</v>
      </c>
      <c r="AA424" s="71">
        <v>4304</v>
      </c>
      <c r="AB424" s="71">
        <v>13866</v>
      </c>
      <c r="AC424" s="71">
        <v>2850620</v>
      </c>
      <c r="AD424" s="71">
        <v>1.7249536400000001</v>
      </c>
      <c r="AE424" s="72"/>
      <c r="AF424" s="71">
        <v>1798414.0934644029</v>
      </c>
      <c r="AG424" s="71">
        <v>1335574.2337793321</v>
      </c>
      <c r="AH424" s="71">
        <v>2348385.8678746754</v>
      </c>
      <c r="AI424" s="71">
        <v>32568574.771408096</v>
      </c>
      <c r="AJ424" s="71">
        <v>42842866.580051683</v>
      </c>
      <c r="AK424" s="71"/>
      <c r="AL424" s="71"/>
      <c r="AM424" s="71">
        <v>1809667.0544731212</v>
      </c>
      <c r="AN424" s="71"/>
      <c r="AO424" s="71"/>
      <c r="AP424" s="71">
        <v>82703482.601051316</v>
      </c>
      <c r="AQ424" s="72"/>
      <c r="AR424" s="71">
        <v>81</v>
      </c>
      <c r="AS424" s="71">
        <v>10</v>
      </c>
      <c r="AT424" s="71">
        <v>1</v>
      </c>
      <c r="AU424" s="71">
        <v>0</v>
      </c>
      <c r="AV424" s="71">
        <v>0</v>
      </c>
      <c r="AW424" s="71">
        <v>0</v>
      </c>
      <c r="AX424" s="71"/>
      <c r="AY424" s="72"/>
      <c r="AZ424" s="71">
        <v>397.7</v>
      </c>
      <c r="BA424" s="71">
        <v>3199.8</v>
      </c>
      <c r="BB424" s="71">
        <v>1200</v>
      </c>
      <c r="BC424" s="71">
        <v>0</v>
      </c>
      <c r="BD424" s="71">
        <v>0</v>
      </c>
      <c r="BE424" s="71">
        <v>0</v>
      </c>
      <c r="BF424" s="71"/>
      <c r="BG424" s="72"/>
      <c r="BH424" s="71">
        <v>0</v>
      </c>
      <c r="BI424" s="71">
        <v>0</v>
      </c>
      <c r="BJ424" s="71">
        <v>0</v>
      </c>
      <c r="BK424" s="71">
        <v>4.2370000000000001</v>
      </c>
      <c r="BL424" s="71">
        <v>0</v>
      </c>
      <c r="BM424" s="71">
        <v>0</v>
      </c>
      <c r="BN424" s="72"/>
      <c r="BO424" s="71">
        <v>0</v>
      </c>
      <c r="BP424" s="71">
        <v>0</v>
      </c>
      <c r="BQ424" s="71">
        <v>0</v>
      </c>
      <c r="BR424" s="71">
        <v>1</v>
      </c>
      <c r="BS424" s="71">
        <v>0</v>
      </c>
      <c r="BT424" s="71">
        <v>0</v>
      </c>
      <c r="BU424"/>
      <c r="BV424" s="70">
        <v>4.2370000000000001</v>
      </c>
      <c r="BW424" s="70">
        <v>0</v>
      </c>
      <c r="BX424" s="70">
        <v>0</v>
      </c>
      <c r="BY424" s="70">
        <v>0</v>
      </c>
      <c r="BZ424" s="70">
        <v>0</v>
      </c>
      <c r="CA424" s="70">
        <v>0</v>
      </c>
      <c r="CB424" s="70">
        <v>0</v>
      </c>
      <c r="CC424" s="70">
        <v>0</v>
      </c>
      <c r="CD424" s="70">
        <v>0</v>
      </c>
    </row>
    <row r="425" spans="1:82">
      <c r="A425" s="70" t="s">
        <v>2136</v>
      </c>
      <c r="B425" s="70">
        <v>442</v>
      </c>
      <c r="C425" s="70">
        <v>18</v>
      </c>
      <c r="D425" s="70">
        <v>26</v>
      </c>
      <c r="E425" s="70">
        <v>2021</v>
      </c>
      <c r="F425" s="70" t="s">
        <v>160</v>
      </c>
      <c r="G425" s="1064" t="s">
        <v>2118</v>
      </c>
      <c r="H425" s="70" t="s">
        <v>2119</v>
      </c>
      <c r="I425" s="148"/>
      <c r="J425" s="71">
        <v>1.243477733414083</v>
      </c>
      <c r="K425" s="71">
        <v>2.0835337525268578</v>
      </c>
      <c r="L425" s="71">
        <v>17.396817970971924</v>
      </c>
      <c r="M425" s="71">
        <v>21.553940386561106</v>
      </c>
      <c r="N425" s="71">
        <v>25.922695872562343</v>
      </c>
      <c r="O425" s="71">
        <v>10.046730852294612</v>
      </c>
      <c r="P425" s="71">
        <v>19.938603087885518</v>
      </c>
      <c r="Q425" s="71">
        <v>0.80136304902981004</v>
      </c>
      <c r="R425" s="71">
        <v>15.796395091887272</v>
      </c>
      <c r="S425" s="71">
        <v>2.4544111792499992</v>
      </c>
      <c r="T425" s="72"/>
      <c r="U425" s="71">
        <v>119933</v>
      </c>
      <c r="V425" s="71">
        <v>798</v>
      </c>
      <c r="W425" s="71">
        <v>438</v>
      </c>
      <c r="X425" s="71">
        <v>4668</v>
      </c>
      <c r="Y425" s="71">
        <v>7071</v>
      </c>
      <c r="Z425" s="71">
        <v>7392</v>
      </c>
      <c r="AA425" s="71">
        <v>4291</v>
      </c>
      <c r="AB425" s="71">
        <v>13725</v>
      </c>
      <c r="AC425" s="71">
        <v>2716544.9999999995</v>
      </c>
      <c r="AD425" s="71">
        <v>2.4544111792499992</v>
      </c>
      <c r="AE425" s="72"/>
      <c r="AF425" s="71">
        <v>1678231.6250465093</v>
      </c>
      <c r="AG425" s="71">
        <v>1326603.4626787216</v>
      </c>
      <c r="AH425" s="71">
        <v>2049661.1224669081</v>
      </c>
      <c r="AI425" s="71">
        <v>31620563.845597703</v>
      </c>
      <c r="AJ425" s="71">
        <v>39002858.884319648</v>
      </c>
      <c r="AK425" s="71">
        <v>0</v>
      </c>
      <c r="AL425" s="71">
        <v>0</v>
      </c>
      <c r="AM425" s="71">
        <v>1801596.8601620952</v>
      </c>
      <c r="AN425" s="71">
        <v>0</v>
      </c>
      <c r="AO425" s="71">
        <v>0</v>
      </c>
      <c r="AP425" s="71">
        <v>77479515.800271586</v>
      </c>
      <c r="AQ425" s="72"/>
      <c r="AR425" s="71">
        <v>81</v>
      </c>
      <c r="AS425" s="71">
        <v>10</v>
      </c>
      <c r="AT425" s="71">
        <v>1</v>
      </c>
      <c r="AU425" s="71">
        <v>0</v>
      </c>
      <c r="AV425" s="71">
        <v>0</v>
      </c>
      <c r="AW425" s="71">
        <v>0</v>
      </c>
      <c r="AX425" s="71"/>
      <c r="AY425" s="72"/>
      <c r="AZ425" s="71">
        <v>397.7</v>
      </c>
      <c r="BA425" s="71">
        <v>3199.8</v>
      </c>
      <c r="BB425" s="71">
        <v>1200</v>
      </c>
      <c r="BC425" s="71">
        <v>0</v>
      </c>
      <c r="BD425" s="71">
        <v>0</v>
      </c>
      <c r="BE425" s="71">
        <v>0</v>
      </c>
      <c r="BF425" s="71"/>
      <c r="BG425" s="72"/>
      <c r="BH425" s="71">
        <v>0</v>
      </c>
      <c r="BI425" s="71">
        <v>0</v>
      </c>
      <c r="BJ425" s="71">
        <v>0</v>
      </c>
      <c r="BK425" s="71">
        <v>4.5570000000000004</v>
      </c>
      <c r="BL425" s="71">
        <v>0</v>
      </c>
      <c r="BM425" s="71">
        <v>0</v>
      </c>
      <c r="BN425" s="72"/>
      <c r="BO425" s="71">
        <v>0</v>
      </c>
      <c r="BP425" s="71">
        <v>0</v>
      </c>
      <c r="BQ425" s="71">
        <v>0</v>
      </c>
      <c r="BR425" s="71">
        <v>1</v>
      </c>
      <c r="BS425" s="71">
        <v>0</v>
      </c>
      <c r="BT425" s="71">
        <v>0</v>
      </c>
      <c r="BU425"/>
      <c r="BV425" s="70">
        <v>4.5570000000000004</v>
      </c>
      <c r="BW425" s="70">
        <v>0</v>
      </c>
      <c r="BX425" s="70">
        <v>0</v>
      </c>
      <c r="BY425" s="70">
        <v>0</v>
      </c>
      <c r="BZ425" s="70">
        <v>0</v>
      </c>
      <c r="CA425" s="70">
        <v>0</v>
      </c>
      <c r="CB425" s="70">
        <v>0</v>
      </c>
      <c r="CC425" s="70">
        <v>0</v>
      </c>
      <c r="CD425" s="70">
        <v>0</v>
      </c>
    </row>
    <row r="426" spans="1:82">
      <c r="A426" s="70" t="s">
        <v>2137</v>
      </c>
      <c r="B426" s="70">
        <v>442</v>
      </c>
      <c r="C426" s="70">
        <v>19</v>
      </c>
      <c r="D426" s="70">
        <v>26</v>
      </c>
      <c r="E426" s="70">
        <v>2022</v>
      </c>
      <c r="F426" s="70" t="s">
        <v>161</v>
      </c>
      <c r="G426" s="1064" t="s">
        <v>2118</v>
      </c>
      <c r="H426" s="70" t="s">
        <v>2119</v>
      </c>
      <c r="I426" s="148"/>
      <c r="J426" s="71">
        <v>0.8997032888022789</v>
      </c>
      <c r="K426" s="71">
        <v>1.9324147293999057</v>
      </c>
      <c r="L426" s="71">
        <v>15.528774518195563</v>
      </c>
      <c r="M426" s="71">
        <v>21.502731395173697</v>
      </c>
      <c r="N426" s="71">
        <v>31.694010781699852</v>
      </c>
      <c r="O426" s="71">
        <v>10.594332662665341</v>
      </c>
      <c r="P426" s="71">
        <v>19.552254693093101</v>
      </c>
      <c r="Q426" s="71">
        <v>0.79774523581349888</v>
      </c>
      <c r="R426" s="71">
        <v>15.986162842680912</v>
      </c>
      <c r="S426" s="71">
        <v>2.1338316029879998</v>
      </c>
      <c r="T426" s="72"/>
      <c r="U426" s="71">
        <v>89352</v>
      </c>
      <c r="V426" s="71">
        <v>798</v>
      </c>
      <c r="W426" s="71">
        <v>438</v>
      </c>
      <c r="X426" s="71">
        <v>4668</v>
      </c>
      <c r="Y426" s="71">
        <v>7047</v>
      </c>
      <c r="Z426" s="71">
        <v>7406</v>
      </c>
      <c r="AA426" s="71">
        <v>4272</v>
      </c>
      <c r="AB426" s="71">
        <v>13551</v>
      </c>
      <c r="AC426" s="71">
        <v>2783707.9999999995</v>
      </c>
      <c r="AD426" s="71">
        <v>2.1338316029879998</v>
      </c>
      <c r="AE426" s="72"/>
      <c r="AF426" s="71">
        <v>1174373.1944860872</v>
      </c>
      <c r="AG426" s="71">
        <v>1303674.4737665465</v>
      </c>
      <c r="AH426" s="71">
        <v>1944959.0615401324</v>
      </c>
      <c r="AI426" s="71">
        <v>28364043.179094754</v>
      </c>
      <c r="AJ426" s="71">
        <v>50024600.513904177</v>
      </c>
      <c r="AK426" s="71">
        <v>0</v>
      </c>
      <c r="AL426" s="71">
        <v>0</v>
      </c>
      <c r="AM426" s="71">
        <v>1749803.966510823</v>
      </c>
      <c r="AN426" s="71">
        <v>0</v>
      </c>
      <c r="AO426" s="71">
        <v>0</v>
      </c>
      <c r="AP426" s="71">
        <v>84561454.389302507</v>
      </c>
      <c r="AQ426" s="72"/>
      <c r="AR426" s="71">
        <v>82</v>
      </c>
      <c r="AS426" s="71">
        <v>10</v>
      </c>
      <c r="AT426" s="71">
        <v>1</v>
      </c>
      <c r="AU426" s="71">
        <v>0</v>
      </c>
      <c r="AV426" s="71">
        <v>0</v>
      </c>
      <c r="AW426" s="71">
        <v>0</v>
      </c>
      <c r="AX426" s="71"/>
      <c r="AY426" s="72"/>
      <c r="AZ426" s="71">
        <v>405.7</v>
      </c>
      <c r="BA426" s="71">
        <v>3199.8</v>
      </c>
      <c r="BB426" s="71">
        <v>1200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2138</v>
      </c>
      <c r="B427" s="70">
        <v>442</v>
      </c>
      <c r="C427" s="70">
        <v>20</v>
      </c>
      <c r="D427" s="70">
        <v>26</v>
      </c>
      <c r="E427" s="70">
        <v>2023</v>
      </c>
      <c r="F427" s="70" t="s">
        <v>1539</v>
      </c>
      <c r="G427" s="70" t="s">
        <v>2118</v>
      </c>
      <c r="H427" s="70" t="s">
        <v>2119</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84</v>
      </c>
      <c r="AS427" s="71">
        <v>10</v>
      </c>
      <c r="AT427" s="71">
        <v>1</v>
      </c>
      <c r="AU427" s="71">
        <v>0</v>
      </c>
      <c r="AV427" s="71">
        <v>0</v>
      </c>
      <c r="AW427" s="71">
        <v>0</v>
      </c>
      <c r="AX427" s="71"/>
      <c r="AY427" s="72"/>
      <c r="AZ427" s="71">
        <v>414.79999999999995</v>
      </c>
      <c r="BA427" s="71">
        <v>3199.8</v>
      </c>
      <c r="BB427" s="71">
        <v>1200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2139</v>
      </c>
      <c r="B428" s="70">
        <v>442</v>
      </c>
      <c r="C428" s="70">
        <v>21</v>
      </c>
      <c r="D428" s="70">
        <v>26</v>
      </c>
      <c r="E428" s="70">
        <v>2024</v>
      </c>
      <c r="F428" s="70" t="s">
        <v>1554</v>
      </c>
      <c r="G428" s="70" t="s">
        <v>2118</v>
      </c>
      <c r="H428" s="70" t="s">
        <v>2119</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2140</v>
      </c>
      <c r="B429" s="70">
        <v>171</v>
      </c>
      <c r="C429" s="70">
        <v>1</v>
      </c>
      <c r="D429" s="70">
        <v>11</v>
      </c>
      <c r="E429" s="70">
        <v>1990</v>
      </c>
      <c r="F429" s="70" t="s">
        <v>787</v>
      </c>
      <c r="G429" s="70" t="s">
        <v>2141</v>
      </c>
      <c r="H429" s="70" t="s">
        <v>2142</v>
      </c>
      <c r="I429" s="148"/>
      <c r="J429" s="71">
        <v>76.146596491568133</v>
      </c>
      <c r="K429" s="71">
        <v>3.5135244874605109</v>
      </c>
      <c r="L429" s="71">
        <v>7.305029248606477</v>
      </c>
      <c r="M429" s="71">
        <v>14.090288899286669</v>
      </c>
      <c r="N429" s="71">
        <v>18.513962104508721</v>
      </c>
      <c r="O429" s="71">
        <v>11.12052020303101</v>
      </c>
      <c r="P429" s="71">
        <v>21.24696992801989</v>
      </c>
      <c r="Q429" s="71">
        <v>1.2598074656732801</v>
      </c>
      <c r="R429" s="71">
        <v>40.451173164283567</v>
      </c>
      <c r="S429" s="71">
        <v>1.141438575910777</v>
      </c>
      <c r="T429" s="72"/>
      <c r="U429" s="71">
        <v>4489108</v>
      </c>
      <c r="V429" s="71">
        <v>1016</v>
      </c>
      <c r="W429" s="71">
        <v>81</v>
      </c>
      <c r="X429" s="71">
        <v>5439</v>
      </c>
      <c r="Y429" s="71">
        <v>6689</v>
      </c>
      <c r="Z429" s="71">
        <v>4574</v>
      </c>
      <c r="AA429" s="71">
        <v>5159</v>
      </c>
      <c r="AB429" s="71">
        <v>20455</v>
      </c>
      <c r="AC429" s="71">
        <v>7006216</v>
      </c>
      <c r="AD429" s="71">
        <v>1.141438575910777</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2143</v>
      </c>
      <c r="B430" s="70">
        <v>172</v>
      </c>
      <c r="C430" s="70">
        <v>2</v>
      </c>
      <c r="D430" s="70">
        <v>11</v>
      </c>
      <c r="E430" s="70">
        <v>2005</v>
      </c>
      <c r="F430" s="70" t="s">
        <v>789</v>
      </c>
      <c r="G430" s="70" t="s">
        <v>2141</v>
      </c>
      <c r="H430" s="70" t="s">
        <v>2142</v>
      </c>
      <c r="I430" s="148"/>
      <c r="J430" s="71">
        <v>69.057426024205483</v>
      </c>
      <c r="K430" s="71">
        <v>1.6532366723980469</v>
      </c>
      <c r="L430" s="71">
        <v>5.7912019946545534</v>
      </c>
      <c r="M430" s="71">
        <v>17.92220363147489</v>
      </c>
      <c r="N430" s="71">
        <v>23.357352771427141</v>
      </c>
      <c r="O430" s="71">
        <v>16.316289630048718</v>
      </c>
      <c r="P430" s="71">
        <v>21.060042771647321</v>
      </c>
      <c r="Q430" s="71">
        <v>1.0390718078791901</v>
      </c>
      <c r="R430" s="71">
        <v>29.66314504769543</v>
      </c>
      <c r="S430" s="71">
        <v>2.4140296505757681</v>
      </c>
      <c r="T430" s="72"/>
      <c r="U430" s="71">
        <v>3763805</v>
      </c>
      <c r="V430" s="71">
        <v>697</v>
      </c>
      <c r="W430" s="71">
        <v>63</v>
      </c>
      <c r="X430" s="71">
        <v>3900</v>
      </c>
      <c r="Y430" s="71">
        <v>7101</v>
      </c>
      <c r="Z430" s="71">
        <v>7766</v>
      </c>
      <c r="AA430" s="71">
        <v>4188</v>
      </c>
      <c r="AB430" s="71">
        <v>17637</v>
      </c>
      <c r="AC430" s="71">
        <v>5245313</v>
      </c>
      <c r="AD430" s="71">
        <v>2.4140296505757681</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2144</v>
      </c>
      <c r="B431" s="70">
        <v>173</v>
      </c>
      <c r="C431" s="70">
        <v>3</v>
      </c>
      <c r="D431" s="70">
        <v>11</v>
      </c>
      <c r="E431" s="70">
        <v>2006</v>
      </c>
      <c r="F431" s="70" t="s">
        <v>790</v>
      </c>
      <c r="G431" s="70" t="s">
        <v>2141</v>
      </c>
      <c r="H431" s="70" t="s">
        <v>2142</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2145</v>
      </c>
      <c r="B432" s="70">
        <v>174</v>
      </c>
      <c r="C432" s="70">
        <v>4</v>
      </c>
      <c r="D432" s="70">
        <v>11</v>
      </c>
      <c r="E432" s="70">
        <v>2007</v>
      </c>
      <c r="F432" s="70" t="s">
        <v>791</v>
      </c>
      <c r="G432" s="70" t="s">
        <v>2141</v>
      </c>
      <c r="H432" s="70" t="s">
        <v>2142</v>
      </c>
      <c r="I432" s="148"/>
      <c r="J432" s="71">
        <v>56.070449381556251</v>
      </c>
      <c r="K432" s="71">
        <v>1.547476074153366</v>
      </c>
      <c r="L432" s="71">
        <v>4.1594786651204494</v>
      </c>
      <c r="M432" s="71">
        <v>20.392778524218951</v>
      </c>
      <c r="N432" s="71">
        <v>22.660142637756842</v>
      </c>
      <c r="O432" s="71">
        <v>15.883465046521749</v>
      </c>
      <c r="P432" s="71">
        <v>20.512816165527731</v>
      </c>
      <c r="Q432" s="71">
        <v>1.0600741880983899</v>
      </c>
      <c r="R432" s="71">
        <v>25.994147883146141</v>
      </c>
      <c r="S432" s="71">
        <v>2.0486194143991838</v>
      </c>
      <c r="T432" s="72"/>
      <c r="U432" s="71">
        <v>3823608</v>
      </c>
      <c r="V432" s="71">
        <v>655</v>
      </c>
      <c r="W432" s="71">
        <v>57</v>
      </c>
      <c r="X432" s="71">
        <v>4866</v>
      </c>
      <c r="Y432" s="71">
        <v>7097</v>
      </c>
      <c r="Z432" s="71">
        <v>7859</v>
      </c>
      <c r="AA432" s="71">
        <v>4017</v>
      </c>
      <c r="AB432" s="71">
        <v>17042</v>
      </c>
      <c r="AC432" s="71">
        <v>4728413</v>
      </c>
      <c r="AD432" s="71">
        <v>2.0486194143991838</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2146</v>
      </c>
      <c r="B433" s="70">
        <v>175</v>
      </c>
      <c r="C433" s="70">
        <v>5</v>
      </c>
      <c r="D433" s="70">
        <v>11</v>
      </c>
      <c r="E433" s="70">
        <v>2008</v>
      </c>
      <c r="F433" s="70" t="s">
        <v>792</v>
      </c>
      <c r="G433" s="70" t="s">
        <v>2141</v>
      </c>
      <c r="H433" s="70" t="s">
        <v>2142</v>
      </c>
      <c r="I433" s="148"/>
      <c r="J433" s="71">
        <v>49.00353994011428</v>
      </c>
      <c r="K433" s="71">
        <v>1.1469711347846629</v>
      </c>
      <c r="L433" s="71">
        <v>3.6684467619175982</v>
      </c>
      <c r="M433" s="71">
        <v>21.32932033054534</v>
      </c>
      <c r="N433" s="71">
        <v>22.386480666534911</v>
      </c>
      <c r="O433" s="71">
        <v>15.38393690544666</v>
      </c>
      <c r="P433" s="71">
        <v>19.867155596049411</v>
      </c>
      <c r="Q433" s="71">
        <v>1.0301301855902101</v>
      </c>
      <c r="R433" s="71">
        <v>23.710922392308579</v>
      </c>
      <c r="S433" s="71">
        <v>2.1822043574920609</v>
      </c>
      <c r="T433" s="72"/>
      <c r="U433" s="71">
        <v>3648599</v>
      </c>
      <c r="V433" s="71">
        <v>655</v>
      </c>
      <c r="W433" s="71">
        <v>57</v>
      </c>
      <c r="X433" s="71">
        <v>4866</v>
      </c>
      <c r="Y433" s="71">
        <v>7085</v>
      </c>
      <c r="Z433" s="71">
        <v>7879</v>
      </c>
      <c r="AA433" s="71">
        <v>3895</v>
      </c>
      <c r="AB433" s="71">
        <v>16833</v>
      </c>
      <c r="AC433" s="71">
        <v>4478667</v>
      </c>
      <c r="AD433" s="71">
        <v>2.1822043574920609</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2147</v>
      </c>
      <c r="B434" s="70">
        <v>176</v>
      </c>
      <c r="C434" s="70">
        <v>6</v>
      </c>
      <c r="D434" s="70">
        <v>11</v>
      </c>
      <c r="E434" s="70">
        <v>2009</v>
      </c>
      <c r="F434" s="70" t="s">
        <v>176</v>
      </c>
      <c r="G434" s="70" t="s">
        <v>2141</v>
      </c>
      <c r="H434" s="70" t="s">
        <v>2142</v>
      </c>
      <c r="I434" s="148"/>
      <c r="J434" s="71">
        <v>47.257794661119043</v>
      </c>
      <c r="K434" s="71">
        <v>1.1481690944361309</v>
      </c>
      <c r="L434" s="71">
        <v>1.7017787406117351</v>
      </c>
      <c r="M434" s="71">
        <v>21.9204328169868</v>
      </c>
      <c r="N434" s="71">
        <v>22.60609835544534</v>
      </c>
      <c r="O434" s="71">
        <v>15.666898813622099</v>
      </c>
      <c r="P434" s="71">
        <v>19.15340126615094</v>
      </c>
      <c r="Q434" s="71">
        <v>0.97304120832991803</v>
      </c>
      <c r="R434" s="71">
        <v>25.195178699221689</v>
      </c>
      <c r="S434" s="71">
        <v>1.790461429941804</v>
      </c>
      <c r="T434" s="72"/>
      <c r="U434" s="71">
        <v>3491886</v>
      </c>
      <c r="V434" s="71">
        <v>620</v>
      </c>
      <c r="W434" s="71">
        <v>47</v>
      </c>
      <c r="X434" s="71">
        <v>4704</v>
      </c>
      <c r="Y434" s="71">
        <v>7116</v>
      </c>
      <c r="Z434" s="71">
        <v>7920</v>
      </c>
      <c r="AA434" s="71">
        <v>3855</v>
      </c>
      <c r="AB434" s="71">
        <v>16691</v>
      </c>
      <c r="AC434" s="71">
        <v>4642808</v>
      </c>
      <c r="AD434" s="71">
        <v>1.790461429941804</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8.9939999999999998</v>
      </c>
      <c r="BK434" s="71">
        <v>0</v>
      </c>
      <c r="BL434" s="71">
        <v>0</v>
      </c>
      <c r="BM434" s="71">
        <v>0</v>
      </c>
      <c r="BN434" s="72"/>
      <c r="BO434" s="71">
        <v>0</v>
      </c>
      <c r="BP434" s="71">
        <v>0</v>
      </c>
      <c r="BQ434" s="71">
        <v>1</v>
      </c>
      <c r="BR434" s="71">
        <v>0</v>
      </c>
      <c r="BS434" s="71">
        <v>0</v>
      </c>
      <c r="BT434" s="71">
        <v>0</v>
      </c>
      <c r="BU434"/>
      <c r="BV434" s="70">
        <v>8.9939999999999998</v>
      </c>
      <c r="BW434" s="70">
        <v>0</v>
      </c>
      <c r="BX434" s="70">
        <v>0</v>
      </c>
      <c r="BY434" s="70">
        <v>0</v>
      </c>
      <c r="BZ434" s="70">
        <v>0</v>
      </c>
      <c r="CA434" s="70">
        <v>0</v>
      </c>
      <c r="CB434" s="70">
        <v>0</v>
      </c>
      <c r="CC434" s="70">
        <v>0</v>
      </c>
      <c r="CD434" s="70">
        <v>0</v>
      </c>
    </row>
    <row r="435" spans="1:82">
      <c r="A435" s="70" t="s">
        <v>2148</v>
      </c>
      <c r="B435" s="70">
        <v>177</v>
      </c>
      <c r="C435" s="70">
        <v>7</v>
      </c>
      <c r="D435" s="70">
        <v>11</v>
      </c>
      <c r="E435" s="70">
        <v>2010</v>
      </c>
      <c r="F435" s="70" t="s">
        <v>177</v>
      </c>
      <c r="G435" s="70" t="s">
        <v>2141</v>
      </c>
      <c r="H435" s="70" t="s">
        <v>2142</v>
      </c>
      <c r="I435" s="148"/>
      <c r="J435" s="71">
        <v>48.74573266987521</v>
      </c>
      <c r="K435" s="71">
        <v>1.1070579745092659</v>
      </c>
      <c r="L435" s="71">
        <v>1.613529572225129</v>
      </c>
      <c r="M435" s="71">
        <v>20.959972945257341</v>
      </c>
      <c r="N435" s="71">
        <v>21.164116249184751</v>
      </c>
      <c r="O435" s="71">
        <v>15.66728739011023</v>
      </c>
      <c r="P435" s="71">
        <v>19.501303984216339</v>
      </c>
      <c r="Q435" s="71">
        <v>0.99854995225764998</v>
      </c>
      <c r="R435" s="71">
        <v>27.50637030920851</v>
      </c>
      <c r="S435" s="71">
        <v>1.6461429428572509</v>
      </c>
      <c r="T435" s="72"/>
      <c r="U435" s="71">
        <v>3581012</v>
      </c>
      <c r="V435" s="71">
        <v>620</v>
      </c>
      <c r="W435" s="71">
        <v>47</v>
      </c>
      <c r="X435" s="71">
        <v>4704</v>
      </c>
      <c r="Y435" s="71">
        <v>7095</v>
      </c>
      <c r="Z435" s="71">
        <v>7957</v>
      </c>
      <c r="AA435" s="71">
        <v>3827</v>
      </c>
      <c r="AB435" s="71">
        <v>16413</v>
      </c>
      <c r="AC435" s="71">
        <v>4803398</v>
      </c>
      <c r="AD435" s="71">
        <v>1.6461429428572509</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8.609</v>
      </c>
      <c r="BK435" s="71">
        <v>0</v>
      </c>
      <c r="BL435" s="71">
        <v>0</v>
      </c>
      <c r="BM435" s="71">
        <v>0</v>
      </c>
      <c r="BN435" s="72"/>
      <c r="BO435" s="71">
        <v>0</v>
      </c>
      <c r="BP435" s="71">
        <v>0</v>
      </c>
      <c r="BQ435" s="71">
        <v>1</v>
      </c>
      <c r="BR435" s="71">
        <v>0</v>
      </c>
      <c r="BS435" s="71">
        <v>0</v>
      </c>
      <c r="BT435" s="71">
        <v>0</v>
      </c>
      <c r="BU435"/>
      <c r="BV435" s="70">
        <v>8.609</v>
      </c>
      <c r="BW435" s="70">
        <v>0</v>
      </c>
      <c r="BX435" s="70">
        <v>0</v>
      </c>
      <c r="BY435" s="70">
        <v>0</v>
      </c>
      <c r="BZ435" s="70">
        <v>0</v>
      </c>
      <c r="CA435" s="70">
        <v>0</v>
      </c>
      <c r="CB435" s="70">
        <v>0</v>
      </c>
      <c r="CC435" s="70">
        <v>0</v>
      </c>
      <c r="CD435" s="70">
        <v>0</v>
      </c>
    </row>
    <row r="436" spans="1:82">
      <c r="A436" s="70" t="s">
        <v>2149</v>
      </c>
      <c r="B436" s="70">
        <v>178</v>
      </c>
      <c r="C436" s="70">
        <v>8</v>
      </c>
      <c r="D436" s="70">
        <v>11</v>
      </c>
      <c r="E436" s="70">
        <v>2011</v>
      </c>
      <c r="F436" s="70" t="s">
        <v>178</v>
      </c>
      <c r="G436" s="70" t="s">
        <v>2141</v>
      </c>
      <c r="H436" s="70" t="s">
        <v>2142</v>
      </c>
      <c r="I436" s="148"/>
      <c r="J436" s="71">
        <v>42.565866450667272</v>
      </c>
      <c r="K436" s="71">
        <v>1.7642540413669581</v>
      </c>
      <c r="L436" s="71">
        <v>2.098301284398461</v>
      </c>
      <c r="M436" s="71">
        <v>27.73828935411165</v>
      </c>
      <c r="N436" s="71">
        <v>28.936649128861671</v>
      </c>
      <c r="O436" s="71">
        <v>15.449780586693214</v>
      </c>
      <c r="P436" s="71">
        <v>18.640840299773739</v>
      </c>
      <c r="Q436" s="71">
        <v>1.1383417950969299</v>
      </c>
      <c r="R436" s="71">
        <v>43.892875349028387</v>
      </c>
      <c r="S436" s="71">
        <v>1.576740467117677</v>
      </c>
      <c r="T436" s="72"/>
      <c r="U436" s="71">
        <v>2873298</v>
      </c>
      <c r="V436" s="71">
        <v>620</v>
      </c>
      <c r="W436" s="71">
        <v>47</v>
      </c>
      <c r="X436" s="71">
        <v>4704</v>
      </c>
      <c r="Y436" s="71">
        <v>7079</v>
      </c>
      <c r="Z436" s="71">
        <v>8017</v>
      </c>
      <c r="AA436" s="71">
        <v>3767</v>
      </c>
      <c r="AB436" s="71">
        <v>16221</v>
      </c>
      <c r="AC436" s="71">
        <v>7652273</v>
      </c>
      <c r="AD436" s="71">
        <v>1.576740467117677</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9.18</v>
      </c>
      <c r="BK436" s="71">
        <v>0</v>
      </c>
      <c r="BL436" s="71">
        <v>0</v>
      </c>
      <c r="BM436" s="71">
        <v>0</v>
      </c>
      <c r="BN436" s="72"/>
      <c r="BO436" s="71">
        <v>0</v>
      </c>
      <c r="BP436" s="71">
        <v>0</v>
      </c>
      <c r="BQ436" s="71">
        <v>1</v>
      </c>
      <c r="BR436" s="71">
        <v>0</v>
      </c>
      <c r="BS436" s="71">
        <v>0</v>
      </c>
      <c r="BT436" s="71">
        <v>0</v>
      </c>
      <c r="BU436"/>
      <c r="BV436" s="70">
        <v>9.18</v>
      </c>
      <c r="BW436" s="70">
        <v>0</v>
      </c>
      <c r="BX436" s="70">
        <v>0</v>
      </c>
      <c r="BY436" s="70">
        <v>0</v>
      </c>
      <c r="BZ436" s="70">
        <v>0</v>
      </c>
      <c r="CA436" s="70">
        <v>0</v>
      </c>
      <c r="CB436" s="70">
        <v>0</v>
      </c>
      <c r="CC436" s="70">
        <v>0</v>
      </c>
      <c r="CD436" s="70">
        <v>0</v>
      </c>
    </row>
    <row r="437" spans="1:82">
      <c r="A437" s="70" t="s">
        <v>2150</v>
      </c>
      <c r="B437" s="70">
        <v>179</v>
      </c>
      <c r="C437" s="70">
        <v>9</v>
      </c>
      <c r="D437" s="70">
        <v>11</v>
      </c>
      <c r="E437" s="70">
        <v>2012</v>
      </c>
      <c r="F437" s="70" t="s">
        <v>179</v>
      </c>
      <c r="G437" s="70" t="s">
        <v>2141</v>
      </c>
      <c r="H437" s="70" t="s">
        <v>2142</v>
      </c>
      <c r="I437" s="148"/>
      <c r="J437" s="71">
        <v>44.148111725765773</v>
      </c>
      <c r="K437" s="71">
        <v>1.769256893246133</v>
      </c>
      <c r="L437" s="71">
        <v>2.2025274683582658</v>
      </c>
      <c r="M437" s="71">
        <v>30.35617004632434</v>
      </c>
      <c r="N437" s="71">
        <v>37.565079136072221</v>
      </c>
      <c r="O437" s="71">
        <v>15.473513051508897</v>
      </c>
      <c r="P437" s="71">
        <v>18.318908807868677</v>
      </c>
      <c r="Q437" s="71">
        <v>1.2278646476008599</v>
      </c>
      <c r="R437" s="71">
        <v>61.173721454496487</v>
      </c>
      <c r="S437" s="71">
        <v>1.971062756830319</v>
      </c>
      <c r="T437" s="72"/>
      <c r="U437" s="71">
        <v>3033003</v>
      </c>
      <c r="V437" s="71">
        <v>620</v>
      </c>
      <c r="W437" s="71">
        <v>47</v>
      </c>
      <c r="X437" s="71">
        <v>4704</v>
      </c>
      <c r="Y437" s="71">
        <v>7143</v>
      </c>
      <c r="Z437" s="71">
        <v>8093</v>
      </c>
      <c r="AA437" s="71">
        <v>3681</v>
      </c>
      <c r="AB437" s="71">
        <v>16104</v>
      </c>
      <c r="AC437" s="71">
        <v>10388779</v>
      </c>
      <c r="AD437" s="71">
        <v>1.971062756830319</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2151</v>
      </c>
      <c r="B438" s="70">
        <v>180</v>
      </c>
      <c r="C438" s="70">
        <v>10</v>
      </c>
      <c r="D438" s="70">
        <v>11</v>
      </c>
      <c r="E438" s="70">
        <v>2013</v>
      </c>
      <c r="F438" s="70" t="s">
        <v>180</v>
      </c>
      <c r="G438" s="70" t="s">
        <v>2141</v>
      </c>
      <c r="H438" s="70" t="s">
        <v>2142</v>
      </c>
      <c r="I438" s="148"/>
      <c r="J438" s="71">
        <v>62.63275855363807</v>
      </c>
      <c r="K438" s="71">
        <v>1.4450235235244879</v>
      </c>
      <c r="L438" s="71">
        <v>1.965286209480577</v>
      </c>
      <c r="M438" s="71">
        <v>30.368605323014251</v>
      </c>
      <c r="N438" s="71">
        <v>40.642072159617292</v>
      </c>
      <c r="O438" s="71">
        <v>15.053769066006996</v>
      </c>
      <c r="P438" s="71">
        <v>18.15315248487056</v>
      </c>
      <c r="Q438" s="71">
        <v>1.23891597906879</v>
      </c>
      <c r="R438" s="71">
        <v>63.503070982340397</v>
      </c>
      <c r="S438" s="71">
        <v>2.790199485812626</v>
      </c>
      <c r="T438" s="72"/>
      <c r="U438" s="71">
        <v>3310610</v>
      </c>
      <c r="V438" s="71">
        <v>620</v>
      </c>
      <c r="W438" s="71">
        <v>47</v>
      </c>
      <c r="X438" s="71">
        <v>4704</v>
      </c>
      <c r="Y438" s="71">
        <v>7144</v>
      </c>
      <c r="Z438" s="71">
        <v>8225</v>
      </c>
      <c r="AA438" s="71">
        <v>3634</v>
      </c>
      <c r="AB438" s="71">
        <v>16016</v>
      </c>
      <c r="AC438" s="71">
        <v>10527019</v>
      </c>
      <c r="AD438" s="71">
        <v>2.790199485812626</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8.5890000000000004</v>
      </c>
      <c r="BK438" s="71">
        <v>0</v>
      </c>
      <c r="BL438" s="71">
        <v>0</v>
      </c>
      <c r="BM438" s="71">
        <v>0</v>
      </c>
      <c r="BN438" s="72"/>
      <c r="BO438" s="71">
        <v>0</v>
      </c>
      <c r="BP438" s="71">
        <v>0</v>
      </c>
      <c r="BQ438" s="71">
        <v>1</v>
      </c>
      <c r="BR438" s="71">
        <v>0</v>
      </c>
      <c r="BS438" s="71">
        <v>0</v>
      </c>
      <c r="BT438" s="71">
        <v>0</v>
      </c>
      <c r="BU438"/>
      <c r="BV438" s="70">
        <v>8.5890000000000004</v>
      </c>
      <c r="BW438" s="70">
        <v>0</v>
      </c>
      <c r="BX438" s="70">
        <v>0</v>
      </c>
      <c r="BY438" s="70">
        <v>0</v>
      </c>
      <c r="BZ438" s="70">
        <v>0</v>
      </c>
      <c r="CA438" s="70">
        <v>0</v>
      </c>
      <c r="CB438" s="70">
        <v>0</v>
      </c>
      <c r="CC438" s="70">
        <v>0</v>
      </c>
      <c r="CD438" s="70">
        <v>0</v>
      </c>
    </row>
    <row r="439" spans="1:82">
      <c r="A439" s="70" t="s">
        <v>2152</v>
      </c>
      <c r="B439" s="70">
        <v>181</v>
      </c>
      <c r="C439" s="70">
        <v>11</v>
      </c>
      <c r="D439" s="70">
        <v>11</v>
      </c>
      <c r="E439" s="70">
        <v>2014</v>
      </c>
      <c r="F439" s="70" t="s">
        <v>181</v>
      </c>
      <c r="G439" s="70" t="s">
        <v>2141</v>
      </c>
      <c r="H439" s="70" t="s">
        <v>2142</v>
      </c>
      <c r="I439" s="148"/>
      <c r="J439" s="71">
        <v>57.585045499322412</v>
      </c>
      <c r="K439" s="71">
        <v>1.491434054243916</v>
      </c>
      <c r="L439" s="71">
        <v>3.8285694464162181</v>
      </c>
      <c r="M439" s="71">
        <v>25.699321995297211</v>
      </c>
      <c r="N439" s="71">
        <v>34.308109340243988</v>
      </c>
      <c r="O439" s="71">
        <v>14.452929900625811</v>
      </c>
      <c r="P439" s="71">
        <v>17.840782145226093</v>
      </c>
      <c r="Q439" s="71">
        <v>1.1648422983861499</v>
      </c>
      <c r="R439" s="71">
        <v>62.597537730213993</v>
      </c>
      <c r="S439" s="71">
        <v>2.318316665198688</v>
      </c>
      <c r="T439" s="72"/>
      <c r="U439" s="71">
        <v>3365175</v>
      </c>
      <c r="V439" s="71">
        <v>561</v>
      </c>
      <c r="W439" s="71">
        <v>77</v>
      </c>
      <c r="X439" s="71">
        <v>4366</v>
      </c>
      <c r="Y439" s="71">
        <v>7118</v>
      </c>
      <c r="Z439" s="71">
        <v>8317</v>
      </c>
      <c r="AA439" s="71">
        <v>3553</v>
      </c>
      <c r="AB439" s="71">
        <v>15695</v>
      </c>
      <c r="AC439" s="71">
        <v>10409536</v>
      </c>
      <c r="AD439" s="71">
        <v>2.318316665198688</v>
      </c>
      <c r="AE439" s="72"/>
      <c r="AF439" s="71"/>
      <c r="AG439" s="71"/>
      <c r="AH439" s="71"/>
      <c r="AI439" s="71"/>
      <c r="AJ439" s="71"/>
      <c r="AK439" s="71"/>
      <c r="AL439" s="71"/>
      <c r="AM439" s="71"/>
      <c r="AN439" s="71"/>
      <c r="AO439" s="71"/>
      <c r="AP439" s="71"/>
      <c r="AQ439" s="72"/>
      <c r="AR439" s="71">
        <v>71</v>
      </c>
      <c r="AS439" s="71">
        <v>57</v>
      </c>
      <c r="AT439" s="71">
        <v>0</v>
      </c>
      <c r="AU439" s="71">
        <v>0</v>
      </c>
      <c r="AV439" s="71">
        <v>0</v>
      </c>
      <c r="AW439" s="71">
        <v>0</v>
      </c>
      <c r="AX439" s="71"/>
      <c r="AY439" s="72"/>
      <c r="AZ439" s="71">
        <v>330.7</v>
      </c>
      <c r="BA439" s="71">
        <v>3736.1</v>
      </c>
      <c r="BB439" s="71">
        <v>0</v>
      </c>
      <c r="BC439" s="71">
        <v>0</v>
      </c>
      <c r="BD439" s="71">
        <v>0</v>
      </c>
      <c r="BE439" s="71">
        <v>0</v>
      </c>
      <c r="BF439" s="71"/>
      <c r="BG439" s="72"/>
      <c r="BH439" s="71">
        <v>0</v>
      </c>
      <c r="BI439" s="71">
        <v>0</v>
      </c>
      <c r="BJ439" s="71">
        <v>8.5530000000000008</v>
      </c>
      <c r="BK439" s="71">
        <v>0</v>
      </c>
      <c r="BL439" s="71">
        <v>0</v>
      </c>
      <c r="BM439" s="71">
        <v>0</v>
      </c>
      <c r="BN439" s="72"/>
      <c r="BO439" s="71">
        <v>0</v>
      </c>
      <c r="BP439" s="71">
        <v>0</v>
      </c>
      <c r="BQ439" s="71">
        <v>1</v>
      </c>
      <c r="BR439" s="71">
        <v>0</v>
      </c>
      <c r="BS439" s="71">
        <v>0</v>
      </c>
      <c r="BT439" s="71">
        <v>0</v>
      </c>
      <c r="BU439"/>
      <c r="BV439" s="70">
        <v>8.5530000000000008</v>
      </c>
      <c r="BW439" s="70">
        <v>0</v>
      </c>
      <c r="BX439" s="70">
        <v>0</v>
      </c>
      <c r="BY439" s="70">
        <v>0</v>
      </c>
      <c r="BZ439" s="70">
        <v>0</v>
      </c>
      <c r="CA439" s="70">
        <v>0</v>
      </c>
      <c r="CB439" s="70">
        <v>0</v>
      </c>
      <c r="CC439" s="70">
        <v>0</v>
      </c>
      <c r="CD439" s="70">
        <v>0</v>
      </c>
    </row>
    <row r="440" spans="1:82">
      <c r="A440" s="70" t="s">
        <v>2153</v>
      </c>
      <c r="B440" s="70">
        <v>182</v>
      </c>
      <c r="C440" s="70">
        <v>12</v>
      </c>
      <c r="D440" s="70">
        <v>11</v>
      </c>
      <c r="E440" s="70">
        <v>2015</v>
      </c>
      <c r="F440" s="70" t="s">
        <v>182</v>
      </c>
      <c r="G440" s="70" t="s">
        <v>2141</v>
      </c>
      <c r="H440" s="70" t="s">
        <v>2142</v>
      </c>
      <c r="I440" s="148"/>
      <c r="J440" s="71">
        <v>45.592733716548302</v>
      </c>
      <c r="K440" s="71">
        <v>1.4277647515000249</v>
      </c>
      <c r="L440" s="71">
        <v>4.5177256632781244</v>
      </c>
      <c r="M440" s="71">
        <v>26.828211042684849</v>
      </c>
      <c r="N440" s="71">
        <v>29.002235811493051</v>
      </c>
      <c r="O440" s="71">
        <v>14.459742187717202</v>
      </c>
      <c r="P440" s="71">
        <v>17.729245000618231</v>
      </c>
      <c r="Q440" s="71">
        <v>1.1279543464905299</v>
      </c>
      <c r="R440" s="71">
        <v>63.36809574731469</v>
      </c>
      <c r="S440" s="71">
        <v>2.153517542470663</v>
      </c>
      <c r="T440" s="72"/>
      <c r="U440" s="71">
        <v>2878425</v>
      </c>
      <c r="V440" s="71">
        <v>561</v>
      </c>
      <c r="W440" s="71">
        <v>77</v>
      </c>
      <c r="X440" s="71">
        <v>4366</v>
      </c>
      <c r="Y440" s="71">
        <v>7128</v>
      </c>
      <c r="Z440" s="71">
        <v>8401</v>
      </c>
      <c r="AA440" s="71">
        <v>3528</v>
      </c>
      <c r="AB440" s="71">
        <v>15525</v>
      </c>
      <c r="AC440" s="71">
        <v>10831742</v>
      </c>
      <c r="AD440" s="71">
        <v>2.153517542470663</v>
      </c>
      <c r="AE440" s="72"/>
      <c r="AF440" s="71">
        <v>28384281.546340931</v>
      </c>
      <c r="AG440" s="71">
        <v>989687.50813804893</v>
      </c>
      <c r="AH440" s="71">
        <v>905813.0382891004</v>
      </c>
      <c r="AI440" s="71">
        <v>26650552.778500151</v>
      </c>
      <c r="AJ440" s="71">
        <v>39607915.6467852</v>
      </c>
      <c r="AK440" s="71">
        <v>0</v>
      </c>
      <c r="AL440" s="71">
        <v>0</v>
      </c>
      <c r="AM440" s="71">
        <v>2127636.125074395</v>
      </c>
      <c r="AN440" s="71">
        <v>0</v>
      </c>
      <c r="AO440" s="71">
        <v>0</v>
      </c>
      <c r="AP440" s="71">
        <v>98665886.643127829</v>
      </c>
      <c r="AQ440" s="72"/>
      <c r="AR440" s="71">
        <v>83</v>
      </c>
      <c r="AS440" s="71">
        <v>83</v>
      </c>
      <c r="AT440" s="71">
        <v>0</v>
      </c>
      <c r="AU440" s="71">
        <v>0</v>
      </c>
      <c r="AV440" s="71">
        <v>0</v>
      </c>
      <c r="AW440" s="71">
        <v>0</v>
      </c>
      <c r="AX440" s="71"/>
      <c r="AY440" s="72"/>
      <c r="AZ440" s="71">
        <v>403</v>
      </c>
      <c r="BA440" s="71">
        <v>6983.6</v>
      </c>
      <c r="BB440" s="71">
        <v>0</v>
      </c>
      <c r="BC440" s="71">
        <v>0</v>
      </c>
      <c r="BD440" s="71">
        <v>0</v>
      </c>
      <c r="BE440" s="71">
        <v>0</v>
      </c>
      <c r="BF440" s="71"/>
      <c r="BG440" s="72"/>
      <c r="BH440" s="71">
        <v>0</v>
      </c>
      <c r="BI440" s="71">
        <v>0</v>
      </c>
      <c r="BJ440" s="71">
        <v>7.6689999999999996</v>
      </c>
      <c r="BK440" s="71">
        <v>0</v>
      </c>
      <c r="BL440" s="71">
        <v>0</v>
      </c>
      <c r="BM440" s="71">
        <v>0</v>
      </c>
      <c r="BN440" s="72"/>
      <c r="BO440" s="71">
        <v>0</v>
      </c>
      <c r="BP440" s="71">
        <v>0</v>
      </c>
      <c r="BQ440" s="71">
        <v>1</v>
      </c>
      <c r="BR440" s="71">
        <v>0</v>
      </c>
      <c r="BS440" s="71">
        <v>0</v>
      </c>
      <c r="BT440" s="71">
        <v>0</v>
      </c>
      <c r="BU440"/>
      <c r="BV440" s="70">
        <v>7.6689999999999996</v>
      </c>
      <c r="BW440" s="70">
        <v>0</v>
      </c>
      <c r="BX440" s="70">
        <v>0</v>
      </c>
      <c r="BY440" s="70">
        <v>0</v>
      </c>
      <c r="BZ440" s="70">
        <v>0</v>
      </c>
      <c r="CA440" s="70">
        <v>0</v>
      </c>
      <c r="CB440" s="70">
        <v>0</v>
      </c>
      <c r="CC440" s="70">
        <v>0</v>
      </c>
      <c r="CD440" s="70">
        <v>0</v>
      </c>
    </row>
    <row r="441" spans="1:82">
      <c r="A441" s="70" t="s">
        <v>2154</v>
      </c>
      <c r="B441" s="70">
        <v>183</v>
      </c>
      <c r="C441" s="70">
        <v>13</v>
      </c>
      <c r="D441" s="70">
        <v>11</v>
      </c>
      <c r="E441" s="70">
        <v>2016</v>
      </c>
      <c r="F441" s="70" t="s">
        <v>155</v>
      </c>
      <c r="G441" s="70" t="s">
        <v>2141</v>
      </c>
      <c r="H441" s="70" t="s">
        <v>2142</v>
      </c>
      <c r="I441" s="148"/>
      <c r="J441" s="71">
        <v>55.229802042525854</v>
      </c>
      <c r="K441" s="71">
        <v>1.3248886326012657</v>
      </c>
      <c r="L441" s="71">
        <v>4.9069010265336059</v>
      </c>
      <c r="M441" s="71">
        <v>20.10837342262187</v>
      </c>
      <c r="N441" s="71">
        <v>24.939452213909107</v>
      </c>
      <c r="O441" s="71">
        <v>14.309654956609821</v>
      </c>
      <c r="P441" s="71">
        <v>17.161005871102457</v>
      </c>
      <c r="Q441" s="71">
        <v>1.0762908403982021</v>
      </c>
      <c r="R441" s="71">
        <v>64.369062532866678</v>
      </c>
      <c r="S441" s="71">
        <v>3.636591886132063</v>
      </c>
      <c r="T441" s="72"/>
      <c r="U441" s="71">
        <v>3746094</v>
      </c>
      <c r="V441" s="71">
        <v>561</v>
      </c>
      <c r="W441" s="71">
        <v>77</v>
      </c>
      <c r="X441" s="71">
        <v>4366</v>
      </c>
      <c r="Y441" s="71">
        <v>7081</v>
      </c>
      <c r="Z441" s="71">
        <v>8416</v>
      </c>
      <c r="AA441" s="71">
        <v>3532</v>
      </c>
      <c r="AB441" s="71">
        <v>15238</v>
      </c>
      <c r="AC441" s="71">
        <v>10993602.265030909</v>
      </c>
      <c r="AD441" s="71">
        <v>3.636591886132063</v>
      </c>
      <c r="AE441" s="72"/>
      <c r="AF441" s="71">
        <v>36702397.250775389</v>
      </c>
      <c r="AG441" s="71">
        <v>970087.8174289444</v>
      </c>
      <c r="AH441" s="71">
        <v>823096.29736676358</v>
      </c>
      <c r="AI441" s="71">
        <v>30502818.59867315</v>
      </c>
      <c r="AJ441" s="71">
        <v>39874900.964828096</v>
      </c>
      <c r="AK441" s="71">
        <v>0</v>
      </c>
      <c r="AL441" s="71">
        <v>0</v>
      </c>
      <c r="AM441" s="71">
        <v>2089926.386283244</v>
      </c>
      <c r="AN441" s="71">
        <v>0</v>
      </c>
      <c r="AO441" s="71">
        <v>0</v>
      </c>
      <c r="AP441" s="71">
        <v>110963227.3153556</v>
      </c>
      <c r="AQ441" s="72"/>
      <c r="AR441" s="71">
        <v>88</v>
      </c>
      <c r="AS441" s="71">
        <v>120</v>
      </c>
      <c r="AT441" s="71">
        <v>0</v>
      </c>
      <c r="AU441" s="71">
        <v>0</v>
      </c>
      <c r="AV441" s="71">
        <v>0</v>
      </c>
      <c r="AW441" s="71">
        <v>0</v>
      </c>
      <c r="AX441" s="71"/>
      <c r="AY441" s="72"/>
      <c r="AZ441" s="71">
        <v>432.1</v>
      </c>
      <c r="BA441" s="71">
        <v>8674.5</v>
      </c>
      <c r="BB441" s="71">
        <v>0</v>
      </c>
      <c r="BC441" s="71">
        <v>0</v>
      </c>
      <c r="BD441" s="71">
        <v>0</v>
      </c>
      <c r="BE441" s="71">
        <v>0</v>
      </c>
      <c r="BF441" s="71"/>
      <c r="BG441" s="72"/>
      <c r="BH441" s="71">
        <v>0</v>
      </c>
      <c r="BI441" s="71">
        <v>0</v>
      </c>
      <c r="BJ441" s="71">
        <v>8.3040000000000003</v>
      </c>
      <c r="BK441" s="71">
        <v>0</v>
      </c>
      <c r="BL441" s="71">
        <v>0</v>
      </c>
      <c r="BM441" s="71">
        <v>0</v>
      </c>
      <c r="BN441" s="72"/>
      <c r="BO441" s="71">
        <v>0</v>
      </c>
      <c r="BP441" s="71">
        <v>0</v>
      </c>
      <c r="BQ441" s="71">
        <v>1</v>
      </c>
      <c r="BR441" s="71">
        <v>0</v>
      </c>
      <c r="BS441" s="71">
        <v>0</v>
      </c>
      <c r="BT441" s="71">
        <v>0</v>
      </c>
      <c r="BU441"/>
      <c r="BV441" s="70">
        <v>8.3040000000000003</v>
      </c>
      <c r="BW441" s="70">
        <v>0</v>
      </c>
      <c r="BX441" s="70">
        <v>0</v>
      </c>
      <c r="BY441" s="70">
        <v>0</v>
      </c>
      <c r="BZ441" s="70">
        <v>0</v>
      </c>
      <c r="CA441" s="70">
        <v>0</v>
      </c>
      <c r="CB441" s="70">
        <v>0</v>
      </c>
      <c r="CC441" s="70">
        <v>0</v>
      </c>
      <c r="CD441" s="70">
        <v>0</v>
      </c>
    </row>
    <row r="442" spans="1:82">
      <c r="A442" s="70" t="s">
        <v>2155</v>
      </c>
      <c r="B442" s="70">
        <v>184</v>
      </c>
      <c r="C442" s="70">
        <v>14</v>
      </c>
      <c r="D442" s="70">
        <v>11</v>
      </c>
      <c r="E442" s="70">
        <v>2017</v>
      </c>
      <c r="F442" s="70" t="s">
        <v>156</v>
      </c>
      <c r="G442" s="70" t="s">
        <v>2141</v>
      </c>
      <c r="H442" s="70" t="s">
        <v>2142</v>
      </c>
      <c r="I442" s="148"/>
      <c r="J442" s="71">
        <v>49.388134802332402</v>
      </c>
      <c r="K442" s="71">
        <v>1.299034971077589</v>
      </c>
      <c r="L442" s="71">
        <v>4.6352470742989071</v>
      </c>
      <c r="M442" s="71">
        <v>17.060558889085353</v>
      </c>
      <c r="N442" s="71">
        <v>26.199208625527394</v>
      </c>
      <c r="O442" s="71">
        <v>14.111278970790124</v>
      </c>
      <c r="P442" s="71">
        <v>16.87849105492133</v>
      </c>
      <c r="Q442" s="71">
        <v>1.02290188111823</v>
      </c>
      <c r="R442" s="71">
        <v>61.491383498604485</v>
      </c>
      <c r="S442" s="71">
        <v>1.3578919320803335</v>
      </c>
      <c r="T442" s="72"/>
      <c r="U442" s="71">
        <v>3485459</v>
      </c>
      <c r="V442" s="71">
        <v>561</v>
      </c>
      <c r="W442" s="71">
        <v>77</v>
      </c>
      <c r="X442" s="71">
        <v>4366</v>
      </c>
      <c r="Y442" s="71">
        <v>7044</v>
      </c>
      <c r="Z442" s="71">
        <v>8437</v>
      </c>
      <c r="AA442" s="71">
        <v>3496</v>
      </c>
      <c r="AB442" s="71">
        <v>14976</v>
      </c>
      <c r="AC442" s="71">
        <v>10710507</v>
      </c>
      <c r="AD442" s="71">
        <v>1.357891932080334</v>
      </c>
      <c r="AE442" s="72"/>
      <c r="AF442" s="71">
        <v>33572627.841586471</v>
      </c>
      <c r="AG442" s="71">
        <v>962194.78125739447</v>
      </c>
      <c r="AH442" s="71">
        <v>1039354.967371723</v>
      </c>
      <c r="AI442" s="71">
        <v>25367403.435405079</v>
      </c>
      <c r="AJ442" s="71">
        <v>40455211.799418531</v>
      </c>
      <c r="AK442" s="71">
        <v>0</v>
      </c>
      <c r="AL442" s="71">
        <v>0</v>
      </c>
      <c r="AM442" s="71">
        <v>2057206.427459226</v>
      </c>
      <c r="AN442" s="71">
        <v>0</v>
      </c>
      <c r="AO442" s="71">
        <v>0</v>
      </c>
      <c r="AP442" s="71">
        <v>103453999.25249843</v>
      </c>
      <c r="AQ442" s="72"/>
      <c r="AR442" s="71">
        <v>98</v>
      </c>
      <c r="AS442" s="71">
        <v>133</v>
      </c>
      <c r="AT442" s="71">
        <v>0</v>
      </c>
      <c r="AU442" s="71">
        <v>0</v>
      </c>
      <c r="AV442" s="71">
        <v>0</v>
      </c>
      <c r="AW442" s="71">
        <v>0</v>
      </c>
      <c r="AX442" s="71"/>
      <c r="AY442" s="72"/>
      <c r="AZ442" s="71">
        <v>485.8</v>
      </c>
      <c r="BA442" s="71">
        <v>9117.7000000000007</v>
      </c>
      <c r="BB442" s="71">
        <v>0</v>
      </c>
      <c r="BC442" s="71">
        <v>0</v>
      </c>
      <c r="BD442" s="71">
        <v>0</v>
      </c>
      <c r="BE442" s="71">
        <v>0</v>
      </c>
      <c r="BF442" s="71"/>
      <c r="BG442" s="72"/>
      <c r="BH442" s="71">
        <v>0</v>
      </c>
      <c r="BI442" s="71">
        <v>0</v>
      </c>
      <c r="BJ442" s="71">
        <v>8.2829999999999995</v>
      </c>
      <c r="BK442" s="71">
        <v>0</v>
      </c>
      <c r="BL442" s="71">
        <v>0</v>
      </c>
      <c r="BM442" s="71">
        <v>0</v>
      </c>
      <c r="BN442" s="72"/>
      <c r="BO442" s="71">
        <v>0</v>
      </c>
      <c r="BP442" s="71">
        <v>0</v>
      </c>
      <c r="BQ442" s="71">
        <v>1</v>
      </c>
      <c r="BR442" s="71">
        <v>0</v>
      </c>
      <c r="BS442" s="71">
        <v>0</v>
      </c>
      <c r="BT442" s="71">
        <v>0</v>
      </c>
      <c r="BU442"/>
      <c r="BV442" s="70">
        <v>8.2829999999999995</v>
      </c>
      <c r="BW442" s="70">
        <v>0</v>
      </c>
      <c r="BX442" s="70">
        <v>0</v>
      </c>
      <c r="BY442" s="70">
        <v>0</v>
      </c>
      <c r="BZ442" s="70">
        <v>0</v>
      </c>
      <c r="CA442" s="70">
        <v>0</v>
      </c>
      <c r="CB442" s="70">
        <v>0</v>
      </c>
      <c r="CC442" s="70">
        <v>0</v>
      </c>
      <c r="CD442" s="70">
        <v>0</v>
      </c>
    </row>
    <row r="443" spans="1:82">
      <c r="A443" s="70" t="s">
        <v>2156</v>
      </c>
      <c r="B443" s="70">
        <v>185</v>
      </c>
      <c r="C443" s="70">
        <v>15</v>
      </c>
      <c r="D443" s="70">
        <v>11</v>
      </c>
      <c r="E443" s="70">
        <v>2018</v>
      </c>
      <c r="F443" s="70" t="s">
        <v>183</v>
      </c>
      <c r="G443" s="70" t="s">
        <v>2141</v>
      </c>
      <c r="H443" s="70" t="s">
        <v>2142</v>
      </c>
      <c r="I443" s="148"/>
      <c r="J443" s="71">
        <v>45.046487239130684</v>
      </c>
      <c r="K443" s="71">
        <v>1.2229206407280726</v>
      </c>
      <c r="L443" s="71">
        <v>4.3248460192602316</v>
      </c>
      <c r="M443" s="71">
        <v>17.644795858128688</v>
      </c>
      <c r="N443" s="71">
        <v>23.353693127233196</v>
      </c>
      <c r="O443" s="71">
        <v>13.892110293554499</v>
      </c>
      <c r="P443" s="71">
        <v>16.461924519977458</v>
      </c>
      <c r="Q443" s="71">
        <v>0.93600814735878202</v>
      </c>
      <c r="R443" s="71">
        <v>61.731820609187345</v>
      </c>
      <c r="S443" s="71">
        <v>1.4602552300154521</v>
      </c>
      <c r="T443" s="72"/>
      <c r="U443" s="71">
        <v>3510017</v>
      </c>
      <c r="V443" s="71">
        <v>561</v>
      </c>
      <c r="W443" s="71">
        <v>77</v>
      </c>
      <c r="X443" s="71">
        <v>4366</v>
      </c>
      <c r="Y443" s="71">
        <v>6996</v>
      </c>
      <c r="Z443" s="71">
        <v>8465</v>
      </c>
      <c r="AA443" s="71">
        <v>3444</v>
      </c>
      <c r="AB443" s="71">
        <v>14768</v>
      </c>
      <c r="AC443" s="71">
        <v>10710246</v>
      </c>
      <c r="AD443" s="71">
        <v>1.4602552300154521</v>
      </c>
      <c r="AE443" s="72"/>
      <c r="AF443" s="71">
        <v>29475314.414244089</v>
      </c>
      <c r="AG443" s="71">
        <v>857174.32991704636</v>
      </c>
      <c r="AH443" s="71">
        <v>957477.5524849582</v>
      </c>
      <c r="AI443" s="71">
        <v>26535395.08359953</v>
      </c>
      <c r="AJ443" s="71">
        <v>36861367.293110423</v>
      </c>
      <c r="AK443" s="71">
        <v>0</v>
      </c>
      <c r="AL443" s="71">
        <v>0</v>
      </c>
      <c r="AM443" s="71">
        <v>2032831.6029896301</v>
      </c>
      <c r="AN443" s="71">
        <v>0</v>
      </c>
      <c r="AO443" s="71">
        <v>0</v>
      </c>
      <c r="AP443" s="71">
        <v>96719560.276345685</v>
      </c>
      <c r="AQ443" s="72"/>
      <c r="AR443" s="71">
        <v>113</v>
      </c>
      <c r="AS443" s="71">
        <v>136</v>
      </c>
      <c r="AT443" s="71">
        <v>2</v>
      </c>
      <c r="AU443" s="71">
        <v>0</v>
      </c>
      <c r="AV443" s="71">
        <v>0</v>
      </c>
      <c r="AW443" s="71">
        <v>0</v>
      </c>
      <c r="AX443" s="71"/>
      <c r="AY443" s="72"/>
      <c r="AZ443" s="71">
        <v>564.70000000000005</v>
      </c>
      <c r="BA443" s="71">
        <v>9168</v>
      </c>
      <c r="BB443" s="71">
        <v>39</v>
      </c>
      <c r="BC443" s="71">
        <v>0</v>
      </c>
      <c r="BD443" s="71">
        <v>0</v>
      </c>
      <c r="BE443" s="71">
        <v>0</v>
      </c>
      <c r="BF443" s="71"/>
      <c r="BG443" s="72"/>
      <c r="BH443" s="71">
        <v>0</v>
      </c>
      <c r="BI443" s="71">
        <v>0</v>
      </c>
      <c r="BJ443" s="71">
        <v>7.42</v>
      </c>
      <c r="BK443" s="71">
        <v>0</v>
      </c>
      <c r="BL443" s="71">
        <v>0</v>
      </c>
      <c r="BM443" s="71">
        <v>0</v>
      </c>
      <c r="BN443" s="72"/>
      <c r="BO443" s="71">
        <v>0</v>
      </c>
      <c r="BP443" s="71">
        <v>0</v>
      </c>
      <c r="BQ443" s="71">
        <v>1</v>
      </c>
      <c r="BR443" s="71">
        <v>0</v>
      </c>
      <c r="BS443" s="71">
        <v>0</v>
      </c>
      <c r="BT443" s="71">
        <v>0</v>
      </c>
      <c r="BU443"/>
      <c r="BV443" s="70">
        <v>7.42</v>
      </c>
      <c r="BW443" s="70">
        <v>0</v>
      </c>
      <c r="BX443" s="70">
        <v>0</v>
      </c>
      <c r="BY443" s="70">
        <v>0</v>
      </c>
      <c r="BZ443" s="70">
        <v>0</v>
      </c>
      <c r="CA443" s="70">
        <v>0</v>
      </c>
      <c r="CB443" s="70">
        <v>0</v>
      </c>
      <c r="CC443" s="70">
        <v>0</v>
      </c>
      <c r="CD443" s="70">
        <v>0</v>
      </c>
    </row>
    <row r="444" spans="1:82">
      <c r="A444" s="70" t="s">
        <v>2157</v>
      </c>
      <c r="B444" s="70">
        <v>186</v>
      </c>
      <c r="C444" s="70">
        <v>16</v>
      </c>
      <c r="D444" s="70">
        <v>11</v>
      </c>
      <c r="E444" s="70">
        <v>2019</v>
      </c>
      <c r="F444" s="70" t="s">
        <v>158</v>
      </c>
      <c r="G444" s="1064" t="s">
        <v>2141</v>
      </c>
      <c r="H444" s="70" t="s">
        <v>2142</v>
      </c>
      <c r="I444" s="148"/>
      <c r="J444" s="71">
        <v>43.401719837405011</v>
      </c>
      <c r="K444" s="71">
        <v>1.0307105459507659</v>
      </c>
      <c r="L444" s="71">
        <v>4.2520307262932313</v>
      </c>
      <c r="M444" s="71">
        <v>13.748069001951112</v>
      </c>
      <c r="N444" s="71">
        <v>17.41394596600238</v>
      </c>
      <c r="O444" s="71">
        <v>13.487374043789346</v>
      </c>
      <c r="P444" s="71">
        <v>16.292300536037601</v>
      </c>
      <c r="Q444" s="71">
        <v>0.89319371767948497</v>
      </c>
      <c r="R444" s="71">
        <v>58.931788899497874</v>
      </c>
      <c r="S444" s="71">
        <v>3.0882500232194383</v>
      </c>
      <c r="T444" s="72"/>
      <c r="U444" s="71">
        <v>3809738</v>
      </c>
      <c r="V444" s="71">
        <v>561</v>
      </c>
      <c r="W444" s="71">
        <v>77</v>
      </c>
      <c r="X444" s="71">
        <v>4366</v>
      </c>
      <c r="Y444" s="71">
        <v>6940</v>
      </c>
      <c r="Z444" s="71">
        <v>8444</v>
      </c>
      <c r="AA444" s="71">
        <v>3383</v>
      </c>
      <c r="AB444" s="71">
        <v>14474</v>
      </c>
      <c r="AC444" s="71">
        <v>10391915</v>
      </c>
      <c r="AD444" s="71">
        <v>3.0882500232194379</v>
      </c>
      <c r="AE444" s="72"/>
      <c r="AF444" s="71">
        <v>32929472.71785697</v>
      </c>
      <c r="AG444" s="71">
        <v>828400.02192447102</v>
      </c>
      <c r="AH444" s="71">
        <v>1061425.3592258771</v>
      </c>
      <c r="AI444" s="71">
        <v>25146873.82454842</v>
      </c>
      <c r="AJ444" s="71">
        <v>33713548.764882289</v>
      </c>
      <c r="AK444" s="71">
        <v>0</v>
      </c>
      <c r="AL444" s="71">
        <v>0</v>
      </c>
      <c r="AM444" s="71">
        <v>1971249.839786337</v>
      </c>
      <c r="AN444" s="71">
        <v>0</v>
      </c>
      <c r="AO444" s="71">
        <v>0</v>
      </c>
      <c r="AP444" s="71">
        <v>95650970.528224364</v>
      </c>
      <c r="AQ444" s="72"/>
      <c r="AR444" s="71">
        <v>130</v>
      </c>
      <c r="AS444" s="71">
        <v>154</v>
      </c>
      <c r="AT444" s="71">
        <v>2</v>
      </c>
      <c r="AU444" s="71">
        <v>0</v>
      </c>
      <c r="AV444" s="71">
        <v>0</v>
      </c>
      <c r="AW444" s="71">
        <v>0</v>
      </c>
      <c r="AX444" s="71"/>
      <c r="AY444" s="72"/>
      <c r="AZ444" s="71">
        <v>652.49999999999977</v>
      </c>
      <c r="BA444" s="71">
        <v>11284.9</v>
      </c>
      <c r="BB444" s="71">
        <v>39</v>
      </c>
      <c r="BC444" s="71">
        <v>0</v>
      </c>
      <c r="BD444" s="71">
        <v>0</v>
      </c>
      <c r="BE444" s="71">
        <v>0</v>
      </c>
      <c r="BF444" s="71"/>
      <c r="BG444" s="72"/>
      <c r="BH444" s="71">
        <v>0</v>
      </c>
      <c r="BI444" s="71">
        <v>0</v>
      </c>
      <c r="BJ444" s="71">
        <v>4.2530000000000001</v>
      </c>
      <c r="BK444" s="71">
        <v>0</v>
      </c>
      <c r="BL444" s="71">
        <v>0</v>
      </c>
      <c r="BM444" s="71">
        <v>0</v>
      </c>
      <c r="BN444" s="72"/>
      <c r="BO444" s="71">
        <v>0</v>
      </c>
      <c r="BP444" s="71">
        <v>0</v>
      </c>
      <c r="BQ444" s="71">
        <v>1</v>
      </c>
      <c r="BR444" s="71">
        <v>0</v>
      </c>
      <c r="BS444" s="71">
        <v>0</v>
      </c>
      <c r="BT444" s="71">
        <v>0</v>
      </c>
      <c r="BU444"/>
      <c r="BV444" s="70">
        <v>4.2530000000000001</v>
      </c>
      <c r="BW444" s="70">
        <v>0</v>
      </c>
      <c r="BX444" s="70">
        <v>0</v>
      </c>
      <c r="BY444" s="70">
        <v>0</v>
      </c>
      <c r="BZ444" s="70">
        <v>0</v>
      </c>
      <c r="CA444" s="70">
        <v>0</v>
      </c>
      <c r="CB444" s="70">
        <v>0</v>
      </c>
      <c r="CC444" s="70">
        <v>0</v>
      </c>
      <c r="CD444" s="70">
        <v>0</v>
      </c>
    </row>
    <row r="445" spans="1:82">
      <c r="A445" s="70" t="s">
        <v>2158</v>
      </c>
      <c r="B445" s="70">
        <v>187</v>
      </c>
      <c r="C445" s="70">
        <v>17</v>
      </c>
      <c r="D445" s="70">
        <v>11</v>
      </c>
      <c r="E445" s="70">
        <v>2020</v>
      </c>
      <c r="F445" s="70" t="s">
        <v>159</v>
      </c>
      <c r="G445" s="1064" t="s">
        <v>2141</v>
      </c>
      <c r="H445" s="70" t="s">
        <v>2142</v>
      </c>
      <c r="I445" s="148"/>
      <c r="J445" s="71">
        <v>41.047743167051181</v>
      </c>
      <c r="K445" s="71">
        <v>1.125543889800485</v>
      </c>
      <c r="L445" s="71">
        <v>1.9970414650047732</v>
      </c>
      <c r="M445" s="71">
        <v>17.540096754853536</v>
      </c>
      <c r="N445" s="71">
        <v>24.637535258308535</v>
      </c>
      <c r="O445" s="71">
        <v>11.776262872794007</v>
      </c>
      <c r="P445" s="71">
        <v>15.319174273824077</v>
      </c>
      <c r="Q445" s="71">
        <v>0.83836252600924199</v>
      </c>
      <c r="R445" s="71">
        <v>60.131652475093908</v>
      </c>
      <c r="S445" s="71">
        <v>1.9861990230647919</v>
      </c>
      <c r="T445" s="72"/>
      <c r="U445" s="71">
        <v>3288940</v>
      </c>
      <c r="V445" s="71">
        <v>501</v>
      </c>
      <c r="W445" s="71">
        <v>36</v>
      </c>
      <c r="X445" s="71">
        <v>4324</v>
      </c>
      <c r="Y445" s="71">
        <v>6931</v>
      </c>
      <c r="Z445" s="71">
        <v>8415</v>
      </c>
      <c r="AA445" s="71">
        <v>3381</v>
      </c>
      <c r="AB445" s="71">
        <v>14219</v>
      </c>
      <c r="AC445" s="71">
        <v>10659523.999999998</v>
      </c>
      <c r="AD445" s="71">
        <v>1.9861990230647919</v>
      </c>
      <c r="AE445" s="72"/>
      <c r="AF445" s="71">
        <v>28895689.38074667</v>
      </c>
      <c r="AG445" s="71">
        <v>752140.33213600994</v>
      </c>
      <c r="AH445" s="71">
        <v>529611.71705852402</v>
      </c>
      <c r="AI445" s="71">
        <v>24737453.255919691</v>
      </c>
      <c r="AJ445" s="71">
        <v>37174758.392171107</v>
      </c>
      <c r="AK445" s="71"/>
      <c r="AL445" s="71"/>
      <c r="AM445" s="71">
        <v>1855737.4763849208</v>
      </c>
      <c r="AN445" s="71"/>
      <c r="AO445" s="71"/>
      <c r="AP445" s="71">
        <v>93945390.554416925</v>
      </c>
      <c r="AQ445" s="72"/>
      <c r="AR445" s="71">
        <v>142</v>
      </c>
      <c r="AS445" s="71">
        <v>163</v>
      </c>
      <c r="AT445" s="71">
        <v>2</v>
      </c>
      <c r="AU445" s="71">
        <v>0</v>
      </c>
      <c r="AV445" s="71">
        <v>0</v>
      </c>
      <c r="AW445" s="71">
        <v>0</v>
      </c>
      <c r="AX445" s="71"/>
      <c r="AY445" s="72"/>
      <c r="AZ445" s="71">
        <v>715.79999999999973</v>
      </c>
      <c r="BA445" s="71">
        <v>11647.69999999999</v>
      </c>
      <c r="BB445" s="71">
        <v>39</v>
      </c>
      <c r="BC445" s="71">
        <v>0</v>
      </c>
      <c r="BD445" s="71">
        <v>0</v>
      </c>
      <c r="BE445" s="71">
        <v>0</v>
      </c>
      <c r="BF445" s="71"/>
      <c r="BG445" s="72"/>
      <c r="BH445" s="71">
        <v>0</v>
      </c>
      <c r="BI445" s="71">
        <v>0</v>
      </c>
      <c r="BJ445" s="71">
        <v>7.2619999999999996</v>
      </c>
      <c r="BK445" s="71">
        <v>0</v>
      </c>
      <c r="BL445" s="71">
        <v>0</v>
      </c>
      <c r="BM445" s="71">
        <v>0</v>
      </c>
      <c r="BN445" s="72"/>
      <c r="BO445" s="71">
        <v>0</v>
      </c>
      <c r="BP445" s="71">
        <v>0</v>
      </c>
      <c r="BQ445" s="71">
        <v>1</v>
      </c>
      <c r="BR445" s="71">
        <v>0</v>
      </c>
      <c r="BS445" s="71">
        <v>0</v>
      </c>
      <c r="BT445" s="71">
        <v>0</v>
      </c>
      <c r="BU445"/>
      <c r="BV445" s="70">
        <v>7.2619999999999996</v>
      </c>
      <c r="BW445" s="70">
        <v>0</v>
      </c>
      <c r="BX445" s="70">
        <v>0</v>
      </c>
      <c r="BY445" s="70">
        <v>0</v>
      </c>
      <c r="BZ445" s="70">
        <v>0</v>
      </c>
      <c r="CA445" s="70">
        <v>0</v>
      </c>
      <c r="CB445" s="70">
        <v>0</v>
      </c>
      <c r="CC445" s="70">
        <v>0</v>
      </c>
      <c r="CD445" s="70">
        <v>0</v>
      </c>
    </row>
    <row r="446" spans="1:82">
      <c r="A446" s="70" t="s">
        <v>2159</v>
      </c>
      <c r="B446" s="70">
        <v>187</v>
      </c>
      <c r="C446" s="70">
        <v>18</v>
      </c>
      <c r="D446" s="70">
        <v>11</v>
      </c>
      <c r="E446" s="70">
        <v>2021</v>
      </c>
      <c r="F446" s="70" t="s">
        <v>160</v>
      </c>
      <c r="G446" s="70" t="s">
        <v>2141</v>
      </c>
      <c r="H446" s="70" t="s">
        <v>2142</v>
      </c>
      <c r="I446" s="148"/>
      <c r="J446" s="71">
        <v>34.606235732705606</v>
      </c>
      <c r="K446" s="71">
        <v>1.1183746258506353</v>
      </c>
      <c r="L446" s="71">
        <v>1.5893872641902282</v>
      </c>
      <c r="M446" s="71">
        <v>17.533833148164277</v>
      </c>
      <c r="N446" s="71">
        <v>23.267353495244311</v>
      </c>
      <c r="O446" s="71">
        <v>11.415380469212995</v>
      </c>
      <c r="P446" s="71">
        <v>15.603316049666642</v>
      </c>
      <c r="Q446" s="71">
        <v>0.81047143778381003</v>
      </c>
      <c r="R446" s="71">
        <v>61.316217151498996</v>
      </c>
      <c r="S446" s="71">
        <v>2.067782788778779</v>
      </c>
      <c r="T446" s="72"/>
      <c r="U446" s="71">
        <v>3470229</v>
      </c>
      <c r="V446" s="71">
        <v>501</v>
      </c>
      <c r="W446" s="71">
        <v>36</v>
      </c>
      <c r="X446" s="71">
        <v>4324</v>
      </c>
      <c r="Y446" s="71">
        <v>6837</v>
      </c>
      <c r="Z446" s="71">
        <v>8399</v>
      </c>
      <c r="AA446" s="71">
        <v>3358</v>
      </c>
      <c r="AB446" s="71">
        <v>13881</v>
      </c>
      <c r="AC446" s="71">
        <v>10544701</v>
      </c>
      <c r="AD446" s="71">
        <v>2.067782788778779</v>
      </c>
      <c r="AE446" s="72"/>
      <c r="AF446" s="71">
        <v>26557376.087512508</v>
      </c>
      <c r="AG446" s="71">
        <v>779801.41560536809</v>
      </c>
      <c r="AH446" s="71">
        <v>432985.87857309001</v>
      </c>
      <c r="AI446" s="71">
        <v>27200076.777933754</v>
      </c>
      <c r="AJ446" s="71">
        <v>36492950.840335228</v>
      </c>
      <c r="AK446" s="71">
        <v>0</v>
      </c>
      <c r="AL446" s="71">
        <v>0</v>
      </c>
      <c r="AM446" s="71">
        <v>1822074.0266601122</v>
      </c>
      <c r="AN446" s="71">
        <v>0</v>
      </c>
      <c r="AO446" s="71">
        <v>0</v>
      </c>
      <c r="AP446" s="71">
        <v>93285265.02662006</v>
      </c>
      <c r="AQ446" s="72"/>
      <c r="AR446" s="71">
        <v>153</v>
      </c>
      <c r="AS446" s="71">
        <v>174</v>
      </c>
      <c r="AT446" s="71">
        <v>2</v>
      </c>
      <c r="AU446" s="71">
        <v>0</v>
      </c>
      <c r="AV446" s="71">
        <v>0</v>
      </c>
      <c r="AW446" s="71">
        <v>0</v>
      </c>
      <c r="AX446" s="71"/>
      <c r="AY446" s="72"/>
      <c r="AZ446" s="71">
        <v>796.99999999999966</v>
      </c>
      <c r="BA446" s="71">
        <v>16752.2</v>
      </c>
      <c r="BB446" s="71">
        <v>39</v>
      </c>
      <c r="BC446" s="71">
        <v>0</v>
      </c>
      <c r="BD446" s="71">
        <v>0</v>
      </c>
      <c r="BE446" s="71">
        <v>0</v>
      </c>
      <c r="BF446" s="71"/>
      <c r="BG446" s="72"/>
      <c r="BH446" s="71">
        <v>0</v>
      </c>
      <c r="BI446" s="71">
        <v>0</v>
      </c>
      <c r="BJ446" s="71">
        <v>6.92</v>
      </c>
      <c r="BK446" s="71">
        <v>0</v>
      </c>
      <c r="BL446" s="71">
        <v>0</v>
      </c>
      <c r="BM446" s="71">
        <v>0</v>
      </c>
      <c r="BN446" s="72"/>
      <c r="BO446" s="71">
        <v>0</v>
      </c>
      <c r="BP446" s="71">
        <v>0</v>
      </c>
      <c r="BQ446" s="71">
        <v>1</v>
      </c>
      <c r="BR446" s="71">
        <v>0</v>
      </c>
      <c r="BS446" s="71">
        <v>0</v>
      </c>
      <c r="BT446" s="71">
        <v>0</v>
      </c>
      <c r="BU446"/>
      <c r="BV446" s="70">
        <v>6.92</v>
      </c>
      <c r="BW446" s="70">
        <v>0</v>
      </c>
      <c r="BX446" s="70">
        <v>0</v>
      </c>
      <c r="BY446" s="70">
        <v>0</v>
      </c>
      <c r="BZ446" s="70">
        <v>0</v>
      </c>
      <c r="CA446" s="70">
        <v>0</v>
      </c>
      <c r="CB446" s="70">
        <v>0</v>
      </c>
      <c r="CC446" s="70">
        <v>0</v>
      </c>
      <c r="CD446" s="70">
        <v>0</v>
      </c>
    </row>
    <row r="447" spans="1:82">
      <c r="A447" s="70" t="s">
        <v>2160</v>
      </c>
      <c r="B447" s="70">
        <v>187</v>
      </c>
      <c r="C447" s="70">
        <v>19</v>
      </c>
      <c r="D447" s="70">
        <v>11</v>
      </c>
      <c r="E447" s="70">
        <v>2022</v>
      </c>
      <c r="F447" s="70" t="s">
        <v>161</v>
      </c>
      <c r="G447" s="70" t="s">
        <v>2141</v>
      </c>
      <c r="H447" s="70" t="s">
        <v>2142</v>
      </c>
      <c r="I447" s="148"/>
      <c r="J447" s="71">
        <v>29.984966583320674</v>
      </c>
      <c r="K447" s="71">
        <v>0.96133167134982733</v>
      </c>
      <c r="L447" s="71">
        <v>1.0758280436809575</v>
      </c>
      <c r="M447" s="71">
        <v>13.776323212865726</v>
      </c>
      <c r="N447" s="71">
        <v>17.026437338650368</v>
      </c>
      <c r="O447" s="71">
        <v>11.918981872174943</v>
      </c>
      <c r="P447" s="71">
        <v>15.437676750890223</v>
      </c>
      <c r="Q447" s="71">
        <v>0.80157177557645942</v>
      </c>
      <c r="R447" s="71">
        <v>63.052554033477577</v>
      </c>
      <c r="S447" s="71">
        <v>1.536113122455091</v>
      </c>
      <c r="T447" s="72"/>
      <c r="U447" s="71">
        <v>3807517</v>
      </c>
      <c r="V447" s="71">
        <v>501</v>
      </c>
      <c r="W447" s="71">
        <v>36</v>
      </c>
      <c r="X447" s="71">
        <v>4324</v>
      </c>
      <c r="Y447" s="71">
        <v>6815</v>
      </c>
      <c r="Z447" s="71">
        <v>8332</v>
      </c>
      <c r="AA447" s="71">
        <v>3373</v>
      </c>
      <c r="AB447" s="71">
        <v>13616</v>
      </c>
      <c r="AC447" s="71">
        <v>10979488.999999998</v>
      </c>
      <c r="AD447" s="71">
        <v>1.536113122455091</v>
      </c>
      <c r="AE447" s="72"/>
      <c r="AF447" s="71">
        <v>27296620.33624208</v>
      </c>
      <c r="AG447" s="71">
        <v>780871.25206684053</v>
      </c>
      <c r="AH447" s="71">
        <v>355598.89987355389</v>
      </c>
      <c r="AI447" s="71">
        <v>24011355.541805223</v>
      </c>
      <c r="AJ447" s="71">
        <v>35349866.64338208</v>
      </c>
      <c r="AK447" s="71">
        <v>0</v>
      </c>
      <c r="AL447" s="71">
        <v>0</v>
      </c>
      <c r="AM447" s="71">
        <v>1758197.2406472855</v>
      </c>
      <c r="AN447" s="71">
        <v>0</v>
      </c>
      <c r="AO447" s="71">
        <v>0</v>
      </c>
      <c r="AP447" s="71">
        <v>89552509.914017051</v>
      </c>
      <c r="AQ447" s="72"/>
      <c r="AR447" s="71">
        <v>170</v>
      </c>
      <c r="AS447" s="71">
        <v>176</v>
      </c>
      <c r="AT447" s="71">
        <v>2</v>
      </c>
      <c r="AU447" s="71">
        <v>0</v>
      </c>
      <c r="AV447" s="71">
        <v>0</v>
      </c>
      <c r="AW447" s="71">
        <v>0</v>
      </c>
      <c r="AX447" s="71"/>
      <c r="AY447" s="72"/>
      <c r="AZ447" s="71">
        <v>895.09999999999957</v>
      </c>
      <c r="BA447" s="71">
        <v>16811.599999999999</v>
      </c>
      <c r="BB447" s="71">
        <v>39</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2161</v>
      </c>
      <c r="B448" s="70">
        <v>187</v>
      </c>
      <c r="C448" s="70">
        <v>20</v>
      </c>
      <c r="D448" s="70">
        <v>11</v>
      </c>
      <c r="E448" s="70">
        <v>2023</v>
      </c>
      <c r="F448" s="70" t="s">
        <v>1539</v>
      </c>
      <c r="G448" s="70" t="s">
        <v>2141</v>
      </c>
      <c r="H448" s="70" t="s">
        <v>2142</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176</v>
      </c>
      <c r="AS448" s="71">
        <v>177</v>
      </c>
      <c r="AT448" s="71">
        <v>2</v>
      </c>
      <c r="AU448" s="71">
        <v>0</v>
      </c>
      <c r="AV448" s="71">
        <v>0</v>
      </c>
      <c r="AW448" s="71">
        <v>0</v>
      </c>
      <c r="AX448" s="71"/>
      <c r="AY448" s="72"/>
      <c r="AZ448" s="71">
        <v>947.59999999999945</v>
      </c>
      <c r="BA448" s="71">
        <v>16861.099999999999</v>
      </c>
      <c r="BB448" s="71">
        <v>39</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2162</v>
      </c>
      <c r="B449" s="70">
        <v>187</v>
      </c>
      <c r="C449" s="70">
        <v>21</v>
      </c>
      <c r="D449" s="70">
        <v>11</v>
      </c>
      <c r="E449" s="70">
        <v>2024</v>
      </c>
      <c r="F449" s="70" t="s">
        <v>1554</v>
      </c>
      <c r="G449" s="70" t="s">
        <v>2141</v>
      </c>
      <c r="H449" s="70" t="s">
        <v>2142</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2163</v>
      </c>
      <c r="B450" s="70">
        <v>409</v>
      </c>
      <c r="C450" s="70">
        <v>1</v>
      </c>
      <c r="D450" s="70">
        <v>25</v>
      </c>
      <c r="E450" s="70">
        <v>1990</v>
      </c>
      <c r="F450" s="70" t="s">
        <v>787</v>
      </c>
      <c r="G450" s="70" t="s">
        <v>2164</v>
      </c>
      <c r="H450" s="70" t="s">
        <v>2165</v>
      </c>
      <c r="I450" s="148"/>
      <c r="J450" s="71">
        <v>222.88644432511509</v>
      </c>
      <c r="K450" s="71">
        <v>3.4072444961145218</v>
      </c>
      <c r="L450" s="71">
        <v>14.15663239207894</v>
      </c>
      <c r="M450" s="71">
        <v>9.1788692691453093</v>
      </c>
      <c r="N450" s="71">
        <v>17.443521530877771</v>
      </c>
      <c r="O450" s="71">
        <v>13.07037967019998</v>
      </c>
      <c r="P450" s="71">
        <v>21.415825475034591</v>
      </c>
      <c r="Q450" s="71">
        <v>1.0658630164234499</v>
      </c>
      <c r="R450" s="71">
        <v>0</v>
      </c>
      <c r="S450" s="71">
        <v>1.0631690075534419</v>
      </c>
      <c r="T450" s="72"/>
      <c r="U450" s="71">
        <v>4020216</v>
      </c>
      <c r="V450" s="71">
        <v>760</v>
      </c>
      <c r="W450" s="71">
        <v>154</v>
      </c>
      <c r="X450" s="71">
        <v>2816</v>
      </c>
      <c r="Y450" s="71">
        <v>4685</v>
      </c>
      <c r="Z450" s="71">
        <v>5376</v>
      </c>
      <c r="AA450" s="71">
        <v>5200</v>
      </c>
      <c r="AB450" s="71">
        <v>17306</v>
      </c>
      <c r="AC450" s="71">
        <v>0</v>
      </c>
      <c r="AD450" s="71">
        <v>1.0631690075534419</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2166</v>
      </c>
      <c r="B451" s="70">
        <v>410</v>
      </c>
      <c r="C451" s="70">
        <v>2</v>
      </c>
      <c r="D451" s="70">
        <v>25</v>
      </c>
      <c r="E451" s="70">
        <v>2005</v>
      </c>
      <c r="F451" s="70" t="s">
        <v>789</v>
      </c>
      <c r="G451" s="70" t="s">
        <v>2164</v>
      </c>
      <c r="H451" s="70" t="s">
        <v>2165</v>
      </c>
      <c r="I451" s="148"/>
      <c r="J451" s="71">
        <v>283.35112385095869</v>
      </c>
      <c r="K451" s="71">
        <v>2.9674218329024389</v>
      </c>
      <c r="L451" s="71">
        <v>9.6879523693046625</v>
      </c>
      <c r="M451" s="71">
        <v>16.505331261008681</v>
      </c>
      <c r="N451" s="71">
        <v>27.418080842711358</v>
      </c>
      <c r="O451" s="71">
        <v>18.305927317359579</v>
      </c>
      <c r="P451" s="71">
        <v>21.27124663898476</v>
      </c>
      <c r="Q451" s="71">
        <v>0.95588479235923696</v>
      </c>
      <c r="R451" s="71">
        <v>0</v>
      </c>
      <c r="S451" s="71">
        <v>1.177327100931435</v>
      </c>
      <c r="T451" s="72"/>
      <c r="U451" s="71">
        <v>5778935</v>
      </c>
      <c r="V451" s="71">
        <v>830</v>
      </c>
      <c r="W451" s="71">
        <v>119</v>
      </c>
      <c r="X451" s="71">
        <v>2413</v>
      </c>
      <c r="Y451" s="71">
        <v>5067</v>
      </c>
      <c r="Z451" s="71">
        <v>8713</v>
      </c>
      <c r="AA451" s="71">
        <v>4230</v>
      </c>
      <c r="AB451" s="71">
        <v>16225</v>
      </c>
      <c r="AC451" s="71">
        <v>0</v>
      </c>
      <c r="AD451" s="71">
        <v>1.177327100931435</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2167</v>
      </c>
      <c r="B452" s="70">
        <v>411</v>
      </c>
      <c r="C452" s="70">
        <v>3</v>
      </c>
      <c r="D452" s="70">
        <v>25</v>
      </c>
      <c r="E452" s="70">
        <v>2006</v>
      </c>
      <c r="F452" s="70" t="s">
        <v>790</v>
      </c>
      <c r="G452" s="70" t="s">
        <v>2164</v>
      </c>
      <c r="H452" s="70" t="s">
        <v>2165</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2168</v>
      </c>
      <c r="B453" s="70">
        <v>412</v>
      </c>
      <c r="C453" s="70">
        <v>4</v>
      </c>
      <c r="D453" s="70">
        <v>25</v>
      </c>
      <c r="E453" s="70">
        <v>2007</v>
      </c>
      <c r="F453" s="70" t="s">
        <v>791</v>
      </c>
      <c r="G453" s="70" t="s">
        <v>2164</v>
      </c>
      <c r="H453" s="70" t="s">
        <v>2165</v>
      </c>
      <c r="I453" s="148"/>
      <c r="J453" s="71">
        <v>430.19678037954901</v>
      </c>
      <c r="K453" s="71">
        <v>2.8331369411779299</v>
      </c>
      <c r="L453" s="71">
        <v>6.7717264544215761</v>
      </c>
      <c r="M453" s="71">
        <v>19.105151930573339</v>
      </c>
      <c r="N453" s="71">
        <v>24.49668030013623</v>
      </c>
      <c r="O453" s="71">
        <v>17.81761392672551</v>
      </c>
      <c r="P453" s="71">
        <v>20.93665578258992</v>
      </c>
      <c r="Q453" s="71">
        <v>0.99227223615453197</v>
      </c>
      <c r="R453" s="71">
        <v>0</v>
      </c>
      <c r="S453" s="71">
        <v>1.132869376562927</v>
      </c>
      <c r="T453" s="72"/>
      <c r="U453" s="71">
        <v>9525210</v>
      </c>
      <c r="V453" s="71">
        <v>824</v>
      </c>
      <c r="W453" s="71">
        <v>131</v>
      </c>
      <c r="X453" s="71">
        <v>3124</v>
      </c>
      <c r="Y453" s="71">
        <v>5062</v>
      </c>
      <c r="Z453" s="71">
        <v>8816</v>
      </c>
      <c r="AA453" s="71">
        <v>4100</v>
      </c>
      <c r="AB453" s="71">
        <v>15952</v>
      </c>
      <c r="AC453" s="71">
        <v>0</v>
      </c>
      <c r="AD453" s="71">
        <v>1.132869376562927</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2169</v>
      </c>
      <c r="B454" s="70">
        <v>413</v>
      </c>
      <c r="C454" s="70">
        <v>5</v>
      </c>
      <c r="D454" s="70">
        <v>25</v>
      </c>
      <c r="E454" s="70">
        <v>2008</v>
      </c>
      <c r="F454" s="70" t="s">
        <v>792</v>
      </c>
      <c r="G454" s="70" t="s">
        <v>2164</v>
      </c>
      <c r="H454" s="70" t="s">
        <v>2165</v>
      </c>
      <c r="I454" s="148"/>
      <c r="J454" s="71">
        <v>351.8131968166158</v>
      </c>
      <c r="K454" s="71">
        <v>2.1500841892588509</v>
      </c>
      <c r="L454" s="71">
        <v>6.1025527591237871</v>
      </c>
      <c r="M454" s="71">
        <v>19.471625463625831</v>
      </c>
      <c r="N454" s="71">
        <v>24.655306992536939</v>
      </c>
      <c r="O454" s="71">
        <v>17.273980175464729</v>
      </c>
      <c r="P454" s="71">
        <v>20.571049683919711</v>
      </c>
      <c r="Q454" s="71">
        <v>0.96183426168368202</v>
      </c>
      <c r="R454" s="71">
        <v>0</v>
      </c>
      <c r="S454" s="71">
        <v>0.98415685954391607</v>
      </c>
      <c r="T454" s="72"/>
      <c r="U454" s="71">
        <v>8939645</v>
      </c>
      <c r="V454" s="71">
        <v>824</v>
      </c>
      <c r="W454" s="71">
        <v>131</v>
      </c>
      <c r="X454" s="71">
        <v>3124</v>
      </c>
      <c r="Y454" s="71">
        <v>5046</v>
      </c>
      <c r="Z454" s="71">
        <v>8847</v>
      </c>
      <c r="AA454" s="71">
        <v>4033</v>
      </c>
      <c r="AB454" s="71">
        <v>15717</v>
      </c>
      <c r="AC454" s="71">
        <v>0</v>
      </c>
      <c r="AD454" s="71">
        <v>0.98415685954391607</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2170</v>
      </c>
      <c r="B455" s="70">
        <v>414</v>
      </c>
      <c r="C455" s="70">
        <v>6</v>
      </c>
      <c r="D455" s="70">
        <v>25</v>
      </c>
      <c r="E455" s="70">
        <v>2009</v>
      </c>
      <c r="F455" s="70" t="s">
        <v>176</v>
      </c>
      <c r="G455" s="70" t="s">
        <v>2164</v>
      </c>
      <c r="H455" s="70" t="s">
        <v>2165</v>
      </c>
      <c r="I455" s="148"/>
      <c r="J455" s="71">
        <v>255.79783901633181</v>
      </c>
      <c r="K455" s="71">
        <v>1.865669319518146</v>
      </c>
      <c r="L455" s="71">
        <v>6.0542951497007502</v>
      </c>
      <c r="M455" s="71">
        <v>17.425743557427879</v>
      </c>
      <c r="N455" s="71">
        <v>22.70179834494548</v>
      </c>
      <c r="O455" s="71">
        <v>17.581742001953689</v>
      </c>
      <c r="P455" s="71">
        <v>19.660183867745591</v>
      </c>
      <c r="Q455" s="71">
        <v>0.90833114055409803</v>
      </c>
      <c r="R455" s="71">
        <v>0</v>
      </c>
      <c r="S455" s="71">
        <v>0.72577436441024079</v>
      </c>
      <c r="T455" s="72"/>
      <c r="U455" s="71">
        <v>5521158</v>
      </c>
      <c r="V455" s="71">
        <v>733</v>
      </c>
      <c r="W455" s="71">
        <v>189</v>
      </c>
      <c r="X455" s="71">
        <v>3165</v>
      </c>
      <c r="Y455" s="71">
        <v>5046</v>
      </c>
      <c r="Z455" s="71">
        <v>8888</v>
      </c>
      <c r="AA455" s="71">
        <v>3957</v>
      </c>
      <c r="AB455" s="71">
        <v>15581</v>
      </c>
      <c r="AC455" s="71">
        <v>0</v>
      </c>
      <c r="AD455" s="71">
        <v>0.72577436441024079</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18.215</v>
      </c>
      <c r="BK455" s="71">
        <v>0</v>
      </c>
      <c r="BL455" s="71">
        <v>0</v>
      </c>
      <c r="BM455" s="71">
        <v>0</v>
      </c>
      <c r="BN455" s="72"/>
      <c r="BO455" s="71">
        <v>0</v>
      </c>
      <c r="BP455" s="71">
        <v>0</v>
      </c>
      <c r="BQ455" s="71">
        <v>2</v>
      </c>
      <c r="BR455" s="71">
        <v>0</v>
      </c>
      <c r="BS455" s="71">
        <v>0</v>
      </c>
      <c r="BT455" s="71">
        <v>0</v>
      </c>
      <c r="BU455"/>
      <c r="BV455" s="70">
        <v>18.215</v>
      </c>
      <c r="BW455" s="70">
        <v>0</v>
      </c>
      <c r="BX455" s="70">
        <v>0</v>
      </c>
      <c r="BY455" s="70">
        <v>0</v>
      </c>
      <c r="BZ455" s="70">
        <v>0</v>
      </c>
      <c r="CA455" s="70">
        <v>0</v>
      </c>
      <c r="CB455" s="70">
        <v>0</v>
      </c>
      <c r="CC455" s="70">
        <v>0</v>
      </c>
      <c r="CD455" s="70">
        <v>0</v>
      </c>
    </row>
    <row r="456" spans="1:82">
      <c r="A456" s="70" t="s">
        <v>2171</v>
      </c>
      <c r="B456" s="70">
        <v>415</v>
      </c>
      <c r="C456" s="70">
        <v>7</v>
      </c>
      <c r="D456" s="70">
        <v>25</v>
      </c>
      <c r="E456" s="70">
        <v>2010</v>
      </c>
      <c r="F456" s="70" t="s">
        <v>177</v>
      </c>
      <c r="G456" s="70" t="s">
        <v>2164</v>
      </c>
      <c r="H456" s="70" t="s">
        <v>2165</v>
      </c>
      <c r="I456" s="148"/>
      <c r="J456" s="71">
        <v>253.04975839225901</v>
      </c>
      <c r="K456" s="71">
        <v>2.0380635936914171</v>
      </c>
      <c r="L456" s="71">
        <v>5.7358950631110188</v>
      </c>
      <c r="M456" s="71">
        <v>19.696907169102008</v>
      </c>
      <c r="N456" s="71">
        <v>24.48489719465211</v>
      </c>
      <c r="O456" s="71">
        <v>17.57327384148974</v>
      </c>
      <c r="P456" s="71">
        <v>19.888578377422629</v>
      </c>
      <c r="Q456" s="71">
        <v>0.93777182502281198</v>
      </c>
      <c r="R456" s="71">
        <v>0</v>
      </c>
      <c r="S456" s="71">
        <v>0.9152572657257666</v>
      </c>
      <c r="T456" s="72"/>
      <c r="U456" s="71">
        <v>5691779</v>
      </c>
      <c r="V456" s="71">
        <v>733</v>
      </c>
      <c r="W456" s="71">
        <v>189</v>
      </c>
      <c r="X456" s="71">
        <v>3165</v>
      </c>
      <c r="Y456" s="71">
        <v>5057</v>
      </c>
      <c r="Z456" s="71">
        <v>8925</v>
      </c>
      <c r="AA456" s="71">
        <v>3903</v>
      </c>
      <c r="AB456" s="71">
        <v>15414</v>
      </c>
      <c r="AC456" s="71">
        <v>0</v>
      </c>
      <c r="AD456" s="71">
        <v>0.9152572657257666</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19.911999999999999</v>
      </c>
      <c r="BK456" s="71">
        <v>0</v>
      </c>
      <c r="BL456" s="71">
        <v>0</v>
      </c>
      <c r="BM456" s="71">
        <v>0</v>
      </c>
      <c r="BN456" s="72"/>
      <c r="BO456" s="71">
        <v>0</v>
      </c>
      <c r="BP456" s="71">
        <v>0</v>
      </c>
      <c r="BQ456" s="71">
        <v>2</v>
      </c>
      <c r="BR456" s="71">
        <v>0</v>
      </c>
      <c r="BS456" s="71">
        <v>0</v>
      </c>
      <c r="BT456" s="71">
        <v>0</v>
      </c>
      <c r="BU456"/>
      <c r="BV456" s="70">
        <v>19.911999999999999</v>
      </c>
      <c r="BW456" s="70">
        <v>0</v>
      </c>
      <c r="BX456" s="70">
        <v>0</v>
      </c>
      <c r="BY456" s="70">
        <v>0</v>
      </c>
      <c r="BZ456" s="70">
        <v>0</v>
      </c>
      <c r="CA456" s="70">
        <v>0</v>
      </c>
      <c r="CB456" s="70">
        <v>0</v>
      </c>
      <c r="CC456" s="70">
        <v>0</v>
      </c>
      <c r="CD456" s="70">
        <v>0</v>
      </c>
    </row>
    <row r="457" spans="1:82">
      <c r="A457" s="70" t="s">
        <v>2172</v>
      </c>
      <c r="B457" s="70">
        <v>416</v>
      </c>
      <c r="C457" s="70">
        <v>8</v>
      </c>
      <c r="D457" s="70">
        <v>25</v>
      </c>
      <c r="E457" s="70">
        <v>2011</v>
      </c>
      <c r="F457" s="70" t="s">
        <v>178</v>
      </c>
      <c r="G457" s="70" t="s">
        <v>2164</v>
      </c>
      <c r="H457" s="70" t="s">
        <v>2165</v>
      </c>
      <c r="I457" s="148"/>
      <c r="J457" s="71">
        <v>135.89509157059311</v>
      </c>
      <c r="K457" s="71">
        <v>2.4225577262413429</v>
      </c>
      <c r="L457" s="71">
        <v>7.6957684154184678</v>
      </c>
      <c r="M457" s="71">
        <v>18.729001758840241</v>
      </c>
      <c r="N457" s="71">
        <v>21.577897909057981</v>
      </c>
      <c r="O457" s="71">
        <v>17.222737820042067</v>
      </c>
      <c r="P457" s="71">
        <v>19.24455214383331</v>
      </c>
      <c r="Q457" s="71">
        <v>1.07160342834166</v>
      </c>
      <c r="R457" s="71">
        <v>0</v>
      </c>
      <c r="S457" s="71">
        <v>1.001358053517089</v>
      </c>
      <c r="T457" s="72"/>
      <c r="U457" s="71">
        <v>3068600</v>
      </c>
      <c r="V457" s="71">
        <v>733</v>
      </c>
      <c r="W457" s="71">
        <v>189</v>
      </c>
      <c r="X457" s="71">
        <v>3165</v>
      </c>
      <c r="Y457" s="71">
        <v>5073</v>
      </c>
      <c r="Z457" s="71">
        <v>8937</v>
      </c>
      <c r="AA457" s="71">
        <v>3889</v>
      </c>
      <c r="AB457" s="71">
        <v>15270</v>
      </c>
      <c r="AC457" s="71">
        <v>0</v>
      </c>
      <c r="AD457" s="71">
        <v>1.001358053517089</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22.282</v>
      </c>
      <c r="BK457" s="71">
        <v>0</v>
      </c>
      <c r="BL457" s="71">
        <v>0</v>
      </c>
      <c r="BM457" s="71">
        <v>0</v>
      </c>
      <c r="BN457" s="72"/>
      <c r="BO457" s="71">
        <v>0</v>
      </c>
      <c r="BP457" s="71">
        <v>0</v>
      </c>
      <c r="BQ457" s="71">
        <v>2</v>
      </c>
      <c r="BR457" s="71">
        <v>0</v>
      </c>
      <c r="BS457" s="71">
        <v>0</v>
      </c>
      <c r="BT457" s="71">
        <v>0</v>
      </c>
      <c r="BU457"/>
      <c r="BV457" s="70">
        <v>22.282</v>
      </c>
      <c r="BW457" s="70">
        <v>0</v>
      </c>
      <c r="BX457" s="70">
        <v>0</v>
      </c>
      <c r="BY457" s="70">
        <v>0</v>
      </c>
      <c r="BZ457" s="70">
        <v>0</v>
      </c>
      <c r="CA457" s="70">
        <v>0</v>
      </c>
      <c r="CB457" s="70">
        <v>0</v>
      </c>
      <c r="CC457" s="70">
        <v>0</v>
      </c>
      <c r="CD457" s="70">
        <v>0</v>
      </c>
    </row>
    <row r="458" spans="1:82">
      <c r="A458" s="70" t="s">
        <v>2173</v>
      </c>
      <c r="B458" s="70">
        <v>417</v>
      </c>
      <c r="C458" s="70">
        <v>9</v>
      </c>
      <c r="D458" s="70">
        <v>25</v>
      </c>
      <c r="E458" s="70">
        <v>2012</v>
      </c>
      <c r="F458" s="70" t="s">
        <v>179</v>
      </c>
      <c r="G458" s="70" t="s">
        <v>2164</v>
      </c>
      <c r="H458" s="70" t="s">
        <v>2165</v>
      </c>
      <c r="I458" s="148"/>
      <c r="J458" s="71">
        <v>163.03964888552471</v>
      </c>
      <c r="K458" s="71">
        <v>2.1912025917582492</v>
      </c>
      <c r="L458" s="71">
        <v>7.6366537051593379</v>
      </c>
      <c r="M458" s="71">
        <v>18.092973234776899</v>
      </c>
      <c r="N458" s="71">
        <v>24.808530034876181</v>
      </c>
      <c r="O458" s="71">
        <v>17.230606650216011</v>
      </c>
      <c r="P458" s="71">
        <v>19.095260281388786</v>
      </c>
      <c r="Q458" s="71">
        <v>1.1643517780373001</v>
      </c>
      <c r="R458" s="71">
        <v>0</v>
      </c>
      <c r="S458" s="71">
        <v>0.91646007724916567</v>
      </c>
      <c r="T458" s="72"/>
      <c r="U458" s="71">
        <v>3656474</v>
      </c>
      <c r="V458" s="71">
        <v>733</v>
      </c>
      <c r="W458" s="71">
        <v>189</v>
      </c>
      <c r="X458" s="71">
        <v>3165</v>
      </c>
      <c r="Y458" s="71">
        <v>5269</v>
      </c>
      <c r="Z458" s="71">
        <v>9012</v>
      </c>
      <c r="AA458" s="71">
        <v>3837</v>
      </c>
      <c r="AB458" s="71">
        <v>15271</v>
      </c>
      <c r="AC458" s="71">
        <v>0</v>
      </c>
      <c r="AD458" s="71">
        <v>0.91646007724916567</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21.172999999999998</v>
      </c>
      <c r="BK458" s="71">
        <v>0</v>
      </c>
      <c r="BL458" s="71">
        <v>0</v>
      </c>
      <c r="BM458" s="71">
        <v>0</v>
      </c>
      <c r="BN458" s="72"/>
      <c r="BO458" s="71">
        <v>0</v>
      </c>
      <c r="BP458" s="71">
        <v>0</v>
      </c>
      <c r="BQ458" s="71">
        <v>2</v>
      </c>
      <c r="BR458" s="71">
        <v>0</v>
      </c>
      <c r="BS458" s="71">
        <v>0</v>
      </c>
      <c r="BT458" s="71">
        <v>0</v>
      </c>
      <c r="BU458"/>
      <c r="BV458" s="70">
        <v>21.172999999999998</v>
      </c>
      <c r="BW458" s="70">
        <v>0</v>
      </c>
      <c r="BX458" s="70">
        <v>0</v>
      </c>
      <c r="BY458" s="70">
        <v>0</v>
      </c>
      <c r="BZ458" s="70">
        <v>0</v>
      </c>
      <c r="CA458" s="70">
        <v>0</v>
      </c>
      <c r="CB458" s="70">
        <v>0</v>
      </c>
      <c r="CC458" s="70">
        <v>0</v>
      </c>
      <c r="CD458" s="70">
        <v>0</v>
      </c>
    </row>
    <row r="459" spans="1:82">
      <c r="A459" s="70" t="s">
        <v>2174</v>
      </c>
      <c r="B459" s="70">
        <v>418</v>
      </c>
      <c r="C459" s="70">
        <v>10</v>
      </c>
      <c r="D459" s="70">
        <v>25</v>
      </c>
      <c r="E459" s="70">
        <v>2013</v>
      </c>
      <c r="F459" s="70" t="s">
        <v>180</v>
      </c>
      <c r="G459" s="70" t="s">
        <v>2164</v>
      </c>
      <c r="H459" s="70" t="s">
        <v>2165</v>
      </c>
      <c r="I459" s="148"/>
      <c r="J459" s="71">
        <v>171.30593799770611</v>
      </c>
      <c r="K459" s="71">
        <v>1.837011412393849</v>
      </c>
      <c r="L459" s="71">
        <v>7.0925245368073</v>
      </c>
      <c r="M459" s="71">
        <v>17.881457664761928</v>
      </c>
      <c r="N459" s="71">
        <v>24.939446902158181</v>
      </c>
      <c r="O459" s="71">
        <v>16.492342012618732</v>
      </c>
      <c r="P459" s="71">
        <v>19.21716499980656</v>
      </c>
      <c r="Q459" s="71">
        <v>1.1710757372079399</v>
      </c>
      <c r="R459" s="71">
        <v>0</v>
      </c>
      <c r="S459" s="71">
        <v>1.232601311870265</v>
      </c>
      <c r="T459" s="72"/>
      <c r="U459" s="71">
        <v>3675387</v>
      </c>
      <c r="V459" s="71">
        <v>733</v>
      </c>
      <c r="W459" s="71">
        <v>189</v>
      </c>
      <c r="X459" s="71">
        <v>3165</v>
      </c>
      <c r="Y459" s="71">
        <v>5276</v>
      </c>
      <c r="Z459" s="71">
        <v>9011</v>
      </c>
      <c r="AA459" s="71">
        <v>3847</v>
      </c>
      <c r="AB459" s="71">
        <v>15139</v>
      </c>
      <c r="AC459" s="71">
        <v>0</v>
      </c>
      <c r="AD459" s="71">
        <v>1.232601311870265</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24.48</v>
      </c>
      <c r="BK459" s="71">
        <v>0</v>
      </c>
      <c r="BL459" s="71">
        <v>0</v>
      </c>
      <c r="BM459" s="71">
        <v>0</v>
      </c>
      <c r="BN459" s="72"/>
      <c r="BO459" s="71">
        <v>0</v>
      </c>
      <c r="BP459" s="71">
        <v>0</v>
      </c>
      <c r="BQ459" s="71">
        <v>2</v>
      </c>
      <c r="BR459" s="71">
        <v>0</v>
      </c>
      <c r="BS459" s="71">
        <v>0</v>
      </c>
      <c r="BT459" s="71">
        <v>0</v>
      </c>
      <c r="BU459"/>
      <c r="BV459" s="70">
        <v>24.48</v>
      </c>
      <c r="BW459" s="70">
        <v>0</v>
      </c>
      <c r="BX459" s="70">
        <v>0</v>
      </c>
      <c r="BY459" s="70">
        <v>0</v>
      </c>
      <c r="BZ459" s="70">
        <v>0</v>
      </c>
      <c r="CA459" s="70">
        <v>0</v>
      </c>
      <c r="CB459" s="70">
        <v>0</v>
      </c>
      <c r="CC459" s="70">
        <v>0</v>
      </c>
      <c r="CD459" s="70">
        <v>0</v>
      </c>
    </row>
    <row r="460" spans="1:82">
      <c r="A460" s="70" t="s">
        <v>2175</v>
      </c>
      <c r="B460" s="70">
        <v>419</v>
      </c>
      <c r="C460" s="70">
        <v>11</v>
      </c>
      <c r="D460" s="70">
        <v>25</v>
      </c>
      <c r="E460" s="70">
        <v>2014</v>
      </c>
      <c r="F460" s="70" t="s">
        <v>181</v>
      </c>
      <c r="G460" s="70" t="s">
        <v>2164</v>
      </c>
      <c r="H460" s="70" t="s">
        <v>2165</v>
      </c>
      <c r="I460" s="148"/>
      <c r="J460" s="71">
        <v>183.0923502195599</v>
      </c>
      <c r="K460" s="71">
        <v>1.4991827726392919</v>
      </c>
      <c r="L460" s="71">
        <v>6.7093914664734262</v>
      </c>
      <c r="M460" s="71">
        <v>17.594535166278948</v>
      </c>
      <c r="N460" s="71">
        <v>23.21986239257307</v>
      </c>
      <c r="O460" s="71">
        <v>15.653720397359301</v>
      </c>
      <c r="P460" s="71">
        <v>19.03585846117425</v>
      </c>
      <c r="Q460" s="71">
        <v>1.1124448047473801</v>
      </c>
      <c r="R460" s="71">
        <v>0</v>
      </c>
      <c r="S460" s="71">
        <v>0.98031695635178595</v>
      </c>
      <c r="T460" s="72"/>
      <c r="U460" s="71">
        <v>4194298</v>
      </c>
      <c r="V460" s="71">
        <v>520</v>
      </c>
      <c r="W460" s="71">
        <v>182</v>
      </c>
      <c r="X460" s="71">
        <v>3073</v>
      </c>
      <c r="Y460" s="71">
        <v>5345</v>
      </c>
      <c r="Z460" s="71">
        <v>9008</v>
      </c>
      <c r="AA460" s="71">
        <v>3791</v>
      </c>
      <c r="AB460" s="71">
        <v>14989</v>
      </c>
      <c r="AC460" s="71">
        <v>0</v>
      </c>
      <c r="AD460" s="71">
        <v>0.98031695635178595</v>
      </c>
      <c r="AE460" s="72"/>
      <c r="AF460" s="71"/>
      <c r="AG460" s="71"/>
      <c r="AH460" s="71"/>
      <c r="AI460" s="71"/>
      <c r="AJ460" s="71"/>
      <c r="AK460" s="71"/>
      <c r="AL460" s="71"/>
      <c r="AM460" s="71"/>
      <c r="AN460" s="71"/>
      <c r="AO460" s="71"/>
      <c r="AP460" s="71"/>
      <c r="AQ460" s="72"/>
      <c r="AR460" s="71">
        <v>138</v>
      </c>
      <c r="AS460" s="71">
        <v>129</v>
      </c>
      <c r="AT460" s="71">
        <v>0</v>
      </c>
      <c r="AU460" s="71">
        <v>0</v>
      </c>
      <c r="AV460" s="71">
        <v>0</v>
      </c>
      <c r="AW460" s="71">
        <v>0</v>
      </c>
      <c r="AX460" s="71"/>
      <c r="AY460" s="72"/>
      <c r="AZ460" s="71">
        <v>693.5</v>
      </c>
      <c r="BA460" s="71">
        <v>6642.4</v>
      </c>
      <c r="BB460" s="71">
        <v>0</v>
      </c>
      <c r="BC460" s="71">
        <v>0</v>
      </c>
      <c r="BD460" s="71">
        <v>0</v>
      </c>
      <c r="BE460" s="71">
        <v>0</v>
      </c>
      <c r="BF460" s="71"/>
      <c r="BG460" s="72"/>
      <c r="BH460" s="71">
        <v>0</v>
      </c>
      <c r="BI460" s="71">
        <v>0</v>
      </c>
      <c r="BJ460" s="71">
        <v>23.95</v>
      </c>
      <c r="BK460" s="71">
        <v>0</v>
      </c>
      <c r="BL460" s="71">
        <v>0</v>
      </c>
      <c r="BM460" s="71">
        <v>0</v>
      </c>
      <c r="BN460" s="72"/>
      <c r="BO460" s="71">
        <v>0</v>
      </c>
      <c r="BP460" s="71">
        <v>0</v>
      </c>
      <c r="BQ460" s="71">
        <v>2</v>
      </c>
      <c r="BR460" s="71">
        <v>0</v>
      </c>
      <c r="BS460" s="71">
        <v>0</v>
      </c>
      <c r="BT460" s="71">
        <v>0</v>
      </c>
      <c r="BU460"/>
      <c r="BV460" s="70">
        <v>23.95</v>
      </c>
      <c r="BW460" s="70">
        <v>0</v>
      </c>
      <c r="BX460" s="70">
        <v>0</v>
      </c>
      <c r="BY460" s="70">
        <v>0</v>
      </c>
      <c r="BZ460" s="70">
        <v>0</v>
      </c>
      <c r="CA460" s="70">
        <v>0</v>
      </c>
      <c r="CB460" s="70">
        <v>0</v>
      </c>
      <c r="CC460" s="70">
        <v>0</v>
      </c>
      <c r="CD460" s="70">
        <v>0</v>
      </c>
    </row>
    <row r="461" spans="1:82">
      <c r="A461" s="70" t="s">
        <v>2176</v>
      </c>
      <c r="B461" s="70">
        <v>420</v>
      </c>
      <c r="C461" s="70">
        <v>12</v>
      </c>
      <c r="D461" s="70">
        <v>25</v>
      </c>
      <c r="E461" s="70">
        <v>2015</v>
      </c>
      <c r="F461" s="70" t="s">
        <v>182</v>
      </c>
      <c r="G461" s="70" t="s">
        <v>2164</v>
      </c>
      <c r="H461" s="70" t="s">
        <v>2165</v>
      </c>
      <c r="I461" s="148"/>
      <c r="J461" s="71">
        <v>191.40716863277589</v>
      </c>
      <c r="K461" s="71">
        <v>1.356226038752085</v>
      </c>
      <c r="L461" s="71">
        <v>10.21660953639528</v>
      </c>
      <c r="M461" s="71">
        <v>16.00686043232221</v>
      </c>
      <c r="N461" s="71">
        <v>24.644367478236141</v>
      </c>
      <c r="O461" s="71">
        <v>15.48385200817807</v>
      </c>
      <c r="P461" s="71">
        <v>18.794607795439958</v>
      </c>
      <c r="Q461" s="71">
        <v>1.07484422557043</v>
      </c>
      <c r="R461" s="71">
        <v>0</v>
      </c>
      <c r="S461" s="71">
        <v>1.009283602195401</v>
      </c>
      <c r="T461" s="72"/>
      <c r="U461" s="71">
        <v>4291226</v>
      </c>
      <c r="V461" s="71">
        <v>520</v>
      </c>
      <c r="W461" s="71">
        <v>182</v>
      </c>
      <c r="X461" s="71">
        <v>3073</v>
      </c>
      <c r="Y461" s="71">
        <v>5349</v>
      </c>
      <c r="Z461" s="71">
        <v>8996</v>
      </c>
      <c r="AA461" s="71">
        <v>3740</v>
      </c>
      <c r="AB461" s="71">
        <v>14794</v>
      </c>
      <c r="AC461" s="71">
        <v>0</v>
      </c>
      <c r="AD461" s="71">
        <v>1.009283602195401</v>
      </c>
      <c r="AE461" s="72"/>
      <c r="AF461" s="71">
        <v>54353159.968968593</v>
      </c>
      <c r="AG461" s="71">
        <v>972360.71645629941</v>
      </c>
      <c r="AH461" s="71">
        <v>2053191.989339534</v>
      </c>
      <c r="AI461" s="71">
        <v>18527418.077844221</v>
      </c>
      <c r="AJ461" s="71">
        <v>30288442.217010699</v>
      </c>
      <c r="AK461" s="71">
        <v>0</v>
      </c>
      <c r="AL461" s="71">
        <v>0</v>
      </c>
      <c r="AM461" s="71">
        <v>2027455.641504064</v>
      </c>
      <c r="AN461" s="71">
        <v>0</v>
      </c>
      <c r="AO461" s="71">
        <v>0</v>
      </c>
      <c r="AP461" s="71">
        <v>108222028.6111234</v>
      </c>
      <c r="AQ461" s="72"/>
      <c r="AR461" s="71">
        <v>164</v>
      </c>
      <c r="AS461" s="71">
        <v>209</v>
      </c>
      <c r="AT461" s="71">
        <v>0</v>
      </c>
      <c r="AU461" s="71">
        <v>0</v>
      </c>
      <c r="AV461" s="71">
        <v>0</v>
      </c>
      <c r="AW461" s="71">
        <v>0</v>
      </c>
      <c r="AX461" s="71"/>
      <c r="AY461" s="72"/>
      <c r="AZ461" s="71">
        <v>827.1</v>
      </c>
      <c r="BA461" s="71">
        <v>11647.4</v>
      </c>
      <c r="BB461" s="71">
        <v>0</v>
      </c>
      <c r="BC461" s="71">
        <v>0</v>
      </c>
      <c r="BD461" s="71">
        <v>0</v>
      </c>
      <c r="BE461" s="71">
        <v>0</v>
      </c>
      <c r="BF461" s="71"/>
      <c r="BG461" s="72"/>
      <c r="BH461" s="71">
        <v>0</v>
      </c>
      <c r="BI461" s="71">
        <v>0</v>
      </c>
      <c r="BJ461" s="71">
        <v>28.7</v>
      </c>
      <c r="BK461" s="71">
        <v>0</v>
      </c>
      <c r="BL461" s="71">
        <v>0</v>
      </c>
      <c r="BM461" s="71">
        <v>0</v>
      </c>
      <c r="BN461" s="72"/>
      <c r="BO461" s="71">
        <v>0</v>
      </c>
      <c r="BP461" s="71">
        <v>0</v>
      </c>
      <c r="BQ461" s="71">
        <v>3</v>
      </c>
      <c r="BR461" s="71">
        <v>0</v>
      </c>
      <c r="BS461" s="71">
        <v>0</v>
      </c>
      <c r="BT461" s="71">
        <v>0</v>
      </c>
      <c r="BU461"/>
      <c r="BV461" s="70">
        <v>28.7</v>
      </c>
      <c r="BW461" s="70">
        <v>0</v>
      </c>
      <c r="BX461" s="70">
        <v>0</v>
      </c>
      <c r="BY461" s="70">
        <v>0</v>
      </c>
      <c r="BZ461" s="70">
        <v>0</v>
      </c>
      <c r="CA461" s="70">
        <v>0</v>
      </c>
      <c r="CB461" s="70">
        <v>0</v>
      </c>
      <c r="CC461" s="70">
        <v>0</v>
      </c>
      <c r="CD461" s="70">
        <v>0</v>
      </c>
    </row>
    <row r="462" spans="1:82">
      <c r="A462" s="70" t="s">
        <v>2177</v>
      </c>
      <c r="B462" s="70">
        <v>421</v>
      </c>
      <c r="C462" s="70">
        <v>13</v>
      </c>
      <c r="D462" s="70">
        <v>25</v>
      </c>
      <c r="E462" s="70">
        <v>2016</v>
      </c>
      <c r="F462" s="70" t="s">
        <v>155</v>
      </c>
      <c r="G462" s="1064" t="s">
        <v>2164</v>
      </c>
      <c r="H462" s="70" t="s">
        <v>2165</v>
      </c>
      <c r="I462" s="148"/>
      <c r="J462" s="71">
        <v>181.8416175926142</v>
      </c>
      <c r="K462" s="71">
        <v>1.3453643720911828</v>
      </c>
      <c r="L462" s="71">
        <v>7.9832943039822117</v>
      </c>
      <c r="M462" s="71">
        <v>15.991922000620887</v>
      </c>
      <c r="N462" s="71">
        <v>21.474623392994278</v>
      </c>
      <c r="O462" s="71">
        <v>15.353634061096324</v>
      </c>
      <c r="P462" s="71">
        <v>18.297946803672666</v>
      </c>
      <c r="Q462" s="71">
        <v>1.0338409916595672</v>
      </c>
      <c r="R462" s="71">
        <v>0</v>
      </c>
      <c r="S462" s="71">
        <v>1.1606579288880201</v>
      </c>
      <c r="T462" s="72"/>
      <c r="U462" s="71">
        <v>3918000</v>
      </c>
      <c r="V462" s="71">
        <v>520</v>
      </c>
      <c r="W462" s="71">
        <v>182</v>
      </c>
      <c r="X462" s="71">
        <v>3073</v>
      </c>
      <c r="Y462" s="71">
        <v>5381</v>
      </c>
      <c r="Z462" s="71">
        <v>9030</v>
      </c>
      <c r="AA462" s="71">
        <v>3766</v>
      </c>
      <c r="AB462" s="71">
        <v>14637</v>
      </c>
      <c r="AC462" s="71">
        <v>0</v>
      </c>
      <c r="AD462" s="71">
        <v>1.1606579288880201</v>
      </c>
      <c r="AE462" s="72"/>
      <c r="AF462" s="71">
        <v>53281657.154686444</v>
      </c>
      <c r="AG462" s="71">
        <v>956576.89442299958</v>
      </c>
      <c r="AH462" s="71">
        <v>1272315.8244020429</v>
      </c>
      <c r="AI462" s="71">
        <v>19101317.849212289</v>
      </c>
      <c r="AJ462" s="71">
        <v>26085687.212241009</v>
      </c>
      <c r="AK462" s="71">
        <v>0</v>
      </c>
      <c r="AL462" s="71">
        <v>0</v>
      </c>
      <c r="AM462" s="71">
        <v>2007497.8682260029</v>
      </c>
      <c r="AN462" s="71">
        <v>0</v>
      </c>
      <c r="AO462" s="71">
        <v>0</v>
      </c>
      <c r="AP462" s="71">
        <v>102705052.8031908</v>
      </c>
      <c r="AQ462" s="72"/>
      <c r="AR462" s="71">
        <v>188</v>
      </c>
      <c r="AS462" s="71">
        <v>273</v>
      </c>
      <c r="AT462" s="71">
        <v>0</v>
      </c>
      <c r="AU462" s="71">
        <v>0</v>
      </c>
      <c r="AV462" s="71">
        <v>0</v>
      </c>
      <c r="AW462" s="71">
        <v>0</v>
      </c>
      <c r="AX462" s="71"/>
      <c r="AY462" s="72"/>
      <c r="AZ462" s="71">
        <v>966.19999999999993</v>
      </c>
      <c r="BA462" s="71">
        <v>14376.6</v>
      </c>
      <c r="BB462" s="71">
        <v>0</v>
      </c>
      <c r="BC462" s="71">
        <v>0</v>
      </c>
      <c r="BD462" s="71">
        <v>0</v>
      </c>
      <c r="BE462" s="71">
        <v>0</v>
      </c>
      <c r="BF462" s="71"/>
      <c r="BG462" s="72"/>
      <c r="BH462" s="71">
        <v>0</v>
      </c>
      <c r="BI462" s="71">
        <v>0</v>
      </c>
      <c r="BJ462" s="71">
        <v>28.966000000000001</v>
      </c>
      <c r="BK462" s="71">
        <v>0</v>
      </c>
      <c r="BL462" s="71">
        <v>0</v>
      </c>
      <c r="BM462" s="71">
        <v>0</v>
      </c>
      <c r="BN462" s="72"/>
      <c r="BO462" s="71">
        <v>0</v>
      </c>
      <c r="BP462" s="71">
        <v>0</v>
      </c>
      <c r="BQ462" s="71">
        <v>3</v>
      </c>
      <c r="BR462" s="71">
        <v>0</v>
      </c>
      <c r="BS462" s="71">
        <v>0</v>
      </c>
      <c r="BT462" s="71">
        <v>0</v>
      </c>
      <c r="BU462"/>
      <c r="BV462" s="70">
        <v>28.966000000000001</v>
      </c>
      <c r="BW462" s="70">
        <v>0</v>
      </c>
      <c r="BX462" s="70">
        <v>0</v>
      </c>
      <c r="BY462" s="70">
        <v>0</v>
      </c>
      <c r="BZ462" s="70">
        <v>0</v>
      </c>
      <c r="CA462" s="70">
        <v>0</v>
      </c>
      <c r="CB462" s="70">
        <v>0</v>
      </c>
      <c r="CC462" s="70">
        <v>0</v>
      </c>
      <c r="CD462" s="70">
        <v>0</v>
      </c>
    </row>
    <row r="463" spans="1:82">
      <c r="A463" s="70" t="s">
        <v>2178</v>
      </c>
      <c r="B463" s="70">
        <v>422</v>
      </c>
      <c r="C463" s="70">
        <v>14</v>
      </c>
      <c r="D463" s="70">
        <v>25</v>
      </c>
      <c r="E463" s="70">
        <v>2017</v>
      </c>
      <c r="F463" s="70" t="s">
        <v>156</v>
      </c>
      <c r="G463" s="1064" t="s">
        <v>2164</v>
      </c>
      <c r="H463" s="70" t="s">
        <v>2165</v>
      </c>
      <c r="I463" s="148"/>
      <c r="J463" s="71">
        <v>190.75156090590588</v>
      </c>
      <c r="K463" s="71">
        <v>1.3994749093797803</v>
      </c>
      <c r="L463" s="71">
        <v>7.5605278642015232</v>
      </c>
      <c r="M463" s="71">
        <v>15.128223726216241</v>
      </c>
      <c r="N463" s="71">
        <v>21.693723569611159</v>
      </c>
      <c r="O463" s="71">
        <v>15.08470132008488</v>
      </c>
      <c r="P463" s="71">
        <v>17.892359224696353</v>
      </c>
      <c r="Q463" s="71">
        <v>0.98649651902982305</v>
      </c>
      <c r="R463" s="71">
        <v>0</v>
      </c>
      <c r="S463" s="71">
        <v>1.0933096235847974</v>
      </c>
      <c r="T463" s="72"/>
      <c r="U463" s="71">
        <v>4517922</v>
      </c>
      <c r="V463" s="71">
        <v>520</v>
      </c>
      <c r="W463" s="71">
        <v>182</v>
      </c>
      <c r="X463" s="71">
        <v>3073</v>
      </c>
      <c r="Y463" s="71">
        <v>5426</v>
      </c>
      <c r="Z463" s="71">
        <v>9019</v>
      </c>
      <c r="AA463" s="71">
        <v>3706</v>
      </c>
      <c r="AB463" s="71">
        <v>14443</v>
      </c>
      <c r="AC463" s="71">
        <v>0</v>
      </c>
      <c r="AD463" s="71">
        <v>1.093309623584797</v>
      </c>
      <c r="AE463" s="72"/>
      <c r="AF463" s="71">
        <v>59618119.647116169</v>
      </c>
      <c r="AG463" s="71">
        <v>981527.68508987583</v>
      </c>
      <c r="AH463" s="71">
        <v>1606059.459783687</v>
      </c>
      <c r="AI463" s="71">
        <v>18794169.52327203</v>
      </c>
      <c r="AJ463" s="71">
        <v>27823122.076940369</v>
      </c>
      <c r="AK463" s="71">
        <v>0</v>
      </c>
      <c r="AL463" s="71">
        <v>0</v>
      </c>
      <c r="AM463" s="71">
        <v>1983989.879259723</v>
      </c>
      <c r="AN463" s="71">
        <v>0</v>
      </c>
      <c r="AO463" s="71">
        <v>0</v>
      </c>
      <c r="AP463" s="71">
        <v>110806988.27146184</v>
      </c>
      <c r="AQ463" s="72"/>
      <c r="AR463" s="71">
        <v>206</v>
      </c>
      <c r="AS463" s="71">
        <v>292</v>
      </c>
      <c r="AT463" s="71">
        <v>0</v>
      </c>
      <c r="AU463" s="71">
        <v>0</v>
      </c>
      <c r="AV463" s="71">
        <v>0</v>
      </c>
      <c r="AW463" s="71">
        <v>0</v>
      </c>
      <c r="AX463" s="71"/>
      <c r="AY463" s="72"/>
      <c r="AZ463" s="71">
        <v>1056.5999999999999</v>
      </c>
      <c r="BA463" s="71">
        <v>14970.7</v>
      </c>
      <c r="BB463" s="71">
        <v>0</v>
      </c>
      <c r="BC463" s="71">
        <v>0</v>
      </c>
      <c r="BD463" s="71">
        <v>0</v>
      </c>
      <c r="BE463" s="71">
        <v>0</v>
      </c>
      <c r="BF463" s="71"/>
      <c r="BG463" s="72"/>
      <c r="BH463" s="71">
        <v>0</v>
      </c>
      <c r="BI463" s="71">
        <v>0</v>
      </c>
      <c r="BJ463" s="71">
        <v>29.209</v>
      </c>
      <c r="BK463" s="71">
        <v>0</v>
      </c>
      <c r="BL463" s="71">
        <v>0</v>
      </c>
      <c r="BM463" s="71">
        <v>0</v>
      </c>
      <c r="BN463" s="72"/>
      <c r="BO463" s="71">
        <v>0</v>
      </c>
      <c r="BP463" s="71">
        <v>0</v>
      </c>
      <c r="BQ463" s="71">
        <v>3</v>
      </c>
      <c r="BR463" s="71">
        <v>0</v>
      </c>
      <c r="BS463" s="71">
        <v>0</v>
      </c>
      <c r="BT463" s="71">
        <v>0</v>
      </c>
      <c r="BU463"/>
      <c r="BV463" s="70">
        <v>29.209</v>
      </c>
      <c r="BW463" s="70">
        <v>0</v>
      </c>
      <c r="BX463" s="70">
        <v>0</v>
      </c>
      <c r="BY463" s="70">
        <v>0</v>
      </c>
      <c r="BZ463" s="70">
        <v>0</v>
      </c>
      <c r="CA463" s="70">
        <v>0</v>
      </c>
      <c r="CB463" s="70">
        <v>0</v>
      </c>
      <c r="CC463" s="70">
        <v>0</v>
      </c>
      <c r="CD463" s="70">
        <v>0</v>
      </c>
    </row>
    <row r="464" spans="1:82">
      <c r="A464" s="70" t="s">
        <v>2179</v>
      </c>
      <c r="B464" s="70">
        <v>423</v>
      </c>
      <c r="C464" s="70">
        <v>15</v>
      </c>
      <c r="D464" s="70">
        <v>25</v>
      </c>
      <c r="E464" s="70">
        <v>2018</v>
      </c>
      <c r="F464" s="70" t="s">
        <v>183</v>
      </c>
      <c r="G464" s="70" t="s">
        <v>2164</v>
      </c>
      <c r="H464" s="70" t="s">
        <v>2165</v>
      </c>
      <c r="I464" s="148"/>
      <c r="J464" s="71">
        <v>183.58100564550776</v>
      </c>
      <c r="K464" s="71">
        <v>1.298610535841302</v>
      </c>
      <c r="L464" s="71">
        <v>6.8877861721431515</v>
      </c>
      <c r="M464" s="71">
        <v>14.067063516527035</v>
      </c>
      <c r="N464" s="71">
        <v>17.538065834481074</v>
      </c>
      <c r="O464" s="71">
        <v>14.653591590212418</v>
      </c>
      <c r="P464" s="71">
        <v>17.546958453204773</v>
      </c>
      <c r="Q464" s="71">
        <v>0.90691634483727002</v>
      </c>
      <c r="R464" s="71">
        <v>0</v>
      </c>
      <c r="S464" s="71">
        <v>1.4069783480025098</v>
      </c>
      <c r="T464" s="72"/>
      <c r="U464" s="71">
        <v>4995956</v>
      </c>
      <c r="V464" s="71">
        <v>520</v>
      </c>
      <c r="W464" s="71">
        <v>182</v>
      </c>
      <c r="X464" s="71">
        <v>3073</v>
      </c>
      <c r="Y464" s="71">
        <v>5473</v>
      </c>
      <c r="Z464" s="71">
        <v>8929</v>
      </c>
      <c r="AA464" s="71">
        <v>3671</v>
      </c>
      <c r="AB464" s="71">
        <v>14309</v>
      </c>
      <c r="AC464" s="71">
        <v>0</v>
      </c>
      <c r="AD464" s="71">
        <v>1.40697834800251</v>
      </c>
      <c r="AE464" s="72"/>
      <c r="AF464" s="71">
        <v>60976876.135945491</v>
      </c>
      <c r="AG464" s="71">
        <v>906912.29871717992</v>
      </c>
      <c r="AH464" s="71">
        <v>1504783.6676907381</v>
      </c>
      <c r="AI464" s="71">
        <v>18149090.58507229</v>
      </c>
      <c r="AJ464" s="71">
        <v>23033296.37536262</v>
      </c>
      <c r="AK464" s="71">
        <v>0</v>
      </c>
      <c r="AL464" s="71">
        <v>0</v>
      </c>
      <c r="AM464" s="71">
        <v>1969649.7431729829</v>
      </c>
      <c r="AN464" s="71">
        <v>0</v>
      </c>
      <c r="AO464" s="71">
        <v>0</v>
      </c>
      <c r="AP464" s="71">
        <v>106540608.80596131</v>
      </c>
      <c r="AQ464" s="72"/>
      <c r="AR464" s="71">
        <v>222</v>
      </c>
      <c r="AS464" s="71">
        <v>324</v>
      </c>
      <c r="AT464" s="71">
        <v>0</v>
      </c>
      <c r="AU464" s="71">
        <v>0</v>
      </c>
      <c r="AV464" s="71">
        <v>0</v>
      </c>
      <c r="AW464" s="71">
        <v>0</v>
      </c>
      <c r="AX464" s="71"/>
      <c r="AY464" s="72"/>
      <c r="AZ464" s="71">
        <v>1149.9000000000001</v>
      </c>
      <c r="BA464" s="71">
        <v>16082</v>
      </c>
      <c r="BB464" s="71">
        <v>0</v>
      </c>
      <c r="BC464" s="71">
        <v>0</v>
      </c>
      <c r="BD464" s="71">
        <v>0</v>
      </c>
      <c r="BE464" s="71">
        <v>0</v>
      </c>
      <c r="BF464" s="71"/>
      <c r="BG464" s="72"/>
      <c r="BH464" s="71">
        <v>0</v>
      </c>
      <c r="BI464" s="71">
        <v>0</v>
      </c>
      <c r="BJ464" s="71">
        <v>28.382999999999999</v>
      </c>
      <c r="BK464" s="71">
        <v>0</v>
      </c>
      <c r="BL464" s="71">
        <v>0</v>
      </c>
      <c r="BM464" s="71">
        <v>0</v>
      </c>
      <c r="BN464" s="72"/>
      <c r="BO464" s="71">
        <v>0</v>
      </c>
      <c r="BP464" s="71">
        <v>0</v>
      </c>
      <c r="BQ464" s="71">
        <v>3</v>
      </c>
      <c r="BR464" s="71">
        <v>0</v>
      </c>
      <c r="BS464" s="71">
        <v>0</v>
      </c>
      <c r="BT464" s="71">
        <v>0</v>
      </c>
      <c r="BU464"/>
      <c r="BV464" s="70">
        <v>28.382999999999999</v>
      </c>
      <c r="BW464" s="70">
        <v>0</v>
      </c>
      <c r="BX464" s="70">
        <v>0</v>
      </c>
      <c r="BY464" s="70">
        <v>0</v>
      </c>
      <c r="BZ464" s="70">
        <v>0</v>
      </c>
      <c r="CA464" s="70">
        <v>0</v>
      </c>
      <c r="CB464" s="70">
        <v>0</v>
      </c>
      <c r="CC464" s="70">
        <v>0</v>
      </c>
      <c r="CD464" s="70">
        <v>0</v>
      </c>
    </row>
    <row r="465" spans="1:82">
      <c r="A465" s="70" t="s">
        <v>2180</v>
      </c>
      <c r="B465" s="70">
        <v>424</v>
      </c>
      <c r="C465" s="70">
        <v>16</v>
      </c>
      <c r="D465" s="70">
        <v>25</v>
      </c>
      <c r="E465" s="70">
        <v>2019</v>
      </c>
      <c r="F465" s="70" t="s">
        <v>158</v>
      </c>
      <c r="G465" s="70" t="s">
        <v>2164</v>
      </c>
      <c r="H465" s="70" t="s">
        <v>2165</v>
      </c>
      <c r="I465" s="148"/>
      <c r="J465" s="71">
        <v>180.13784146419346</v>
      </c>
      <c r="K465" s="71">
        <v>1.156823894977997</v>
      </c>
      <c r="L465" s="71">
        <v>6.8703870141450789</v>
      </c>
      <c r="M465" s="71">
        <v>12.775146117041434</v>
      </c>
      <c r="N465" s="71">
        <v>15.299409298674451</v>
      </c>
      <c r="O465" s="71">
        <v>14.214133303609827</v>
      </c>
      <c r="P465" s="71">
        <v>17.269934886855108</v>
      </c>
      <c r="Q465" s="71">
        <v>0.87387841896222096</v>
      </c>
      <c r="R465" s="71">
        <v>0</v>
      </c>
      <c r="S465" s="71">
        <v>1.7115976983235757</v>
      </c>
      <c r="T465" s="72"/>
      <c r="U465" s="71">
        <v>4787199</v>
      </c>
      <c r="V465" s="71">
        <v>520</v>
      </c>
      <c r="W465" s="71">
        <v>182</v>
      </c>
      <c r="X465" s="71">
        <v>3073</v>
      </c>
      <c r="Y465" s="71">
        <v>5483</v>
      </c>
      <c r="Z465" s="71">
        <v>8899</v>
      </c>
      <c r="AA465" s="71">
        <v>3586</v>
      </c>
      <c r="AB465" s="71">
        <v>14161</v>
      </c>
      <c r="AC465" s="71">
        <v>0</v>
      </c>
      <c r="AD465" s="71">
        <v>1.7115976983235759</v>
      </c>
      <c r="AE465" s="72"/>
      <c r="AF465" s="71">
        <v>61688443.059575297</v>
      </c>
      <c r="AG465" s="71">
        <v>894297.26688310248</v>
      </c>
      <c r="AH465" s="71">
        <v>1617267.746191025</v>
      </c>
      <c r="AI465" s="71">
        <v>17960355.165545031</v>
      </c>
      <c r="AJ465" s="71">
        <v>22254810.60384031</v>
      </c>
      <c r="AK465" s="71">
        <v>0</v>
      </c>
      <c r="AL465" s="71">
        <v>0</v>
      </c>
      <c r="AM465" s="71">
        <v>1928621.5960490752</v>
      </c>
      <c r="AN465" s="71">
        <v>0</v>
      </c>
      <c r="AO465" s="71">
        <v>0</v>
      </c>
      <c r="AP465" s="71">
        <v>106343795.43808384</v>
      </c>
      <c r="AQ465" s="72"/>
      <c r="AR465" s="71">
        <v>251</v>
      </c>
      <c r="AS465" s="71">
        <v>352</v>
      </c>
      <c r="AT465" s="71">
        <v>0</v>
      </c>
      <c r="AU465" s="71">
        <v>0</v>
      </c>
      <c r="AV465" s="71">
        <v>0</v>
      </c>
      <c r="AW465" s="71">
        <v>0</v>
      </c>
      <c r="AX465" s="71"/>
      <c r="AY465" s="72"/>
      <c r="AZ465" s="71">
        <v>1300.5</v>
      </c>
      <c r="BA465" s="71">
        <v>17593.19999999999</v>
      </c>
      <c r="BB465" s="71">
        <v>0</v>
      </c>
      <c r="BC465" s="71">
        <v>0</v>
      </c>
      <c r="BD465" s="71">
        <v>0</v>
      </c>
      <c r="BE465" s="71">
        <v>0</v>
      </c>
      <c r="BF465" s="71"/>
      <c r="BG465" s="72"/>
      <c r="BH465" s="71">
        <v>0</v>
      </c>
      <c r="BI465" s="71">
        <v>0</v>
      </c>
      <c r="BJ465" s="71">
        <v>27.085000000000001</v>
      </c>
      <c r="BK465" s="71">
        <v>0</v>
      </c>
      <c r="BL465" s="71">
        <v>0</v>
      </c>
      <c r="BM465" s="71">
        <v>0</v>
      </c>
      <c r="BN465" s="72"/>
      <c r="BO465" s="71">
        <v>0</v>
      </c>
      <c r="BP465" s="71">
        <v>0</v>
      </c>
      <c r="BQ465" s="71">
        <v>3</v>
      </c>
      <c r="BR465" s="71">
        <v>0</v>
      </c>
      <c r="BS465" s="71">
        <v>0</v>
      </c>
      <c r="BT465" s="71">
        <v>0</v>
      </c>
      <c r="BU465"/>
      <c r="BV465" s="70">
        <v>27.085000000000001</v>
      </c>
      <c r="BW465" s="70">
        <v>0</v>
      </c>
      <c r="BX465" s="70">
        <v>0</v>
      </c>
      <c r="BY465" s="70">
        <v>0</v>
      </c>
      <c r="BZ465" s="70">
        <v>0</v>
      </c>
      <c r="CA465" s="70">
        <v>0</v>
      </c>
      <c r="CB465" s="70">
        <v>0</v>
      </c>
      <c r="CC465" s="70">
        <v>0</v>
      </c>
      <c r="CD465" s="70">
        <v>0</v>
      </c>
    </row>
    <row r="466" spans="1:82">
      <c r="A466" s="70" t="s">
        <v>2181</v>
      </c>
      <c r="B466" s="70">
        <v>425</v>
      </c>
      <c r="C466" s="70">
        <v>17</v>
      </c>
      <c r="D466" s="70">
        <v>25</v>
      </c>
      <c r="E466" s="70">
        <v>2020</v>
      </c>
      <c r="F466" s="70" t="s">
        <v>159</v>
      </c>
      <c r="G466" s="70" t="s">
        <v>2164</v>
      </c>
      <c r="H466" s="70" t="s">
        <v>2165</v>
      </c>
      <c r="I466" s="148"/>
      <c r="J466" s="71">
        <v>162.42546263736779</v>
      </c>
      <c r="K466" s="71">
        <v>1.0537319849169255</v>
      </c>
      <c r="L466" s="71">
        <v>10.633637674844234</v>
      </c>
      <c r="M466" s="71">
        <v>10.870654274585487</v>
      </c>
      <c r="N466" s="71">
        <v>16.992262304592142</v>
      </c>
      <c r="O466" s="71">
        <v>12.43819660289877</v>
      </c>
      <c r="P466" s="71">
        <v>16.238959064591985</v>
      </c>
      <c r="Q466" s="71">
        <v>0.82167664128734696</v>
      </c>
      <c r="R466" s="71">
        <v>0</v>
      </c>
      <c r="S466" s="71">
        <v>1.127047177481272</v>
      </c>
      <c r="T466" s="72"/>
      <c r="U466" s="71">
        <v>4513757</v>
      </c>
      <c r="V466" s="71">
        <v>457</v>
      </c>
      <c r="W466" s="71">
        <v>333</v>
      </c>
      <c r="X466" s="71">
        <v>2923</v>
      </c>
      <c r="Y466" s="71">
        <v>5485</v>
      </c>
      <c r="Z466" s="71">
        <v>8888</v>
      </c>
      <c r="AA466" s="71">
        <v>3584</v>
      </c>
      <c r="AB466" s="71">
        <v>13936</v>
      </c>
      <c r="AC466" s="71">
        <v>0</v>
      </c>
      <c r="AD466" s="71">
        <v>1.127047177481272</v>
      </c>
      <c r="AE466" s="72"/>
      <c r="AF466" s="71">
        <v>59679599.30030559</v>
      </c>
      <c r="AG466" s="71">
        <v>773912.65815255861</v>
      </c>
      <c r="AH466" s="71">
        <v>2711689.9368792414</v>
      </c>
      <c r="AI466" s="71">
        <v>15754157.071037238</v>
      </c>
      <c r="AJ466" s="71">
        <v>25891727.502195451</v>
      </c>
      <c r="AK466" s="71"/>
      <c r="AL466" s="71"/>
      <c r="AM466" s="71">
        <v>1818802.8321893422</v>
      </c>
      <c r="AN466" s="71"/>
      <c r="AO466" s="71"/>
      <c r="AP466" s="71">
        <v>106629889.3007594</v>
      </c>
      <c r="AQ466" s="72"/>
      <c r="AR466" s="71">
        <v>284</v>
      </c>
      <c r="AS466" s="71">
        <v>368</v>
      </c>
      <c r="AT466" s="71">
        <v>0</v>
      </c>
      <c r="AU466" s="71">
        <v>0</v>
      </c>
      <c r="AV466" s="71">
        <v>0</v>
      </c>
      <c r="AW466" s="71">
        <v>0</v>
      </c>
      <c r="AX466" s="71"/>
      <c r="AY466" s="72"/>
      <c r="AZ466" s="71">
        <v>1474.7</v>
      </c>
      <c r="BA466" s="71">
        <v>18708.80000000001</v>
      </c>
      <c r="BB466" s="71">
        <v>0</v>
      </c>
      <c r="BC466" s="71">
        <v>0</v>
      </c>
      <c r="BD466" s="71">
        <v>0</v>
      </c>
      <c r="BE466" s="71">
        <v>0</v>
      </c>
      <c r="BF466" s="71"/>
      <c r="BG466" s="72"/>
      <c r="BH466" s="71">
        <v>0</v>
      </c>
      <c r="BI466" s="71">
        <v>0</v>
      </c>
      <c r="BJ466" s="71">
        <v>22.559000000000001</v>
      </c>
      <c r="BK466" s="71">
        <v>0</v>
      </c>
      <c r="BL466" s="71">
        <v>0</v>
      </c>
      <c r="BM466" s="71">
        <v>0</v>
      </c>
      <c r="BN466" s="72"/>
      <c r="BO466" s="71">
        <v>0</v>
      </c>
      <c r="BP466" s="71">
        <v>0</v>
      </c>
      <c r="BQ466" s="71">
        <v>3</v>
      </c>
      <c r="BR466" s="71">
        <v>0</v>
      </c>
      <c r="BS466" s="71">
        <v>0</v>
      </c>
      <c r="BT466" s="71">
        <v>0</v>
      </c>
      <c r="BU466"/>
      <c r="BV466" s="70">
        <v>22.559000000000001</v>
      </c>
      <c r="BW466" s="70">
        <v>0</v>
      </c>
      <c r="BX466" s="70">
        <v>0</v>
      </c>
      <c r="BY466" s="70">
        <v>0</v>
      </c>
      <c r="BZ466" s="70">
        <v>0</v>
      </c>
      <c r="CA466" s="70">
        <v>0</v>
      </c>
      <c r="CB466" s="70">
        <v>0</v>
      </c>
      <c r="CC466" s="70">
        <v>0</v>
      </c>
      <c r="CD466" s="70">
        <v>0</v>
      </c>
    </row>
    <row r="467" spans="1:82">
      <c r="A467" s="70" t="s">
        <v>2182</v>
      </c>
      <c r="B467" s="70">
        <v>425</v>
      </c>
      <c r="C467" s="70">
        <v>18</v>
      </c>
      <c r="D467" s="70">
        <v>25</v>
      </c>
      <c r="E467" s="70">
        <v>2021</v>
      </c>
      <c r="F467" s="70" t="s">
        <v>160</v>
      </c>
      <c r="G467" s="70" t="s">
        <v>2164</v>
      </c>
      <c r="H467" s="70" t="s">
        <v>2165</v>
      </c>
      <c r="I467" s="148"/>
      <c r="J467" s="71">
        <v>160.8230729700428</v>
      </c>
      <c r="K467" s="71">
        <v>1.1620867726776078</v>
      </c>
      <c r="L467" s="71">
        <v>9.4471025177838257</v>
      </c>
      <c r="M467" s="71">
        <v>12.346432295961467</v>
      </c>
      <c r="N467" s="71">
        <v>17.25107038988028</v>
      </c>
      <c r="O467" s="71">
        <v>12.040582876146912</v>
      </c>
      <c r="P467" s="71">
        <v>16.574457519106886</v>
      </c>
      <c r="Q467" s="71">
        <v>0.79978659713007905</v>
      </c>
      <c r="R467" s="71">
        <v>0</v>
      </c>
      <c r="S467" s="71">
        <v>1.0346388736505141</v>
      </c>
      <c r="T467" s="72"/>
      <c r="U467" s="71">
        <v>4897444</v>
      </c>
      <c r="V467" s="71">
        <v>457</v>
      </c>
      <c r="W467" s="71">
        <v>333</v>
      </c>
      <c r="X467" s="71">
        <v>2923</v>
      </c>
      <c r="Y467" s="71">
        <v>5441</v>
      </c>
      <c r="Z467" s="71">
        <v>8859</v>
      </c>
      <c r="AA467" s="71">
        <v>3567</v>
      </c>
      <c r="AB467" s="71">
        <v>13698</v>
      </c>
      <c r="AC467" s="71">
        <v>0</v>
      </c>
      <c r="AD467" s="71">
        <v>1.0346388736505141</v>
      </c>
      <c r="AE467" s="72"/>
      <c r="AF467" s="71">
        <v>56981135.392872825</v>
      </c>
      <c r="AG467" s="71">
        <v>827404.53623328777</v>
      </c>
      <c r="AH467" s="71">
        <v>2383670.9813133883</v>
      </c>
      <c r="AI467" s="71">
        <v>18162888.446745005</v>
      </c>
      <c r="AJ467" s="71">
        <v>25819044.480497569</v>
      </c>
      <c r="AK467" s="71">
        <v>0</v>
      </c>
      <c r="AL467" s="71">
        <v>0</v>
      </c>
      <c r="AM467" s="71">
        <v>1798052.7351912844</v>
      </c>
      <c r="AN467" s="71">
        <v>0</v>
      </c>
      <c r="AO467" s="71">
        <v>0</v>
      </c>
      <c r="AP467" s="71">
        <v>105972196.57285336</v>
      </c>
      <c r="AQ467" s="72"/>
      <c r="AR467" s="71">
        <v>327</v>
      </c>
      <c r="AS467" s="71">
        <v>396</v>
      </c>
      <c r="AT467" s="71">
        <v>0</v>
      </c>
      <c r="AU467" s="71">
        <v>0</v>
      </c>
      <c r="AV467" s="71">
        <v>0</v>
      </c>
      <c r="AW467" s="71">
        <v>0</v>
      </c>
      <c r="AX467" s="71"/>
      <c r="AY467" s="72"/>
      <c r="AZ467" s="71">
        <v>1771.5000000000009</v>
      </c>
      <c r="BA467" s="71">
        <v>21956.30000000001</v>
      </c>
      <c r="BB467" s="71">
        <v>0</v>
      </c>
      <c r="BC467" s="71">
        <v>0</v>
      </c>
      <c r="BD467" s="71">
        <v>0</v>
      </c>
      <c r="BE467" s="71">
        <v>0</v>
      </c>
      <c r="BF467" s="71"/>
      <c r="BG467" s="72"/>
      <c r="BH467" s="71">
        <v>0</v>
      </c>
      <c r="BI467" s="71">
        <v>0</v>
      </c>
      <c r="BJ467" s="71">
        <v>24.268000000000001</v>
      </c>
      <c r="BK467" s="71">
        <v>0</v>
      </c>
      <c r="BL467" s="71">
        <v>0</v>
      </c>
      <c r="BM467" s="71">
        <v>0</v>
      </c>
      <c r="BN467" s="72"/>
      <c r="BO467" s="71">
        <v>0</v>
      </c>
      <c r="BP467" s="71">
        <v>0</v>
      </c>
      <c r="BQ467" s="71">
        <v>3</v>
      </c>
      <c r="BR467" s="71">
        <v>0</v>
      </c>
      <c r="BS467" s="71">
        <v>0</v>
      </c>
      <c r="BT467" s="71">
        <v>0</v>
      </c>
      <c r="BU467"/>
      <c r="BV467" s="70">
        <v>24.268000000000001</v>
      </c>
      <c r="BW467" s="70">
        <v>0</v>
      </c>
      <c r="BX467" s="70">
        <v>0</v>
      </c>
      <c r="BY467" s="70">
        <v>0</v>
      </c>
      <c r="BZ467" s="70">
        <v>0</v>
      </c>
      <c r="CA467" s="70">
        <v>0</v>
      </c>
      <c r="CB467" s="70">
        <v>0</v>
      </c>
      <c r="CC467" s="70">
        <v>0</v>
      </c>
      <c r="CD467" s="70">
        <v>0</v>
      </c>
    </row>
    <row r="468" spans="1:82">
      <c r="A468" s="70" t="s">
        <v>2183</v>
      </c>
      <c r="B468" s="70">
        <v>425</v>
      </c>
      <c r="C468" s="70">
        <v>19</v>
      </c>
      <c r="D468" s="70">
        <v>25</v>
      </c>
      <c r="E468" s="70">
        <v>2022</v>
      </c>
      <c r="F468" s="70" t="s">
        <v>161</v>
      </c>
      <c r="G468" s="70" t="s">
        <v>2164</v>
      </c>
      <c r="H468" s="70" t="s">
        <v>2165</v>
      </c>
      <c r="I468" s="148"/>
      <c r="J468" s="71">
        <v>144.96674543554167</v>
      </c>
      <c r="K468" s="71">
        <v>1.0693357994980373</v>
      </c>
      <c r="L468" s="71">
        <v>7.0403038138130638</v>
      </c>
      <c r="M468" s="71">
        <v>11.756908217813992</v>
      </c>
      <c r="N468" s="71">
        <v>17.331685564846968</v>
      </c>
      <c r="O468" s="71">
        <v>12.572723436695339</v>
      </c>
      <c r="P468" s="71">
        <v>16.151663579570585</v>
      </c>
      <c r="Q468" s="71">
        <v>0.79109294361019844</v>
      </c>
      <c r="R468" s="71">
        <v>0</v>
      </c>
      <c r="S468" s="71">
        <v>1.39648087757162</v>
      </c>
      <c r="T468" s="72"/>
      <c r="U468" s="71">
        <v>4773513</v>
      </c>
      <c r="V468" s="71">
        <v>457</v>
      </c>
      <c r="W468" s="71">
        <v>333</v>
      </c>
      <c r="X468" s="71">
        <v>2923</v>
      </c>
      <c r="Y468" s="71">
        <v>5436</v>
      </c>
      <c r="Z468" s="71">
        <v>8789</v>
      </c>
      <c r="AA468" s="71">
        <v>3529</v>
      </c>
      <c r="AB468" s="71">
        <v>13438</v>
      </c>
      <c r="AC468" s="71">
        <v>0</v>
      </c>
      <c r="AD468" s="71">
        <v>1.39648087757162</v>
      </c>
      <c r="AE468" s="72"/>
      <c r="AF468" s="71">
        <v>46759919.08334966</v>
      </c>
      <c r="AG468" s="71">
        <v>829746.55261020153</v>
      </c>
      <c r="AH468" s="71">
        <v>1967635.3434449076</v>
      </c>
      <c r="AI468" s="71">
        <v>16561734.723925803</v>
      </c>
      <c r="AJ468" s="71">
        <v>26400851.676047727</v>
      </c>
      <c r="AK468" s="71">
        <v>0</v>
      </c>
      <c r="AL468" s="71">
        <v>0</v>
      </c>
      <c r="AM468" s="71">
        <v>1735212.5822428188</v>
      </c>
      <c r="AN468" s="71">
        <v>0</v>
      </c>
      <c r="AO468" s="71">
        <v>0</v>
      </c>
      <c r="AP468" s="71">
        <v>94255099.961621121</v>
      </c>
      <c r="AQ468" s="72"/>
      <c r="AR468" s="71">
        <v>373</v>
      </c>
      <c r="AS468" s="71">
        <v>403</v>
      </c>
      <c r="AT468" s="71">
        <v>0</v>
      </c>
      <c r="AU468" s="71">
        <v>0</v>
      </c>
      <c r="AV468" s="71">
        <v>0</v>
      </c>
      <c r="AW468" s="71">
        <v>0</v>
      </c>
      <c r="AX468" s="71"/>
      <c r="AY468" s="72"/>
      <c r="AZ468" s="71">
        <v>2086.6000000000031</v>
      </c>
      <c r="BA468" s="71">
        <v>22209.30000000001</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2184</v>
      </c>
      <c r="B469" s="70">
        <v>425</v>
      </c>
      <c r="C469" s="70">
        <v>20</v>
      </c>
      <c r="D469" s="70">
        <v>25</v>
      </c>
      <c r="E469" s="70">
        <v>2023</v>
      </c>
      <c r="F469" s="70" t="s">
        <v>1539</v>
      </c>
      <c r="G469" s="70" t="s">
        <v>2164</v>
      </c>
      <c r="H469" s="70" t="s">
        <v>2165</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412</v>
      </c>
      <c r="AS469" s="71">
        <v>404</v>
      </c>
      <c r="AT469" s="71">
        <v>0</v>
      </c>
      <c r="AU469" s="71">
        <v>0</v>
      </c>
      <c r="AV469" s="71">
        <v>0</v>
      </c>
      <c r="AW469" s="71">
        <v>0</v>
      </c>
      <c r="AX469" s="71"/>
      <c r="AY469" s="72"/>
      <c r="AZ469" s="71">
        <v>2305.8000000000038</v>
      </c>
      <c r="BA469" s="71">
        <v>22367.80000000001</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2185</v>
      </c>
      <c r="B470" s="70">
        <v>425</v>
      </c>
      <c r="C470" s="70">
        <v>21</v>
      </c>
      <c r="D470" s="70">
        <v>25</v>
      </c>
      <c r="E470" s="70">
        <v>2024</v>
      </c>
      <c r="F470" s="70" t="s">
        <v>1554</v>
      </c>
      <c r="G470" s="70" t="s">
        <v>2164</v>
      </c>
      <c r="H470" s="70" t="s">
        <v>2165</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2186</v>
      </c>
      <c r="B471" s="70">
        <v>69</v>
      </c>
      <c r="C471" s="70">
        <v>1</v>
      </c>
      <c r="D471" s="70">
        <v>5</v>
      </c>
      <c r="E471" s="70">
        <v>1990</v>
      </c>
      <c r="F471" s="70" t="s">
        <v>787</v>
      </c>
      <c r="G471" s="70" t="s">
        <v>2187</v>
      </c>
      <c r="H471" s="70" t="s">
        <v>2188</v>
      </c>
      <c r="I471" s="148"/>
      <c r="J471" s="71">
        <v>25.05705685447117</v>
      </c>
      <c r="K471" s="71">
        <v>4.2270422400992462</v>
      </c>
      <c r="L471" s="71">
        <v>14.18635484658412</v>
      </c>
      <c r="M471" s="71">
        <v>11.692807311547909</v>
      </c>
      <c r="N471" s="71">
        <v>18.250689890765099</v>
      </c>
      <c r="O471" s="71">
        <v>14.429446306294061</v>
      </c>
      <c r="P471" s="71">
        <v>30.39399846264525</v>
      </c>
      <c r="Q471" s="71">
        <v>1.4475314038484</v>
      </c>
      <c r="R471" s="71">
        <v>0</v>
      </c>
      <c r="S471" s="71">
        <v>1.338887339340965</v>
      </c>
      <c r="T471" s="72"/>
      <c r="U471" s="71">
        <v>2020752</v>
      </c>
      <c r="V471" s="71">
        <v>1243</v>
      </c>
      <c r="W471" s="71">
        <v>185</v>
      </c>
      <c r="X471" s="71">
        <v>4587</v>
      </c>
      <c r="Y471" s="71">
        <v>6594</v>
      </c>
      <c r="Z471" s="71">
        <v>5935</v>
      </c>
      <c r="AA471" s="71">
        <v>7380</v>
      </c>
      <c r="AB471" s="71">
        <v>23503</v>
      </c>
      <c r="AC471" s="71">
        <v>0</v>
      </c>
      <c r="AD471" s="71">
        <v>1.338887339340965</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2189</v>
      </c>
      <c r="B472" s="70">
        <v>70</v>
      </c>
      <c r="C472" s="70">
        <v>2</v>
      </c>
      <c r="D472" s="70">
        <v>5</v>
      </c>
      <c r="E472" s="70">
        <v>2005</v>
      </c>
      <c r="F472" s="70" t="s">
        <v>789</v>
      </c>
      <c r="G472" s="70" t="s">
        <v>2187</v>
      </c>
      <c r="H472" s="70" t="s">
        <v>2188</v>
      </c>
      <c r="I472" s="148"/>
      <c r="J472" s="71">
        <v>8.7107140088195987</v>
      </c>
      <c r="K472" s="71">
        <v>2.3562514079323771</v>
      </c>
      <c r="L472" s="71">
        <v>6.9005932766790634</v>
      </c>
      <c r="M472" s="71">
        <v>15.13300512335416</v>
      </c>
      <c r="N472" s="71">
        <v>20.350149482621891</v>
      </c>
      <c r="O472" s="71">
        <v>19.333311508589791</v>
      </c>
      <c r="P472" s="71">
        <v>34.778236821564668</v>
      </c>
      <c r="Q472" s="71">
        <v>1.1636755882082901</v>
      </c>
      <c r="R472" s="71">
        <v>0</v>
      </c>
      <c r="S472" s="71">
        <v>1.220020648</v>
      </c>
      <c r="T472" s="72"/>
      <c r="U472" s="71">
        <v>802913</v>
      </c>
      <c r="V472" s="71">
        <v>948</v>
      </c>
      <c r="W472" s="71">
        <v>91</v>
      </c>
      <c r="X472" s="71">
        <v>3353</v>
      </c>
      <c r="Y472" s="71">
        <v>6710</v>
      </c>
      <c r="Z472" s="71">
        <v>9202</v>
      </c>
      <c r="AA472" s="71">
        <v>6916</v>
      </c>
      <c r="AB472" s="71">
        <v>19752</v>
      </c>
      <c r="AC472" s="71">
        <v>0</v>
      </c>
      <c r="AD472" s="71">
        <v>1.220020648</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2190</v>
      </c>
      <c r="B473" s="70">
        <v>71</v>
      </c>
      <c r="C473" s="70">
        <v>3</v>
      </c>
      <c r="D473" s="70">
        <v>5</v>
      </c>
      <c r="E473" s="70">
        <v>2006</v>
      </c>
      <c r="F473" s="70" t="s">
        <v>790</v>
      </c>
      <c r="G473" s="70" t="s">
        <v>2187</v>
      </c>
      <c r="H473" s="70" t="s">
        <v>2188</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2191</v>
      </c>
      <c r="B474" s="70">
        <v>72</v>
      </c>
      <c r="C474" s="70">
        <v>4</v>
      </c>
      <c r="D474" s="70">
        <v>5</v>
      </c>
      <c r="E474" s="70">
        <v>2007</v>
      </c>
      <c r="F474" s="70" t="s">
        <v>791</v>
      </c>
      <c r="G474" s="70" t="s">
        <v>2187</v>
      </c>
      <c r="H474" s="70" t="s">
        <v>2188</v>
      </c>
      <c r="I474" s="148"/>
      <c r="J474" s="71">
        <v>7.5354498730428396</v>
      </c>
      <c r="K474" s="71">
        <v>2.569442464429144</v>
      </c>
      <c r="L474" s="71">
        <v>12.72943352211365</v>
      </c>
      <c r="M474" s="71">
        <v>18.074477214142231</v>
      </c>
      <c r="N474" s="71">
        <v>20.53325312962442</v>
      </c>
      <c r="O474" s="71">
        <v>18.755383080763689</v>
      </c>
      <c r="P474" s="71">
        <v>34.627186063839567</v>
      </c>
      <c r="Q474" s="71">
        <v>1.1778878550540499</v>
      </c>
      <c r="R474" s="71">
        <v>0</v>
      </c>
      <c r="S474" s="71">
        <v>1.24747354368</v>
      </c>
      <c r="T474" s="72"/>
      <c r="U474" s="71">
        <v>790146</v>
      </c>
      <c r="V474" s="71">
        <v>1054</v>
      </c>
      <c r="W474" s="71">
        <v>164</v>
      </c>
      <c r="X474" s="71">
        <v>4614</v>
      </c>
      <c r="Y474" s="71">
        <v>6742</v>
      </c>
      <c r="Z474" s="71">
        <v>9280</v>
      </c>
      <c r="AA474" s="71">
        <v>6781</v>
      </c>
      <c r="AB474" s="71">
        <v>18936</v>
      </c>
      <c r="AC474" s="71">
        <v>0</v>
      </c>
      <c r="AD474" s="71">
        <v>1.24747354368</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2192</v>
      </c>
      <c r="B475" s="70">
        <v>73</v>
      </c>
      <c r="C475" s="70">
        <v>5</v>
      </c>
      <c r="D475" s="70">
        <v>5</v>
      </c>
      <c r="E475" s="70">
        <v>2008</v>
      </c>
      <c r="F475" s="70" t="s">
        <v>792</v>
      </c>
      <c r="G475" s="70" t="s">
        <v>2187</v>
      </c>
      <c r="H475" s="70" t="s">
        <v>2188</v>
      </c>
      <c r="I475" s="148"/>
      <c r="J475" s="71">
        <v>6.2607341917896528</v>
      </c>
      <c r="K475" s="71">
        <v>1.903027149744035</v>
      </c>
      <c r="L475" s="71">
        <v>11.407077617359491</v>
      </c>
      <c r="M475" s="71">
        <v>18.826304048951979</v>
      </c>
      <c r="N475" s="71">
        <v>18.29698181396882</v>
      </c>
      <c r="O475" s="71">
        <v>18.16433113737407</v>
      </c>
      <c r="P475" s="71">
        <v>34.245977579428953</v>
      </c>
      <c r="Q475" s="71">
        <v>1.13673547183141</v>
      </c>
      <c r="R475" s="71">
        <v>0</v>
      </c>
      <c r="S475" s="71">
        <v>1.1284269367799999</v>
      </c>
      <c r="T475" s="72"/>
      <c r="U475" s="71">
        <v>676964</v>
      </c>
      <c r="V475" s="71">
        <v>1054</v>
      </c>
      <c r="W475" s="71">
        <v>164</v>
      </c>
      <c r="X475" s="71">
        <v>4614</v>
      </c>
      <c r="Y475" s="71">
        <v>6739</v>
      </c>
      <c r="Z475" s="71">
        <v>9303</v>
      </c>
      <c r="AA475" s="71">
        <v>6714</v>
      </c>
      <c r="AB475" s="71">
        <v>18575</v>
      </c>
      <c r="AC475" s="71">
        <v>0</v>
      </c>
      <c r="AD475" s="71">
        <v>1.1284269367799999</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2193</v>
      </c>
      <c r="B476" s="70">
        <v>74</v>
      </c>
      <c r="C476" s="70">
        <v>6</v>
      </c>
      <c r="D476" s="70">
        <v>5</v>
      </c>
      <c r="E476" s="70">
        <v>2009</v>
      </c>
      <c r="F476" s="70" t="s">
        <v>176</v>
      </c>
      <c r="G476" s="70" t="s">
        <v>2187</v>
      </c>
      <c r="H476" s="70" t="s">
        <v>2188</v>
      </c>
      <c r="I476" s="148"/>
      <c r="J476" s="71">
        <v>6.3426478404603817</v>
      </c>
      <c r="K476" s="71">
        <v>1.701108474480399</v>
      </c>
      <c r="L476" s="71">
        <v>12.9152084583716</v>
      </c>
      <c r="M476" s="71">
        <v>17.856097417585332</v>
      </c>
      <c r="N476" s="71">
        <v>17.704018079117539</v>
      </c>
      <c r="O476" s="71">
        <v>18.53916359611949</v>
      </c>
      <c r="P476" s="71">
        <v>33.000490586193138</v>
      </c>
      <c r="Q476" s="71">
        <v>1.0696982284851499</v>
      </c>
      <c r="R476" s="71">
        <v>0</v>
      </c>
      <c r="S476" s="71">
        <v>1.4382342612000001</v>
      </c>
      <c r="T476" s="72"/>
      <c r="U476" s="71">
        <v>619801</v>
      </c>
      <c r="V476" s="71">
        <v>898</v>
      </c>
      <c r="W476" s="71">
        <v>267</v>
      </c>
      <c r="X476" s="71">
        <v>4669</v>
      </c>
      <c r="Y476" s="71">
        <v>6773</v>
      </c>
      <c r="Z476" s="71">
        <v>9372</v>
      </c>
      <c r="AA476" s="71">
        <v>6642</v>
      </c>
      <c r="AB476" s="71">
        <v>18349</v>
      </c>
      <c r="AC476" s="71">
        <v>0</v>
      </c>
      <c r="AD476" s="71">
        <v>1.4382342612000001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3.86</v>
      </c>
      <c r="BK476" s="71">
        <v>0</v>
      </c>
      <c r="BL476" s="71">
        <v>0</v>
      </c>
      <c r="BM476" s="71">
        <v>0</v>
      </c>
      <c r="BN476" s="72"/>
      <c r="BO476" s="71">
        <v>0</v>
      </c>
      <c r="BP476" s="71">
        <v>0</v>
      </c>
      <c r="BQ476" s="71">
        <v>1</v>
      </c>
      <c r="BR476" s="71">
        <v>0</v>
      </c>
      <c r="BS476" s="71">
        <v>0</v>
      </c>
      <c r="BT476" s="71">
        <v>0</v>
      </c>
      <c r="BU476"/>
      <c r="BV476" s="70">
        <v>3.86</v>
      </c>
      <c r="BW476" s="70">
        <v>0</v>
      </c>
      <c r="BX476" s="70">
        <v>0</v>
      </c>
      <c r="BY476" s="70">
        <v>0</v>
      </c>
      <c r="BZ476" s="70">
        <v>0</v>
      </c>
      <c r="CA476" s="70">
        <v>0</v>
      </c>
      <c r="CB476" s="70">
        <v>0</v>
      </c>
      <c r="CC476" s="70">
        <v>0</v>
      </c>
      <c r="CD476" s="70">
        <v>0</v>
      </c>
    </row>
    <row r="477" spans="1:82">
      <c r="A477" s="70" t="s">
        <v>2194</v>
      </c>
      <c r="B477" s="70">
        <v>75</v>
      </c>
      <c r="C477" s="70">
        <v>7</v>
      </c>
      <c r="D477" s="70">
        <v>5</v>
      </c>
      <c r="E477" s="70">
        <v>2010</v>
      </c>
      <c r="F477" s="70" t="s">
        <v>177</v>
      </c>
      <c r="G477" s="70" t="s">
        <v>2187</v>
      </c>
      <c r="H477" s="70" t="s">
        <v>2188</v>
      </c>
      <c r="I477" s="148"/>
      <c r="J477" s="71">
        <v>7.0772692298744122</v>
      </c>
      <c r="K477" s="71">
        <v>1.8327806306402219</v>
      </c>
      <c r="L477" s="71">
        <v>12.436911147288431</v>
      </c>
      <c r="M477" s="71">
        <v>18.861972083149858</v>
      </c>
      <c r="N477" s="71">
        <v>21.39000190306864</v>
      </c>
      <c r="O477" s="71">
        <v>18.4317553423177</v>
      </c>
      <c r="P477" s="71">
        <v>33.402416414041838</v>
      </c>
      <c r="Q477" s="71">
        <v>1.0956489423144999</v>
      </c>
      <c r="R477" s="71">
        <v>0</v>
      </c>
      <c r="S477" s="71">
        <v>0.98390560108000014</v>
      </c>
      <c r="T477" s="72"/>
      <c r="U477" s="71">
        <v>687021</v>
      </c>
      <c r="V477" s="71">
        <v>898</v>
      </c>
      <c r="W477" s="71">
        <v>267</v>
      </c>
      <c r="X477" s="71">
        <v>4669</v>
      </c>
      <c r="Y477" s="71">
        <v>6759</v>
      </c>
      <c r="Z477" s="71">
        <v>9361</v>
      </c>
      <c r="AA477" s="71">
        <v>6555</v>
      </c>
      <c r="AB477" s="71">
        <v>18009</v>
      </c>
      <c r="AC477" s="71">
        <v>0</v>
      </c>
      <c r="AD477" s="71">
        <v>0.98390560108000014</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3.74</v>
      </c>
      <c r="BK477" s="71">
        <v>0</v>
      </c>
      <c r="BL477" s="71">
        <v>0</v>
      </c>
      <c r="BM477" s="71">
        <v>0</v>
      </c>
      <c r="BN477" s="72"/>
      <c r="BO477" s="71">
        <v>0</v>
      </c>
      <c r="BP477" s="71">
        <v>0</v>
      </c>
      <c r="BQ477" s="71">
        <v>1</v>
      </c>
      <c r="BR477" s="71">
        <v>0</v>
      </c>
      <c r="BS477" s="71">
        <v>0</v>
      </c>
      <c r="BT477" s="71">
        <v>0</v>
      </c>
      <c r="BU477"/>
      <c r="BV477" s="70">
        <v>3.74</v>
      </c>
      <c r="BW477" s="70">
        <v>0</v>
      </c>
      <c r="BX477" s="70">
        <v>0</v>
      </c>
      <c r="BY477" s="70">
        <v>0</v>
      </c>
      <c r="BZ477" s="70">
        <v>0</v>
      </c>
      <c r="CA477" s="70">
        <v>0</v>
      </c>
      <c r="CB477" s="70">
        <v>0</v>
      </c>
      <c r="CC477" s="70">
        <v>0</v>
      </c>
      <c r="CD477" s="70">
        <v>0</v>
      </c>
    </row>
    <row r="478" spans="1:82">
      <c r="A478" s="70" t="s">
        <v>2195</v>
      </c>
      <c r="B478" s="70">
        <v>76</v>
      </c>
      <c r="C478" s="70">
        <v>8</v>
      </c>
      <c r="D478" s="70">
        <v>5</v>
      </c>
      <c r="E478" s="70">
        <v>2011</v>
      </c>
      <c r="F478" s="70" t="s">
        <v>178</v>
      </c>
      <c r="G478" s="70" t="s">
        <v>2187</v>
      </c>
      <c r="H478" s="70" t="s">
        <v>2188</v>
      </c>
      <c r="I478" s="148"/>
      <c r="J478" s="71">
        <v>7.1404473826623436</v>
      </c>
      <c r="K478" s="71">
        <v>2.4214695279220781</v>
      </c>
      <c r="L478" s="71">
        <v>11.01467542584964</v>
      </c>
      <c r="M478" s="71">
        <v>21.661042066053739</v>
      </c>
      <c r="N478" s="71">
        <v>26.20012265869347</v>
      </c>
      <c r="O478" s="71">
        <v>18.045621231607246</v>
      </c>
      <c r="P478" s="71">
        <v>32.179820671470303</v>
      </c>
      <c r="Q478" s="71">
        <v>1.2345545194097201</v>
      </c>
      <c r="R478" s="71">
        <v>0</v>
      </c>
      <c r="S478" s="71">
        <v>1.6497997235199999</v>
      </c>
      <c r="T478" s="72"/>
      <c r="U478" s="71">
        <v>597918</v>
      </c>
      <c r="V478" s="71">
        <v>898</v>
      </c>
      <c r="W478" s="71">
        <v>267</v>
      </c>
      <c r="X478" s="71">
        <v>4669</v>
      </c>
      <c r="Y478" s="71">
        <v>6736</v>
      </c>
      <c r="Z478" s="71">
        <v>9364</v>
      </c>
      <c r="AA478" s="71">
        <v>6503</v>
      </c>
      <c r="AB478" s="71">
        <v>17592</v>
      </c>
      <c r="AC478" s="71">
        <v>0</v>
      </c>
      <c r="AD478" s="71">
        <v>1.6497997235199999</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3.11</v>
      </c>
      <c r="BK478" s="71">
        <v>0</v>
      </c>
      <c r="BL478" s="71">
        <v>0</v>
      </c>
      <c r="BM478" s="71">
        <v>0</v>
      </c>
      <c r="BN478" s="72"/>
      <c r="BO478" s="71">
        <v>0</v>
      </c>
      <c r="BP478" s="71">
        <v>0</v>
      </c>
      <c r="BQ478" s="71">
        <v>1</v>
      </c>
      <c r="BR478" s="71">
        <v>0</v>
      </c>
      <c r="BS478" s="71">
        <v>0</v>
      </c>
      <c r="BT478" s="71">
        <v>0</v>
      </c>
      <c r="BU478"/>
      <c r="BV478" s="70">
        <v>3.11</v>
      </c>
      <c r="BW478" s="70">
        <v>0</v>
      </c>
      <c r="BX478" s="70">
        <v>0</v>
      </c>
      <c r="BY478" s="70">
        <v>0</v>
      </c>
      <c r="BZ478" s="70">
        <v>0</v>
      </c>
      <c r="CA478" s="70">
        <v>0</v>
      </c>
      <c r="CB478" s="70">
        <v>0</v>
      </c>
      <c r="CC478" s="70">
        <v>0</v>
      </c>
      <c r="CD478" s="70">
        <v>0</v>
      </c>
    </row>
    <row r="479" spans="1:82">
      <c r="A479" s="70" t="s">
        <v>2196</v>
      </c>
      <c r="B479" s="70">
        <v>77</v>
      </c>
      <c r="C479" s="70">
        <v>9</v>
      </c>
      <c r="D479" s="70">
        <v>5</v>
      </c>
      <c r="E479" s="70">
        <v>2012</v>
      </c>
      <c r="F479" s="70" t="s">
        <v>179</v>
      </c>
      <c r="G479" s="70" t="s">
        <v>2187</v>
      </c>
      <c r="H479" s="70" t="s">
        <v>2188</v>
      </c>
      <c r="I479" s="148"/>
      <c r="J479" s="71">
        <v>9.5157362009720483</v>
      </c>
      <c r="K479" s="71">
        <v>2.3410916825937118</v>
      </c>
      <c r="L479" s="71">
        <v>10.907059534901149</v>
      </c>
      <c r="M479" s="71">
        <v>24.420053373001672</v>
      </c>
      <c r="N479" s="71">
        <v>28.09467085263239</v>
      </c>
      <c r="O479" s="71">
        <v>17.957152425524722</v>
      </c>
      <c r="P479" s="71">
        <v>32.148913582948019</v>
      </c>
      <c r="Q479" s="71">
        <v>1.31463252942959</v>
      </c>
      <c r="R479" s="71">
        <v>0</v>
      </c>
      <c r="S479" s="71">
        <v>1.59892148275</v>
      </c>
      <c r="T479" s="72"/>
      <c r="U479" s="71">
        <v>713416</v>
      </c>
      <c r="V479" s="71">
        <v>898</v>
      </c>
      <c r="W479" s="71">
        <v>267</v>
      </c>
      <c r="X479" s="71">
        <v>4669</v>
      </c>
      <c r="Y479" s="71">
        <v>6748</v>
      </c>
      <c r="Z479" s="71">
        <v>9392</v>
      </c>
      <c r="AA479" s="71">
        <v>6460</v>
      </c>
      <c r="AB479" s="71">
        <v>17242</v>
      </c>
      <c r="AC479" s="71">
        <v>0</v>
      </c>
      <c r="AD479" s="71">
        <v>1.59892148275</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3.5459999999999998</v>
      </c>
      <c r="BK479" s="71">
        <v>0</v>
      </c>
      <c r="BL479" s="71">
        <v>0</v>
      </c>
      <c r="BM479" s="71">
        <v>0</v>
      </c>
      <c r="BN479" s="72"/>
      <c r="BO479" s="71">
        <v>0</v>
      </c>
      <c r="BP479" s="71">
        <v>0</v>
      </c>
      <c r="BQ479" s="71">
        <v>1</v>
      </c>
      <c r="BR479" s="71">
        <v>0</v>
      </c>
      <c r="BS479" s="71">
        <v>0</v>
      </c>
      <c r="BT479" s="71">
        <v>0</v>
      </c>
      <c r="BU479"/>
      <c r="BV479" s="70">
        <v>3.5459999999999998</v>
      </c>
      <c r="BW479" s="70">
        <v>0</v>
      </c>
      <c r="BX479" s="70">
        <v>0</v>
      </c>
      <c r="BY479" s="70">
        <v>0</v>
      </c>
      <c r="BZ479" s="70">
        <v>0</v>
      </c>
      <c r="CA479" s="70">
        <v>0</v>
      </c>
      <c r="CB479" s="70">
        <v>0</v>
      </c>
      <c r="CC479" s="70">
        <v>0</v>
      </c>
      <c r="CD479" s="70">
        <v>0</v>
      </c>
    </row>
    <row r="480" spans="1:82">
      <c r="A480" s="70" t="s">
        <v>2197</v>
      </c>
      <c r="B480" s="70">
        <v>78</v>
      </c>
      <c r="C480" s="70">
        <v>10</v>
      </c>
      <c r="D480" s="70">
        <v>5</v>
      </c>
      <c r="E480" s="70">
        <v>2013</v>
      </c>
      <c r="F480" s="70" t="s">
        <v>180</v>
      </c>
      <c r="G480" s="70" t="s">
        <v>2187</v>
      </c>
      <c r="H480" s="70" t="s">
        <v>2188</v>
      </c>
      <c r="I480" s="148"/>
      <c r="J480" s="71">
        <v>7.8907060396455186</v>
      </c>
      <c r="K480" s="71">
        <v>2.019020245696979</v>
      </c>
      <c r="L480" s="71">
        <v>10.269366815142771</v>
      </c>
      <c r="M480" s="71">
        <v>23.953227002501151</v>
      </c>
      <c r="N480" s="71">
        <v>30.651726619121678</v>
      </c>
      <c r="O480" s="71">
        <v>17.01213172869727</v>
      </c>
      <c r="P480" s="71">
        <v>32.235083375032943</v>
      </c>
      <c r="Q480" s="71">
        <v>1.3135634515838599</v>
      </c>
      <c r="R480" s="71">
        <v>0</v>
      </c>
      <c r="S480" s="71">
        <v>1.58956555452</v>
      </c>
      <c r="T480" s="72"/>
      <c r="U480" s="71">
        <v>556500</v>
      </c>
      <c r="V480" s="71">
        <v>898</v>
      </c>
      <c r="W480" s="71">
        <v>267</v>
      </c>
      <c r="X480" s="71">
        <v>4669</v>
      </c>
      <c r="Y480" s="71">
        <v>6720</v>
      </c>
      <c r="Z480" s="71">
        <v>9295</v>
      </c>
      <c r="AA480" s="71">
        <v>6453</v>
      </c>
      <c r="AB480" s="71">
        <v>16981</v>
      </c>
      <c r="AC480" s="71">
        <v>0</v>
      </c>
      <c r="AD480" s="71">
        <v>1.58956555452</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3.528</v>
      </c>
      <c r="BK480" s="71">
        <v>0</v>
      </c>
      <c r="BL480" s="71">
        <v>0</v>
      </c>
      <c r="BM480" s="71">
        <v>0</v>
      </c>
      <c r="BN480" s="72"/>
      <c r="BO480" s="71">
        <v>0</v>
      </c>
      <c r="BP480" s="71">
        <v>0</v>
      </c>
      <c r="BQ480" s="71">
        <v>1</v>
      </c>
      <c r="BR480" s="71">
        <v>0</v>
      </c>
      <c r="BS480" s="71">
        <v>0</v>
      </c>
      <c r="BT480" s="71">
        <v>0</v>
      </c>
      <c r="BU480"/>
      <c r="BV480" s="70">
        <v>3.528</v>
      </c>
      <c r="BW480" s="70">
        <v>0</v>
      </c>
      <c r="BX480" s="70">
        <v>0</v>
      </c>
      <c r="BY480" s="70">
        <v>0</v>
      </c>
      <c r="BZ480" s="70">
        <v>0</v>
      </c>
      <c r="CA480" s="70">
        <v>0</v>
      </c>
      <c r="CB480" s="70">
        <v>0</v>
      </c>
      <c r="CC480" s="70">
        <v>0</v>
      </c>
      <c r="CD480" s="70">
        <v>0</v>
      </c>
    </row>
    <row r="481" spans="1:82">
      <c r="A481" s="70" t="s">
        <v>2198</v>
      </c>
      <c r="B481" s="70">
        <v>79</v>
      </c>
      <c r="C481" s="70">
        <v>11</v>
      </c>
      <c r="D481" s="70">
        <v>5</v>
      </c>
      <c r="E481" s="70">
        <v>2014</v>
      </c>
      <c r="F481" s="70" t="s">
        <v>181</v>
      </c>
      <c r="G481" s="70" t="s">
        <v>2187</v>
      </c>
      <c r="H481" s="70" t="s">
        <v>2188</v>
      </c>
      <c r="I481" s="148"/>
      <c r="J481" s="71">
        <v>7.1871039056764836</v>
      </c>
      <c r="K481" s="71">
        <v>1.6895427512163621</v>
      </c>
      <c r="L481" s="71">
        <v>9.6450741246530693</v>
      </c>
      <c r="M481" s="71">
        <v>22.339961861925111</v>
      </c>
      <c r="N481" s="71">
        <v>23.978050236272349</v>
      </c>
      <c r="O481" s="71">
        <v>16.18894973599015</v>
      </c>
      <c r="P481" s="71">
        <v>31.960759458025354</v>
      </c>
      <c r="Q481" s="71">
        <v>1.23045049155426</v>
      </c>
      <c r="R481" s="71">
        <v>0</v>
      </c>
      <c r="S481" s="71">
        <v>1.62546654672</v>
      </c>
      <c r="T481" s="72"/>
      <c r="U481" s="71">
        <v>553632</v>
      </c>
      <c r="V481" s="71">
        <v>678</v>
      </c>
      <c r="W481" s="71">
        <v>220</v>
      </c>
      <c r="X481" s="71">
        <v>4327</v>
      </c>
      <c r="Y481" s="71">
        <v>6679</v>
      </c>
      <c r="Z481" s="71">
        <v>9316</v>
      </c>
      <c r="AA481" s="71">
        <v>6365</v>
      </c>
      <c r="AB481" s="71">
        <v>16579</v>
      </c>
      <c r="AC481" s="71">
        <v>0</v>
      </c>
      <c r="AD481" s="71">
        <v>1.62546654672</v>
      </c>
      <c r="AE481" s="72"/>
      <c r="AF481" s="71"/>
      <c r="AG481" s="71"/>
      <c r="AH481" s="71"/>
      <c r="AI481" s="71"/>
      <c r="AJ481" s="71"/>
      <c r="AK481" s="71"/>
      <c r="AL481" s="71"/>
      <c r="AM481" s="71"/>
      <c r="AN481" s="71"/>
      <c r="AO481" s="71"/>
      <c r="AP481" s="71"/>
      <c r="AQ481" s="72"/>
      <c r="AR481" s="71">
        <v>304</v>
      </c>
      <c r="AS481" s="71">
        <v>100</v>
      </c>
      <c r="AT481" s="71">
        <v>0</v>
      </c>
      <c r="AU481" s="71">
        <v>1</v>
      </c>
      <c r="AV481" s="71">
        <v>0</v>
      </c>
      <c r="AW481" s="71">
        <v>0</v>
      </c>
      <c r="AX481" s="71"/>
      <c r="AY481" s="72"/>
      <c r="AZ481" s="71">
        <v>1417.6959999999999</v>
      </c>
      <c r="BA481" s="71">
        <v>10942.5</v>
      </c>
      <c r="BB481" s="71">
        <v>0</v>
      </c>
      <c r="BC481" s="71">
        <v>190</v>
      </c>
      <c r="BD481" s="71">
        <v>0</v>
      </c>
      <c r="BE481" s="71">
        <v>0</v>
      </c>
      <c r="BF481" s="71"/>
      <c r="BG481" s="72"/>
      <c r="BH481" s="71">
        <v>0</v>
      </c>
      <c r="BI481" s="71">
        <v>0</v>
      </c>
      <c r="BJ481" s="71">
        <v>3.089</v>
      </c>
      <c r="BK481" s="71">
        <v>0</v>
      </c>
      <c r="BL481" s="71">
        <v>0</v>
      </c>
      <c r="BM481" s="71">
        <v>0</v>
      </c>
      <c r="BN481" s="72"/>
      <c r="BO481" s="71">
        <v>0</v>
      </c>
      <c r="BP481" s="71">
        <v>0</v>
      </c>
      <c r="BQ481" s="71">
        <v>1</v>
      </c>
      <c r="BR481" s="71">
        <v>0</v>
      </c>
      <c r="BS481" s="71">
        <v>0</v>
      </c>
      <c r="BT481" s="71">
        <v>0</v>
      </c>
      <c r="BU481"/>
      <c r="BV481" s="70">
        <v>3.089</v>
      </c>
      <c r="BW481" s="70">
        <v>0</v>
      </c>
      <c r="BX481" s="70">
        <v>0</v>
      </c>
      <c r="BY481" s="70">
        <v>0</v>
      </c>
      <c r="BZ481" s="70">
        <v>0</v>
      </c>
      <c r="CA481" s="70">
        <v>0</v>
      </c>
      <c r="CB481" s="70">
        <v>0</v>
      </c>
      <c r="CC481" s="70">
        <v>0</v>
      </c>
      <c r="CD481" s="70">
        <v>0</v>
      </c>
    </row>
    <row r="482" spans="1:82">
      <c r="A482" s="70" t="s">
        <v>2199</v>
      </c>
      <c r="B482" s="70">
        <v>80</v>
      </c>
      <c r="C482" s="70">
        <v>12</v>
      </c>
      <c r="D482" s="70">
        <v>5</v>
      </c>
      <c r="E482" s="70">
        <v>2015</v>
      </c>
      <c r="F482" s="70" t="s">
        <v>182</v>
      </c>
      <c r="G482" s="1064" t="s">
        <v>2187</v>
      </c>
      <c r="H482" s="70" t="s">
        <v>2188</v>
      </c>
      <c r="I482" s="148"/>
      <c r="J482" s="71">
        <v>5.2797344860726687</v>
      </c>
      <c r="K482" s="71">
        <v>1.592504924207403</v>
      </c>
      <c r="L482" s="71">
        <v>9.5185741709207541</v>
      </c>
      <c r="M482" s="71">
        <v>19.965919450598321</v>
      </c>
      <c r="N482" s="71">
        <v>21.517779577669199</v>
      </c>
      <c r="O482" s="71">
        <v>15.931362181824833</v>
      </c>
      <c r="P482" s="71">
        <v>31.749821404168355</v>
      </c>
      <c r="Q482" s="71">
        <v>1.1748162178906201</v>
      </c>
      <c r="R482" s="71">
        <v>0</v>
      </c>
      <c r="S482" s="71">
        <v>1.2826671104</v>
      </c>
      <c r="T482" s="72"/>
      <c r="U482" s="71">
        <v>508636</v>
      </c>
      <c r="V482" s="71">
        <v>678</v>
      </c>
      <c r="W482" s="71">
        <v>220</v>
      </c>
      <c r="X482" s="71">
        <v>4327</v>
      </c>
      <c r="Y482" s="71">
        <v>6658</v>
      </c>
      <c r="Z482" s="71">
        <v>9256</v>
      </c>
      <c r="AA482" s="71">
        <v>6318</v>
      </c>
      <c r="AB482" s="71">
        <v>16170</v>
      </c>
      <c r="AC482" s="71">
        <v>0</v>
      </c>
      <c r="AD482" s="71">
        <v>1.2826671104</v>
      </c>
      <c r="AE482" s="72"/>
      <c r="AF482" s="71">
        <v>5312606.8207420679</v>
      </c>
      <c r="AG482" s="71">
        <v>1203680.07201513</v>
      </c>
      <c r="AH482" s="71">
        <v>1982360.329571231</v>
      </c>
      <c r="AI482" s="71">
        <v>26510943.063046832</v>
      </c>
      <c r="AJ482" s="71">
        <v>35787913.505053706</v>
      </c>
      <c r="AK482" s="71">
        <v>0</v>
      </c>
      <c r="AL482" s="71">
        <v>0</v>
      </c>
      <c r="AM482" s="71">
        <v>2216030.6694011581</v>
      </c>
      <c r="AN482" s="71">
        <v>0</v>
      </c>
      <c r="AO482" s="71">
        <v>0</v>
      </c>
      <c r="AP482" s="71">
        <v>73013534.45983012</v>
      </c>
      <c r="AQ482" s="72"/>
      <c r="AR482" s="71">
        <v>318</v>
      </c>
      <c r="AS482" s="71">
        <v>177</v>
      </c>
      <c r="AT482" s="71">
        <v>0</v>
      </c>
      <c r="AU482" s="71">
        <v>1</v>
      </c>
      <c r="AV482" s="71">
        <v>0</v>
      </c>
      <c r="AW482" s="71">
        <v>0</v>
      </c>
      <c r="AX482" s="71"/>
      <c r="AY482" s="72"/>
      <c r="AZ482" s="71">
        <v>1506.396</v>
      </c>
      <c r="BA482" s="71">
        <v>14654.7</v>
      </c>
      <c r="BB482" s="71">
        <v>0</v>
      </c>
      <c r="BC482" s="71">
        <v>190</v>
      </c>
      <c r="BD482" s="71">
        <v>0</v>
      </c>
      <c r="BE482" s="71">
        <v>0</v>
      </c>
      <c r="BF482" s="71"/>
      <c r="BG482" s="72"/>
      <c r="BH482" s="71">
        <v>0</v>
      </c>
      <c r="BI482" s="71">
        <v>0</v>
      </c>
      <c r="BJ482" s="71">
        <v>2.7690000000000001</v>
      </c>
      <c r="BK482" s="71">
        <v>0</v>
      </c>
      <c r="BL482" s="71">
        <v>0</v>
      </c>
      <c r="BM482" s="71">
        <v>0</v>
      </c>
      <c r="BN482" s="72"/>
      <c r="BO482" s="71">
        <v>0</v>
      </c>
      <c r="BP482" s="71">
        <v>0</v>
      </c>
      <c r="BQ482" s="71">
        <v>1</v>
      </c>
      <c r="BR482" s="71">
        <v>0</v>
      </c>
      <c r="BS482" s="71">
        <v>0</v>
      </c>
      <c r="BT482" s="71">
        <v>0</v>
      </c>
      <c r="BU482"/>
      <c r="BV482" s="70">
        <v>2.7690000000000001</v>
      </c>
      <c r="BW482" s="70">
        <v>0</v>
      </c>
      <c r="BX482" s="70">
        <v>0</v>
      </c>
      <c r="BY482" s="70">
        <v>0</v>
      </c>
      <c r="BZ482" s="70">
        <v>0</v>
      </c>
      <c r="CA482" s="70">
        <v>0</v>
      </c>
      <c r="CB482" s="70">
        <v>0</v>
      </c>
      <c r="CC482" s="70">
        <v>0</v>
      </c>
      <c r="CD482" s="70">
        <v>0</v>
      </c>
    </row>
    <row r="483" spans="1:82">
      <c r="A483" s="70" t="s">
        <v>2200</v>
      </c>
      <c r="B483" s="70">
        <v>81</v>
      </c>
      <c r="C483" s="70">
        <v>13</v>
      </c>
      <c r="D483" s="70">
        <v>5</v>
      </c>
      <c r="E483" s="70">
        <v>2016</v>
      </c>
      <c r="F483" s="70" t="s">
        <v>155</v>
      </c>
      <c r="G483" s="1064" t="s">
        <v>2187</v>
      </c>
      <c r="H483" s="70" t="s">
        <v>2188</v>
      </c>
      <c r="I483" s="148"/>
      <c r="J483" s="71">
        <v>4.3670216185769801</v>
      </c>
      <c r="K483" s="71">
        <v>1.5301769613870451</v>
      </c>
      <c r="L483" s="71">
        <v>9.299365999576656</v>
      </c>
      <c r="M483" s="71">
        <v>16.010784999725029</v>
      </c>
      <c r="N483" s="71">
        <v>21.10586470937282</v>
      </c>
      <c r="O483" s="71">
        <v>15.666487734102056</v>
      </c>
      <c r="P483" s="71">
        <v>31.154125041197329</v>
      </c>
      <c r="Q483" s="71">
        <v>1.1193763773874987</v>
      </c>
      <c r="R483" s="71">
        <v>0</v>
      </c>
      <c r="S483" s="71">
        <v>1.9092224196499998</v>
      </c>
      <c r="T483" s="72"/>
      <c r="U483" s="71">
        <v>447329</v>
      </c>
      <c r="V483" s="71">
        <v>678</v>
      </c>
      <c r="W483" s="71">
        <v>220</v>
      </c>
      <c r="X483" s="71">
        <v>4327</v>
      </c>
      <c r="Y483" s="71">
        <v>6619</v>
      </c>
      <c r="Z483" s="71">
        <v>9214</v>
      </c>
      <c r="AA483" s="71">
        <v>6412</v>
      </c>
      <c r="AB483" s="71">
        <v>15848</v>
      </c>
      <c r="AC483" s="71">
        <v>0</v>
      </c>
      <c r="AD483" s="71">
        <v>1.9092224196500001</v>
      </c>
      <c r="AE483" s="72"/>
      <c r="AF483" s="71">
        <v>4746759.2913002251</v>
      </c>
      <c r="AG483" s="71">
        <v>1143446.827290446</v>
      </c>
      <c r="AH483" s="71">
        <v>1655248.673609884</v>
      </c>
      <c r="AI483" s="71">
        <v>25242979.862905521</v>
      </c>
      <c r="AJ483" s="71">
        <v>35864972.739423618</v>
      </c>
      <c r="AK483" s="71">
        <v>0</v>
      </c>
      <c r="AL483" s="71">
        <v>0</v>
      </c>
      <c r="AM483" s="71">
        <v>2173589.2748271981</v>
      </c>
      <c r="AN483" s="71">
        <v>0</v>
      </c>
      <c r="AO483" s="71">
        <v>0</v>
      </c>
      <c r="AP483" s="71">
        <v>70826996.669356897</v>
      </c>
      <c r="AQ483" s="72"/>
      <c r="AR483" s="71">
        <v>340</v>
      </c>
      <c r="AS483" s="71">
        <v>217</v>
      </c>
      <c r="AT483" s="71">
        <v>0</v>
      </c>
      <c r="AU483" s="71">
        <v>1</v>
      </c>
      <c r="AV483" s="71">
        <v>0</v>
      </c>
      <c r="AW483" s="71">
        <v>0</v>
      </c>
      <c r="AX483" s="71"/>
      <c r="AY483" s="72"/>
      <c r="AZ483" s="71">
        <v>1630.096</v>
      </c>
      <c r="BA483" s="71">
        <v>16537.2</v>
      </c>
      <c r="BB483" s="71">
        <v>0</v>
      </c>
      <c r="BC483" s="71">
        <v>190</v>
      </c>
      <c r="BD483" s="71">
        <v>0</v>
      </c>
      <c r="BE483" s="71">
        <v>0</v>
      </c>
      <c r="BF483" s="71"/>
      <c r="BG483" s="72"/>
      <c r="BH483" s="71">
        <v>0</v>
      </c>
      <c r="BI483" s="71">
        <v>0</v>
      </c>
      <c r="BJ483" s="71">
        <v>2.2930000000000001</v>
      </c>
      <c r="BK483" s="71">
        <v>0</v>
      </c>
      <c r="BL483" s="71">
        <v>0</v>
      </c>
      <c r="BM483" s="71">
        <v>0</v>
      </c>
      <c r="BN483" s="72"/>
      <c r="BO483" s="71">
        <v>0</v>
      </c>
      <c r="BP483" s="71">
        <v>0</v>
      </c>
      <c r="BQ483" s="71">
        <v>1</v>
      </c>
      <c r="BR483" s="71">
        <v>0</v>
      </c>
      <c r="BS483" s="71">
        <v>0</v>
      </c>
      <c r="BT483" s="71">
        <v>0</v>
      </c>
      <c r="BU483"/>
      <c r="BV483" s="70">
        <v>2.2930000000000001</v>
      </c>
      <c r="BW483" s="70">
        <v>0</v>
      </c>
      <c r="BX483" s="70">
        <v>0</v>
      </c>
      <c r="BY483" s="70">
        <v>0</v>
      </c>
      <c r="BZ483" s="70">
        <v>0</v>
      </c>
      <c r="CA483" s="70">
        <v>0</v>
      </c>
      <c r="CB483" s="70">
        <v>0</v>
      </c>
      <c r="CC483" s="70">
        <v>0</v>
      </c>
      <c r="CD483" s="70">
        <v>0</v>
      </c>
    </row>
    <row r="484" spans="1:82">
      <c r="A484" s="70" t="s">
        <v>2201</v>
      </c>
      <c r="B484" s="70">
        <v>82</v>
      </c>
      <c r="C484" s="70">
        <v>14</v>
      </c>
      <c r="D484" s="70">
        <v>5</v>
      </c>
      <c r="E484" s="70">
        <v>2017</v>
      </c>
      <c r="F484" s="70" t="s">
        <v>156</v>
      </c>
      <c r="G484" s="70" t="s">
        <v>2187</v>
      </c>
      <c r="H484" s="70" t="s">
        <v>2188</v>
      </c>
      <c r="I484" s="148"/>
      <c r="J484" s="71">
        <v>4.7235354462980839</v>
      </c>
      <c r="K484" s="71">
        <v>1.4728943084913608</v>
      </c>
      <c r="L484" s="71">
        <v>8.5864224243840805</v>
      </c>
      <c r="M484" s="71">
        <v>14.571066907944463</v>
      </c>
      <c r="N484" s="71">
        <v>19.768707819422808</v>
      </c>
      <c r="O484" s="71">
        <v>15.267008942203656</v>
      </c>
      <c r="P484" s="71">
        <v>30.671926107527234</v>
      </c>
      <c r="Q484" s="71">
        <v>1.0547309594169101</v>
      </c>
      <c r="R484" s="71">
        <v>0</v>
      </c>
      <c r="S484" s="71">
        <v>1.90139813292</v>
      </c>
      <c r="T484" s="72"/>
      <c r="U484" s="71">
        <v>524423</v>
      </c>
      <c r="V484" s="71">
        <v>678</v>
      </c>
      <c r="W484" s="71">
        <v>220</v>
      </c>
      <c r="X484" s="71">
        <v>4327</v>
      </c>
      <c r="Y484" s="71">
        <v>6582</v>
      </c>
      <c r="Z484" s="71">
        <v>9128</v>
      </c>
      <c r="AA484" s="71">
        <v>6353</v>
      </c>
      <c r="AB484" s="71">
        <v>15442</v>
      </c>
      <c r="AC484" s="71">
        <v>0</v>
      </c>
      <c r="AD484" s="71">
        <v>1.90139813292</v>
      </c>
      <c r="AE484" s="72"/>
      <c r="AF484" s="71">
        <v>5801921.8487308146</v>
      </c>
      <c r="AG484" s="71">
        <v>1122990.8870562001</v>
      </c>
      <c r="AH484" s="71">
        <v>1998927.7131235111</v>
      </c>
      <c r="AI484" s="71">
        <v>24318318.231591132</v>
      </c>
      <c r="AJ484" s="71">
        <v>36939233.155976392</v>
      </c>
      <c r="AK484" s="71">
        <v>0</v>
      </c>
      <c r="AL484" s="71">
        <v>0</v>
      </c>
      <c r="AM484" s="71">
        <v>2121219.3945529759</v>
      </c>
      <c r="AN484" s="71">
        <v>0</v>
      </c>
      <c r="AO484" s="71">
        <v>0</v>
      </c>
      <c r="AP484" s="71">
        <v>72302611.23103103</v>
      </c>
      <c r="AQ484" s="72"/>
      <c r="AR484" s="71">
        <v>352</v>
      </c>
      <c r="AS484" s="71">
        <v>224</v>
      </c>
      <c r="AT484" s="71">
        <v>0</v>
      </c>
      <c r="AU484" s="71">
        <v>1</v>
      </c>
      <c r="AV484" s="71">
        <v>0</v>
      </c>
      <c r="AW484" s="71">
        <v>0</v>
      </c>
      <c r="AX484" s="71"/>
      <c r="AY484" s="72"/>
      <c r="AZ484" s="71">
        <v>1699.9960000000001</v>
      </c>
      <c r="BA484" s="71">
        <v>16878.8</v>
      </c>
      <c r="BB484" s="71">
        <v>0</v>
      </c>
      <c r="BC484" s="71">
        <v>190</v>
      </c>
      <c r="BD484" s="71">
        <v>0</v>
      </c>
      <c r="BE484" s="71">
        <v>0</v>
      </c>
      <c r="BF484" s="71"/>
      <c r="BG484" s="72"/>
      <c r="BH484" s="71">
        <v>0</v>
      </c>
      <c r="BI484" s="71">
        <v>0</v>
      </c>
      <c r="BJ484" s="71">
        <v>1.85</v>
      </c>
      <c r="BK484" s="71">
        <v>0</v>
      </c>
      <c r="BL484" s="71">
        <v>0</v>
      </c>
      <c r="BM484" s="71">
        <v>0</v>
      </c>
      <c r="BN484" s="72"/>
      <c r="BO484" s="71">
        <v>0</v>
      </c>
      <c r="BP484" s="71">
        <v>0</v>
      </c>
      <c r="BQ484" s="71">
        <v>1</v>
      </c>
      <c r="BR484" s="71">
        <v>0</v>
      </c>
      <c r="BS484" s="71">
        <v>0</v>
      </c>
      <c r="BT484" s="71">
        <v>0</v>
      </c>
      <c r="BU484"/>
      <c r="BV484" s="70">
        <v>1.85</v>
      </c>
      <c r="BW484" s="70">
        <v>0</v>
      </c>
      <c r="BX484" s="70">
        <v>0</v>
      </c>
      <c r="BY484" s="70">
        <v>0</v>
      </c>
      <c r="BZ484" s="70">
        <v>0</v>
      </c>
      <c r="CA484" s="70">
        <v>0</v>
      </c>
      <c r="CB484" s="70">
        <v>0</v>
      </c>
      <c r="CC484" s="70">
        <v>0</v>
      </c>
      <c r="CD484" s="70">
        <v>0</v>
      </c>
    </row>
    <row r="485" spans="1:82">
      <c r="A485" s="70" t="s">
        <v>2202</v>
      </c>
      <c r="B485" s="70">
        <v>83</v>
      </c>
      <c r="C485" s="70">
        <v>15</v>
      </c>
      <c r="D485" s="70">
        <v>5</v>
      </c>
      <c r="E485" s="70">
        <v>2018</v>
      </c>
      <c r="F485" s="70" t="s">
        <v>183</v>
      </c>
      <c r="G485" s="70" t="s">
        <v>2187</v>
      </c>
      <c r="H485" s="70" t="s">
        <v>2188</v>
      </c>
      <c r="I485" s="148"/>
      <c r="J485" s="71">
        <v>3.9398428385503528</v>
      </c>
      <c r="K485" s="71">
        <v>1.2897911467087613</v>
      </c>
      <c r="L485" s="71">
        <v>7.5275278757717468</v>
      </c>
      <c r="M485" s="71">
        <v>13.210141578234687</v>
      </c>
      <c r="N485" s="71">
        <v>14.730292487711537</v>
      </c>
      <c r="O485" s="71">
        <v>14.743853381842127</v>
      </c>
      <c r="P485" s="71">
        <v>30.132396101607981</v>
      </c>
      <c r="Q485" s="71">
        <v>0.95242378320425303</v>
      </c>
      <c r="R485" s="71">
        <v>0</v>
      </c>
      <c r="S485" s="71">
        <v>1.3252005665400002</v>
      </c>
      <c r="T485" s="72"/>
      <c r="U485" s="71">
        <v>483251</v>
      </c>
      <c r="V485" s="71">
        <v>678</v>
      </c>
      <c r="W485" s="71">
        <v>220</v>
      </c>
      <c r="X485" s="71">
        <v>4327</v>
      </c>
      <c r="Y485" s="71">
        <v>6536</v>
      </c>
      <c r="Z485" s="71">
        <v>8984</v>
      </c>
      <c r="AA485" s="71">
        <v>6304</v>
      </c>
      <c r="AB485" s="71">
        <v>15027</v>
      </c>
      <c r="AC485" s="71">
        <v>0</v>
      </c>
      <c r="AD485" s="71">
        <v>1.32520056654</v>
      </c>
      <c r="AE485" s="72"/>
      <c r="AF485" s="71">
        <v>5692445.5538309906</v>
      </c>
      <c r="AG485" s="71">
        <v>1000023.243191486</v>
      </c>
      <c r="AH485" s="71">
        <v>1818911.263246282</v>
      </c>
      <c r="AI485" s="71">
        <v>23877502.26587161</v>
      </c>
      <c r="AJ485" s="71">
        <v>32103822.229457062</v>
      </c>
      <c r="AK485" s="71">
        <v>0</v>
      </c>
      <c r="AL485" s="71">
        <v>0</v>
      </c>
      <c r="AM485" s="71">
        <v>2068483.2406639471</v>
      </c>
      <c r="AN485" s="71">
        <v>0</v>
      </c>
      <c r="AO485" s="71">
        <v>0</v>
      </c>
      <c r="AP485" s="71">
        <v>66561187.796261378</v>
      </c>
      <c r="AQ485" s="72"/>
      <c r="AR485" s="71">
        <v>384</v>
      </c>
      <c r="AS485" s="71">
        <v>239</v>
      </c>
      <c r="AT485" s="71">
        <v>0</v>
      </c>
      <c r="AU485" s="71">
        <v>2</v>
      </c>
      <c r="AV485" s="71">
        <v>0</v>
      </c>
      <c r="AW485" s="71">
        <v>0</v>
      </c>
      <c r="AX485" s="71"/>
      <c r="AY485" s="72"/>
      <c r="AZ485" s="71">
        <v>1918.6959999999999</v>
      </c>
      <c r="BA485" s="71">
        <v>17552</v>
      </c>
      <c r="BB485" s="71">
        <v>0</v>
      </c>
      <c r="BC485" s="71">
        <v>2180</v>
      </c>
      <c r="BD485" s="71">
        <v>0</v>
      </c>
      <c r="BE485" s="71">
        <v>0</v>
      </c>
      <c r="BF485" s="71"/>
      <c r="BG485" s="72"/>
      <c r="BH485" s="71">
        <v>0</v>
      </c>
      <c r="BI485" s="71">
        <v>0</v>
      </c>
      <c r="BJ485" s="71">
        <v>0</v>
      </c>
      <c r="BK485" s="71">
        <v>0</v>
      </c>
      <c r="BL485" s="71">
        <v>0</v>
      </c>
      <c r="BM485" s="71">
        <v>0</v>
      </c>
      <c r="BN485" s="72"/>
      <c r="BO485" s="71">
        <v>0</v>
      </c>
      <c r="BP485" s="71">
        <v>0</v>
      </c>
      <c r="BQ485" s="71">
        <v>0</v>
      </c>
      <c r="BR485" s="71">
        <v>0</v>
      </c>
      <c r="BS485" s="71">
        <v>0</v>
      </c>
      <c r="BT485" s="71">
        <v>0</v>
      </c>
      <c r="BU485"/>
      <c r="BV485" s="70">
        <v>0</v>
      </c>
      <c r="BW485" s="70">
        <v>0</v>
      </c>
      <c r="BX485" s="70">
        <v>0</v>
      </c>
      <c r="BY485" s="70">
        <v>0</v>
      </c>
      <c r="BZ485" s="70">
        <v>0</v>
      </c>
      <c r="CA485" s="70">
        <v>0</v>
      </c>
      <c r="CB485" s="70">
        <v>0</v>
      </c>
      <c r="CC485" s="70">
        <v>0</v>
      </c>
      <c r="CD485" s="70">
        <v>0</v>
      </c>
    </row>
    <row r="486" spans="1:82">
      <c r="A486" s="70" t="s">
        <v>2203</v>
      </c>
      <c r="B486" s="70">
        <v>84</v>
      </c>
      <c r="C486" s="70">
        <v>16</v>
      </c>
      <c r="D486" s="70">
        <v>5</v>
      </c>
      <c r="E486" s="70">
        <v>2019</v>
      </c>
      <c r="F486" s="70" t="s">
        <v>158</v>
      </c>
      <c r="G486" s="70" t="s">
        <v>2187</v>
      </c>
      <c r="H486" s="70" t="s">
        <v>2188</v>
      </c>
      <c r="I486" s="148"/>
      <c r="J486" s="71">
        <v>4.0513945719375926</v>
      </c>
      <c r="K486" s="71">
        <v>1.2131023229137956</v>
      </c>
      <c r="L486" s="71">
        <v>7.6721721122268605</v>
      </c>
      <c r="M486" s="71">
        <v>14.761021449257045</v>
      </c>
      <c r="N486" s="71">
        <v>13.888274952916815</v>
      </c>
      <c r="O486" s="71">
        <v>14.126283283191968</v>
      </c>
      <c r="P486" s="71">
        <v>29.878046859467119</v>
      </c>
      <c r="Q486" s="71">
        <v>0.90572089224691199</v>
      </c>
      <c r="R486" s="71">
        <v>0</v>
      </c>
      <c r="S486" s="71">
        <v>1.8080023024799998E-3</v>
      </c>
      <c r="T486" s="72"/>
      <c r="U486" s="71">
        <v>487755</v>
      </c>
      <c r="V486" s="71">
        <v>678</v>
      </c>
      <c r="W486" s="71">
        <v>220</v>
      </c>
      <c r="X486" s="71">
        <v>4327</v>
      </c>
      <c r="Y486" s="71">
        <v>6495</v>
      </c>
      <c r="Z486" s="71">
        <v>8844</v>
      </c>
      <c r="AA486" s="71">
        <v>6204</v>
      </c>
      <c r="AB486" s="71">
        <v>14677</v>
      </c>
      <c r="AC486" s="71">
        <v>0</v>
      </c>
      <c r="AD486" s="71">
        <v>1.80800230248E-3</v>
      </c>
      <c r="AE486" s="72"/>
      <c r="AF486" s="71">
        <v>5715949.2797389524</v>
      </c>
      <c r="AG486" s="71">
        <v>968972.62254627107</v>
      </c>
      <c r="AH486" s="71">
        <v>2022381.9323387181</v>
      </c>
      <c r="AI486" s="71">
        <v>24068323.0491478</v>
      </c>
      <c r="AJ486" s="71">
        <v>29718498.13055915</v>
      </c>
      <c r="AK486" s="71">
        <v>0</v>
      </c>
      <c r="AL486" s="71">
        <v>0</v>
      </c>
      <c r="AM486" s="71">
        <v>1998896.9116031551</v>
      </c>
      <c r="AN486" s="71">
        <v>0</v>
      </c>
      <c r="AO486" s="71">
        <v>0</v>
      </c>
      <c r="AP486" s="71">
        <v>64493021.925934047</v>
      </c>
      <c r="AQ486" s="72"/>
      <c r="AR486" s="71">
        <v>400</v>
      </c>
      <c r="AS486" s="71">
        <v>264</v>
      </c>
      <c r="AT486" s="71">
        <v>0</v>
      </c>
      <c r="AU486" s="71">
        <v>4</v>
      </c>
      <c r="AV486" s="71">
        <v>0</v>
      </c>
      <c r="AW486" s="71">
        <v>0</v>
      </c>
      <c r="AX486" s="71"/>
      <c r="AY486" s="72"/>
      <c r="AZ486" s="71">
        <v>2014.2959999999989</v>
      </c>
      <c r="BA486" s="71">
        <v>20151.8</v>
      </c>
      <c r="BB486" s="71">
        <v>0</v>
      </c>
      <c r="BC486" s="71">
        <v>10100.6</v>
      </c>
      <c r="BD486" s="71">
        <v>0</v>
      </c>
      <c r="BE486" s="71">
        <v>0</v>
      </c>
      <c r="BF486" s="71"/>
      <c r="BG486" s="72"/>
      <c r="BH486" s="71">
        <v>0</v>
      </c>
      <c r="BI486" s="71">
        <v>0</v>
      </c>
      <c r="BJ486" s="71">
        <v>0</v>
      </c>
      <c r="BK486" s="71">
        <v>0</v>
      </c>
      <c r="BL486" s="71">
        <v>0</v>
      </c>
      <c r="BM486" s="71">
        <v>0</v>
      </c>
      <c r="BN486" s="72"/>
      <c r="BO486" s="71">
        <v>0</v>
      </c>
      <c r="BP486" s="71">
        <v>0</v>
      </c>
      <c r="BQ486" s="71">
        <v>0</v>
      </c>
      <c r="BR486" s="71">
        <v>0</v>
      </c>
      <c r="BS486" s="71">
        <v>0</v>
      </c>
      <c r="BT486" s="71">
        <v>0</v>
      </c>
      <c r="BU486"/>
      <c r="BV486" s="70">
        <v>0</v>
      </c>
      <c r="BW486" s="70">
        <v>0</v>
      </c>
      <c r="BX486" s="70">
        <v>0</v>
      </c>
      <c r="BY486" s="70">
        <v>0</v>
      </c>
      <c r="BZ486" s="70">
        <v>0</v>
      </c>
      <c r="CA486" s="70">
        <v>0</v>
      </c>
      <c r="CB486" s="70">
        <v>0</v>
      </c>
      <c r="CC486" s="70">
        <v>0</v>
      </c>
      <c r="CD486" s="70">
        <v>0</v>
      </c>
    </row>
    <row r="487" spans="1:82">
      <c r="A487" s="70" t="s">
        <v>2204</v>
      </c>
      <c r="B487" s="70">
        <v>85</v>
      </c>
      <c r="C487" s="70">
        <v>17</v>
      </c>
      <c r="D487" s="70">
        <v>5</v>
      </c>
      <c r="E487" s="70">
        <v>2020</v>
      </c>
      <c r="F487" s="70" t="s">
        <v>159</v>
      </c>
      <c r="G487" s="70" t="s">
        <v>2187</v>
      </c>
      <c r="H487" s="70" t="s">
        <v>2188</v>
      </c>
      <c r="I487" s="148"/>
      <c r="J487" s="71">
        <v>5.1260805270767751</v>
      </c>
      <c r="K487" s="71">
        <v>1.1894952732320747</v>
      </c>
      <c r="L487" s="71">
        <v>7.4796290976342164</v>
      </c>
      <c r="M487" s="71">
        <v>11.845480205281186</v>
      </c>
      <c r="N487" s="71">
        <v>14.564785386309191</v>
      </c>
      <c r="O487" s="71">
        <v>12.344434319776108</v>
      </c>
      <c r="P487" s="71">
        <v>27.969613366553098</v>
      </c>
      <c r="Q487" s="71">
        <v>0.84708871307228195</v>
      </c>
      <c r="R487" s="71">
        <v>0</v>
      </c>
      <c r="S487" s="71">
        <v>1.8413307295000001</v>
      </c>
      <c r="T487" s="72"/>
      <c r="U487" s="71">
        <v>617473</v>
      </c>
      <c r="V487" s="71">
        <v>610</v>
      </c>
      <c r="W487" s="71">
        <v>241</v>
      </c>
      <c r="X487" s="71">
        <v>3670</v>
      </c>
      <c r="Y487" s="71">
        <v>6486</v>
      </c>
      <c r="Z487" s="71">
        <v>8821</v>
      </c>
      <c r="AA487" s="71">
        <v>6173</v>
      </c>
      <c r="AB487" s="71">
        <v>14367</v>
      </c>
      <c r="AC487" s="71">
        <v>0</v>
      </c>
      <c r="AD487" s="71">
        <v>1.8413307295000001</v>
      </c>
      <c r="AE487" s="72"/>
      <c r="AF487" s="71">
        <v>7122462.6263726382</v>
      </c>
      <c r="AG487" s="71">
        <v>874729.96902006748</v>
      </c>
      <c r="AH487" s="71">
        <v>2294043.6861250894</v>
      </c>
      <c r="AI487" s="71">
        <v>18827479.069407735</v>
      </c>
      <c r="AJ487" s="71">
        <v>32252510.742751408</v>
      </c>
      <c r="AK487" s="71"/>
      <c r="AL487" s="71"/>
      <c r="AM487" s="71">
        <v>1875053.1206992161</v>
      </c>
      <c r="AN487" s="71"/>
      <c r="AO487" s="71"/>
      <c r="AP487" s="71">
        <v>63246279.214376159</v>
      </c>
      <c r="AQ487" s="72"/>
      <c r="AR487" s="71">
        <v>426</v>
      </c>
      <c r="AS487" s="71">
        <v>276</v>
      </c>
      <c r="AT487" s="71">
        <v>0</v>
      </c>
      <c r="AU487" s="71">
        <v>5</v>
      </c>
      <c r="AV487" s="71">
        <v>0</v>
      </c>
      <c r="AW487" s="71">
        <v>0</v>
      </c>
      <c r="AX487" s="71"/>
      <c r="AY487" s="72"/>
      <c r="AZ487" s="71">
        <v>2159.616</v>
      </c>
      <c r="BA487" s="71">
        <v>20702.699999999972</v>
      </c>
      <c r="BB487" s="71">
        <v>0</v>
      </c>
      <c r="BC487" s="71">
        <v>16249.8</v>
      </c>
      <c r="BD487" s="71">
        <v>0</v>
      </c>
      <c r="BE487" s="71">
        <v>0</v>
      </c>
      <c r="BF487" s="71"/>
      <c r="BG487" s="72"/>
      <c r="BH487" s="71">
        <v>0</v>
      </c>
      <c r="BI487" s="71">
        <v>0</v>
      </c>
      <c r="BJ487" s="71">
        <v>0</v>
      </c>
      <c r="BK487" s="71">
        <v>0</v>
      </c>
      <c r="BL487" s="71">
        <v>0</v>
      </c>
      <c r="BM487" s="71">
        <v>0</v>
      </c>
      <c r="BN487" s="72"/>
      <c r="BO487" s="71">
        <v>0</v>
      </c>
      <c r="BP487" s="71">
        <v>0</v>
      </c>
      <c r="BQ487" s="71">
        <v>0</v>
      </c>
      <c r="BR487" s="71">
        <v>0</v>
      </c>
      <c r="BS487" s="71">
        <v>0</v>
      </c>
      <c r="BT487" s="71">
        <v>0</v>
      </c>
      <c r="BU487"/>
      <c r="BV487" s="70">
        <v>0</v>
      </c>
      <c r="BW487" s="70">
        <v>0</v>
      </c>
      <c r="BX487" s="70">
        <v>0</v>
      </c>
      <c r="BY487" s="70">
        <v>0</v>
      </c>
      <c r="BZ487" s="70">
        <v>0</v>
      </c>
      <c r="CA487" s="70">
        <v>0</v>
      </c>
      <c r="CB487" s="70">
        <v>0</v>
      </c>
      <c r="CC487" s="70">
        <v>0</v>
      </c>
      <c r="CD487" s="70">
        <v>0</v>
      </c>
    </row>
    <row r="488" spans="1:82">
      <c r="A488" s="70" t="s">
        <v>2205</v>
      </c>
      <c r="B488" s="70">
        <v>85</v>
      </c>
      <c r="C488" s="70">
        <v>18</v>
      </c>
      <c r="D488" s="70">
        <v>5</v>
      </c>
      <c r="E488" s="70">
        <v>2021</v>
      </c>
      <c r="F488" s="70" t="s">
        <v>160</v>
      </c>
      <c r="G488" s="70" t="s">
        <v>2187</v>
      </c>
      <c r="H488" s="70" t="s">
        <v>2188</v>
      </c>
      <c r="I488" s="148"/>
      <c r="J488" s="71">
        <v>5.1941132191898927</v>
      </c>
      <c r="K488" s="71">
        <v>1.2177100965269936</v>
      </c>
      <c r="L488" s="71">
        <v>6.6824524659517461</v>
      </c>
      <c r="M488" s="71">
        <v>10.948483157849681</v>
      </c>
      <c r="N488" s="71">
        <v>11.727703001791234</v>
      </c>
      <c r="O488" s="71">
        <v>11.747009572021421</v>
      </c>
      <c r="P488" s="71">
        <v>28.39543310884838</v>
      </c>
      <c r="Q488" s="71">
        <v>0.81543434191259201</v>
      </c>
      <c r="R488" s="71">
        <v>0</v>
      </c>
      <c r="S488" s="71">
        <v>1.8167241733999999</v>
      </c>
      <c r="T488" s="72"/>
      <c r="U488" s="71">
        <v>799515</v>
      </c>
      <c r="V488" s="71">
        <v>610</v>
      </c>
      <c r="W488" s="71">
        <v>241</v>
      </c>
      <c r="X488" s="71">
        <v>3670</v>
      </c>
      <c r="Y488" s="71">
        <v>6410</v>
      </c>
      <c r="Z488" s="71">
        <v>8643</v>
      </c>
      <c r="AA488" s="71">
        <v>6111</v>
      </c>
      <c r="AB488" s="71">
        <v>13966</v>
      </c>
      <c r="AC488" s="71">
        <v>0</v>
      </c>
      <c r="AD488" s="71">
        <v>1.8167241733999999</v>
      </c>
      <c r="AE488" s="72"/>
      <c r="AF488" s="71">
        <v>8039191.1538200136</v>
      </c>
      <c r="AG488" s="71">
        <v>936334.10789274692</v>
      </c>
      <c r="AH488" s="71">
        <v>2122358.653796759</v>
      </c>
      <c r="AI488" s="71">
        <v>20872567.398087427</v>
      </c>
      <c r="AJ488" s="71">
        <v>29698231.142751001</v>
      </c>
      <c r="AK488" s="71">
        <v>0</v>
      </c>
      <c r="AL488" s="71">
        <v>0</v>
      </c>
      <c r="AM488" s="71">
        <v>1833231.4571237755</v>
      </c>
      <c r="AN488" s="71">
        <v>0</v>
      </c>
      <c r="AO488" s="71">
        <v>0</v>
      </c>
      <c r="AP488" s="71">
        <v>63501913.913471729</v>
      </c>
      <c r="AQ488" s="72"/>
      <c r="AR488" s="71">
        <v>439</v>
      </c>
      <c r="AS488" s="71">
        <v>284</v>
      </c>
      <c r="AT488" s="71">
        <v>0</v>
      </c>
      <c r="AU488" s="71">
        <v>6</v>
      </c>
      <c r="AV488" s="71">
        <v>0</v>
      </c>
      <c r="AW488" s="71">
        <v>0</v>
      </c>
      <c r="AX488" s="71"/>
      <c r="AY488" s="72"/>
      <c r="AZ488" s="71">
        <v>2249.1799999999998</v>
      </c>
      <c r="BA488" s="71">
        <v>21096.899999999969</v>
      </c>
      <c r="BB488" s="71">
        <v>0</v>
      </c>
      <c r="BC488" s="71">
        <v>27310</v>
      </c>
      <c r="BD488" s="71">
        <v>0</v>
      </c>
      <c r="BE488" s="71">
        <v>0</v>
      </c>
      <c r="BF488" s="71"/>
      <c r="BG488" s="72"/>
      <c r="BH488" s="71">
        <v>0</v>
      </c>
      <c r="BI488" s="71">
        <v>0</v>
      </c>
      <c r="BJ488" s="71">
        <v>0</v>
      </c>
      <c r="BK488" s="71">
        <v>0</v>
      </c>
      <c r="BL488" s="71">
        <v>0</v>
      </c>
      <c r="BM488" s="71">
        <v>0</v>
      </c>
      <c r="BN488" s="72"/>
      <c r="BO488" s="71">
        <v>0</v>
      </c>
      <c r="BP488" s="71">
        <v>0</v>
      </c>
      <c r="BQ488" s="71">
        <v>0</v>
      </c>
      <c r="BR488" s="71">
        <v>0</v>
      </c>
      <c r="BS488" s="71">
        <v>0</v>
      </c>
      <c r="BT488" s="71">
        <v>0</v>
      </c>
      <c r="BU488"/>
      <c r="BV488" s="70">
        <v>0</v>
      </c>
      <c r="BW488" s="70">
        <v>0</v>
      </c>
      <c r="BX488" s="70">
        <v>0</v>
      </c>
      <c r="BY488" s="70">
        <v>0</v>
      </c>
      <c r="BZ488" s="70">
        <v>0</v>
      </c>
      <c r="CA488" s="70">
        <v>0</v>
      </c>
      <c r="CB488" s="70">
        <v>0</v>
      </c>
      <c r="CC488" s="70">
        <v>0</v>
      </c>
      <c r="CD488" s="70">
        <v>0</v>
      </c>
    </row>
    <row r="489" spans="1:82">
      <c r="A489" s="70" t="s">
        <v>2206</v>
      </c>
      <c r="B489" s="70">
        <v>85</v>
      </c>
      <c r="C489" s="70">
        <v>19</v>
      </c>
      <c r="D489" s="70">
        <v>5</v>
      </c>
      <c r="E489" s="70">
        <v>2022</v>
      </c>
      <c r="F489" s="70" t="s">
        <v>161</v>
      </c>
      <c r="G489" s="70" t="s">
        <v>2187</v>
      </c>
      <c r="H489" s="70" t="s">
        <v>2188</v>
      </c>
      <c r="I489" s="148"/>
      <c r="J489" s="71">
        <v>5.3537290148454444</v>
      </c>
      <c r="K489" s="71">
        <v>1.2455611099532031</v>
      </c>
      <c r="L489" s="71">
        <v>5.9741450369748765</v>
      </c>
      <c r="M489" s="71">
        <v>11.865125463029967</v>
      </c>
      <c r="N489" s="71">
        <v>15.809359559333254</v>
      </c>
      <c r="O489" s="71">
        <v>12.222249293790531</v>
      </c>
      <c r="P489" s="71">
        <v>27.900408382278915</v>
      </c>
      <c r="Q489" s="71">
        <v>0.80198386447400893</v>
      </c>
      <c r="R489" s="71">
        <v>0</v>
      </c>
      <c r="S489" s="71">
        <v>2.0432700954</v>
      </c>
      <c r="T489" s="72"/>
      <c r="U489" s="71">
        <v>804504</v>
      </c>
      <c r="V489" s="71">
        <v>610</v>
      </c>
      <c r="W489" s="71">
        <v>241</v>
      </c>
      <c r="X489" s="71">
        <v>3670</v>
      </c>
      <c r="Y489" s="71">
        <v>6342</v>
      </c>
      <c r="Z489" s="71">
        <v>8544</v>
      </c>
      <c r="AA489" s="71">
        <v>6096</v>
      </c>
      <c r="AB489" s="71">
        <v>13623</v>
      </c>
      <c r="AC489" s="71">
        <v>0</v>
      </c>
      <c r="AD489" s="71">
        <v>2.0432700954</v>
      </c>
      <c r="AE489" s="72"/>
      <c r="AF489" s="71">
        <v>6841709.7803101921</v>
      </c>
      <c r="AG489" s="71">
        <v>954472.23358652717</v>
      </c>
      <c r="AH489" s="71">
        <v>2126599.2271096534</v>
      </c>
      <c r="AI489" s="71">
        <v>19584944.314302299</v>
      </c>
      <c r="AJ489" s="71">
        <v>31037060.538898483</v>
      </c>
      <c r="AK489" s="71">
        <v>0</v>
      </c>
      <c r="AL489" s="71">
        <v>0</v>
      </c>
      <c r="AM489" s="71">
        <v>1759101.1317081354</v>
      </c>
      <c r="AN489" s="71">
        <v>0</v>
      </c>
      <c r="AO489" s="71">
        <v>0</v>
      </c>
      <c r="AP489" s="71">
        <v>62303887.22591529</v>
      </c>
      <c r="AQ489" s="72"/>
      <c r="AR489" s="71">
        <v>451</v>
      </c>
      <c r="AS489" s="71">
        <v>325</v>
      </c>
      <c r="AT489" s="71">
        <v>0</v>
      </c>
      <c r="AU489" s="71">
        <v>6</v>
      </c>
      <c r="AV489" s="71">
        <v>0</v>
      </c>
      <c r="AW489" s="71">
        <v>0</v>
      </c>
      <c r="AX489" s="71"/>
      <c r="AY489" s="72"/>
      <c r="AZ489" s="71">
        <v>2320.96</v>
      </c>
      <c r="BA489" s="71">
        <v>82040.400000000009</v>
      </c>
      <c r="BB489" s="71">
        <v>0</v>
      </c>
      <c r="BC489" s="71">
        <v>27310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2207</v>
      </c>
      <c r="B490" s="70">
        <v>85</v>
      </c>
      <c r="C490" s="70">
        <v>20</v>
      </c>
      <c r="D490" s="70">
        <v>5</v>
      </c>
      <c r="E490" s="70">
        <v>2023</v>
      </c>
      <c r="F490" s="70" t="s">
        <v>1539</v>
      </c>
      <c r="G490" s="70" t="s">
        <v>2187</v>
      </c>
      <c r="H490" s="70" t="s">
        <v>2188</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472</v>
      </c>
      <c r="AS490" s="71">
        <v>329</v>
      </c>
      <c r="AT490" s="71">
        <v>0</v>
      </c>
      <c r="AU490" s="71">
        <v>6</v>
      </c>
      <c r="AV490" s="71">
        <v>0</v>
      </c>
      <c r="AW490" s="71">
        <v>0</v>
      </c>
      <c r="AX490" s="71"/>
      <c r="AY490" s="72"/>
      <c r="AZ490" s="71">
        <v>2453.8700000000008</v>
      </c>
      <c r="BA490" s="71">
        <v>82237.900000000009</v>
      </c>
      <c r="BB490" s="71">
        <v>0</v>
      </c>
      <c r="BC490" s="71">
        <v>27310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2208</v>
      </c>
      <c r="B491" s="70">
        <v>85</v>
      </c>
      <c r="C491" s="70">
        <v>21</v>
      </c>
      <c r="D491" s="70">
        <v>5</v>
      </c>
      <c r="E491" s="70">
        <v>2024</v>
      </c>
      <c r="F491" s="70" t="s">
        <v>1554</v>
      </c>
      <c r="G491" s="70" t="s">
        <v>2187</v>
      </c>
      <c r="H491" s="70" t="s">
        <v>2188</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2209</v>
      </c>
      <c r="B492" s="70">
        <v>137</v>
      </c>
      <c r="C492" s="70">
        <v>1</v>
      </c>
      <c r="D492" s="70">
        <v>9</v>
      </c>
      <c r="E492" s="70">
        <v>1990</v>
      </c>
      <c r="F492" s="70" t="s">
        <v>787</v>
      </c>
      <c r="G492" s="70" t="s">
        <v>2210</v>
      </c>
      <c r="H492" s="70" t="s">
        <v>2211</v>
      </c>
      <c r="I492" s="148"/>
      <c r="J492" s="71">
        <v>17.72443759948953</v>
      </c>
      <c r="K492" s="71">
        <v>3.1913707224454382</v>
      </c>
      <c r="L492" s="71">
        <v>27.559419175573719</v>
      </c>
      <c r="M492" s="71">
        <v>12.26576242007193</v>
      </c>
      <c r="N492" s="71">
        <v>17.310620739094091</v>
      </c>
      <c r="O492" s="71">
        <v>11.69672555679541</v>
      </c>
      <c r="P492" s="71">
        <v>24.393448901659589</v>
      </c>
      <c r="Q492" s="71">
        <v>1.3712223620508399</v>
      </c>
      <c r="R492" s="71">
        <v>69.870388224574825</v>
      </c>
      <c r="S492" s="71">
        <v>1.0953606787316219</v>
      </c>
      <c r="T492" s="72"/>
      <c r="U492" s="71">
        <v>1852340</v>
      </c>
      <c r="V492" s="71">
        <v>794</v>
      </c>
      <c r="W492" s="71">
        <v>304</v>
      </c>
      <c r="X492" s="71">
        <v>4581</v>
      </c>
      <c r="Y492" s="71">
        <v>8203</v>
      </c>
      <c r="Z492" s="71">
        <v>4811</v>
      </c>
      <c r="AA492" s="71">
        <v>5923</v>
      </c>
      <c r="AB492" s="71">
        <v>22264</v>
      </c>
      <c r="AC492" s="71">
        <v>12101677</v>
      </c>
      <c r="AD492" s="71">
        <v>1.0953606787316219</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2212</v>
      </c>
      <c r="B493" s="70">
        <v>138</v>
      </c>
      <c r="C493" s="70">
        <v>2</v>
      </c>
      <c r="D493" s="70">
        <v>9</v>
      </c>
      <c r="E493" s="70">
        <v>2005</v>
      </c>
      <c r="F493" s="70" t="s">
        <v>789</v>
      </c>
      <c r="G493" s="70" t="s">
        <v>2210</v>
      </c>
      <c r="H493" s="70" t="s">
        <v>2211</v>
      </c>
      <c r="I493" s="148"/>
      <c r="J493" s="71">
        <v>23.203319384386099</v>
      </c>
      <c r="K493" s="71">
        <v>1.364506349011068</v>
      </c>
      <c r="L493" s="71">
        <v>27.17233228559892</v>
      </c>
      <c r="M493" s="71">
        <v>15.37048237638245</v>
      </c>
      <c r="N493" s="71">
        <v>20.744055109882009</v>
      </c>
      <c r="O493" s="71">
        <v>18.4067748453331</v>
      </c>
      <c r="P493" s="71">
        <v>24.333702715377601</v>
      </c>
      <c r="Q493" s="71">
        <v>1.1328634004484299</v>
      </c>
      <c r="R493" s="71">
        <v>110.2806641719267</v>
      </c>
      <c r="S493" s="71">
        <v>0</v>
      </c>
      <c r="T493" s="72"/>
      <c r="U493" s="71">
        <v>2505535</v>
      </c>
      <c r="V493" s="71">
        <v>507</v>
      </c>
      <c r="W493" s="71">
        <v>289</v>
      </c>
      <c r="X493" s="71">
        <v>3295</v>
      </c>
      <c r="Y493" s="71">
        <v>8309</v>
      </c>
      <c r="Z493" s="71">
        <v>8761</v>
      </c>
      <c r="AA493" s="71">
        <v>4839</v>
      </c>
      <c r="AB493" s="71">
        <v>19229</v>
      </c>
      <c r="AC493" s="71">
        <v>19500852</v>
      </c>
      <c r="AD493" s="71">
        <v>0</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2213</v>
      </c>
      <c r="B494" s="70">
        <v>139</v>
      </c>
      <c r="C494" s="70">
        <v>3</v>
      </c>
      <c r="D494" s="70">
        <v>9</v>
      </c>
      <c r="E494" s="70">
        <v>2006</v>
      </c>
      <c r="F494" s="70" t="s">
        <v>790</v>
      </c>
      <c r="G494" s="70" t="s">
        <v>2210</v>
      </c>
      <c r="H494" s="70" t="s">
        <v>2211</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2214</v>
      </c>
      <c r="B495" s="70">
        <v>140</v>
      </c>
      <c r="C495" s="70">
        <v>4</v>
      </c>
      <c r="D495" s="70">
        <v>9</v>
      </c>
      <c r="E495" s="70">
        <v>2007</v>
      </c>
      <c r="F495" s="70" t="s">
        <v>791</v>
      </c>
      <c r="G495" s="70" t="s">
        <v>2210</v>
      </c>
      <c r="H495" s="70" t="s">
        <v>2211</v>
      </c>
      <c r="I495" s="148"/>
      <c r="J495" s="71">
        <v>20.313749929699611</v>
      </c>
      <c r="K495" s="71">
        <v>1.4186341952334911</v>
      </c>
      <c r="L495" s="71">
        <v>14.902175226896951</v>
      </c>
      <c r="M495" s="71">
        <v>16.016592152831478</v>
      </c>
      <c r="N495" s="71">
        <v>20.441979118135631</v>
      </c>
      <c r="O495" s="71">
        <v>17.759003354598121</v>
      </c>
      <c r="P495" s="71">
        <v>24.005663130232971</v>
      </c>
      <c r="Q495" s="71">
        <v>1.1469104494870399</v>
      </c>
      <c r="R495" s="71">
        <v>103.8342134374339</v>
      </c>
      <c r="S495" s="71">
        <v>0.39253050460734312</v>
      </c>
      <c r="T495" s="72"/>
      <c r="U495" s="71">
        <v>2740292</v>
      </c>
      <c r="V495" s="71">
        <v>544</v>
      </c>
      <c r="W495" s="71">
        <v>213</v>
      </c>
      <c r="X495" s="71">
        <v>4020</v>
      </c>
      <c r="Y495" s="71">
        <v>8241</v>
      </c>
      <c r="Z495" s="71">
        <v>8787</v>
      </c>
      <c r="AA495" s="71">
        <v>4701</v>
      </c>
      <c r="AB495" s="71">
        <v>18438</v>
      </c>
      <c r="AC495" s="71">
        <v>18887753</v>
      </c>
      <c r="AD495" s="71">
        <v>0.39253050460734312</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2215</v>
      </c>
      <c r="B496" s="70">
        <v>141</v>
      </c>
      <c r="C496" s="70">
        <v>5</v>
      </c>
      <c r="D496" s="70">
        <v>9</v>
      </c>
      <c r="E496" s="70">
        <v>2008</v>
      </c>
      <c r="F496" s="70" t="s">
        <v>792</v>
      </c>
      <c r="G496" s="70" t="s">
        <v>2210</v>
      </c>
      <c r="H496" s="70" t="s">
        <v>2211</v>
      </c>
      <c r="I496" s="148"/>
      <c r="J496" s="71">
        <v>20.211271433320281</v>
      </c>
      <c r="K496" s="71">
        <v>1.106599928738375</v>
      </c>
      <c r="L496" s="71">
        <v>16.872612220144461</v>
      </c>
      <c r="M496" s="71">
        <v>17.050075926515269</v>
      </c>
      <c r="N496" s="71">
        <v>18.276689842531511</v>
      </c>
      <c r="O496" s="71">
        <v>17.301315512014579</v>
      </c>
      <c r="P496" s="71">
        <v>23.310115808458491</v>
      </c>
      <c r="Q496" s="71">
        <v>1.1086460192569501</v>
      </c>
      <c r="R496" s="71">
        <v>100.19541871026409</v>
      </c>
      <c r="S496" s="71">
        <v>1.506404420376952</v>
      </c>
      <c r="T496" s="72"/>
      <c r="U496" s="71">
        <v>2948808</v>
      </c>
      <c r="V496" s="71">
        <v>544</v>
      </c>
      <c r="W496" s="71">
        <v>279</v>
      </c>
      <c r="X496" s="71">
        <v>4020</v>
      </c>
      <c r="Y496" s="71">
        <v>8184</v>
      </c>
      <c r="Z496" s="71">
        <v>8861</v>
      </c>
      <c r="AA496" s="71">
        <v>4570</v>
      </c>
      <c r="AB496" s="71">
        <v>18116</v>
      </c>
      <c r="AC496" s="71">
        <v>18925536</v>
      </c>
      <c r="AD496" s="71">
        <v>1.506404420376952</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2216</v>
      </c>
      <c r="B497" s="70">
        <v>142</v>
      </c>
      <c r="C497" s="70">
        <v>6</v>
      </c>
      <c r="D497" s="70">
        <v>9</v>
      </c>
      <c r="E497" s="70">
        <v>2009</v>
      </c>
      <c r="F497" s="70" t="s">
        <v>176</v>
      </c>
      <c r="G497" s="70" t="s">
        <v>2210</v>
      </c>
      <c r="H497" s="70" t="s">
        <v>2211</v>
      </c>
      <c r="I497" s="148"/>
      <c r="J497" s="71">
        <v>16.31638560789025</v>
      </c>
      <c r="K497" s="71">
        <v>1.0286547895620191</v>
      </c>
      <c r="L497" s="71">
        <v>31.660203214413119</v>
      </c>
      <c r="M497" s="71">
        <v>17.912350968175001</v>
      </c>
      <c r="N497" s="71">
        <v>17.150769150208841</v>
      </c>
      <c r="O497" s="71">
        <v>17.71823392343601</v>
      </c>
      <c r="P497" s="71">
        <v>22.094727738151288</v>
      </c>
      <c r="Q497" s="71">
        <v>1.04084103609863</v>
      </c>
      <c r="R497" s="71">
        <v>102.8059634590217</v>
      </c>
      <c r="S497" s="71">
        <v>1.2694976118957539</v>
      </c>
      <c r="T497" s="72"/>
      <c r="U497" s="71">
        <v>2262918</v>
      </c>
      <c r="V497" s="71">
        <v>477</v>
      </c>
      <c r="W497" s="71">
        <v>774</v>
      </c>
      <c r="X497" s="71">
        <v>4707</v>
      </c>
      <c r="Y497" s="71">
        <v>8177</v>
      </c>
      <c r="Z497" s="71">
        <v>8957</v>
      </c>
      <c r="AA497" s="71">
        <v>4447</v>
      </c>
      <c r="AB497" s="71">
        <v>17854</v>
      </c>
      <c r="AC497" s="71">
        <v>18944432</v>
      </c>
      <c r="AD497" s="71">
        <v>1.2694976118957539</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6.06</v>
      </c>
      <c r="BI497" s="71">
        <v>0</v>
      </c>
      <c r="BJ497" s="71">
        <v>7.4</v>
      </c>
      <c r="BK497" s="71">
        <v>0</v>
      </c>
      <c r="BL497" s="71">
        <v>0</v>
      </c>
      <c r="BM497" s="71">
        <v>0</v>
      </c>
      <c r="BN497" s="72"/>
      <c r="BO497" s="71">
        <v>1</v>
      </c>
      <c r="BP497" s="71">
        <v>0</v>
      </c>
      <c r="BQ497" s="71">
        <v>1</v>
      </c>
      <c r="BR497" s="71">
        <v>0</v>
      </c>
      <c r="BS497" s="71">
        <v>0</v>
      </c>
      <c r="BT497" s="71">
        <v>0</v>
      </c>
      <c r="BU497"/>
      <c r="BV497" s="70">
        <v>13.46</v>
      </c>
      <c r="BW497" s="70">
        <v>0</v>
      </c>
      <c r="BX497" s="70">
        <v>0</v>
      </c>
      <c r="BY497" s="70">
        <v>0</v>
      </c>
      <c r="BZ497" s="70">
        <v>0</v>
      </c>
      <c r="CA497" s="70">
        <v>0</v>
      </c>
      <c r="CB497" s="70">
        <v>0</v>
      </c>
      <c r="CC497" s="70">
        <v>0</v>
      </c>
      <c r="CD497" s="70">
        <v>0</v>
      </c>
    </row>
    <row r="498" spans="1:82">
      <c r="A498" s="70" t="s">
        <v>2217</v>
      </c>
      <c r="B498" s="70">
        <v>143</v>
      </c>
      <c r="C498" s="70">
        <v>7</v>
      </c>
      <c r="D498" s="70">
        <v>9</v>
      </c>
      <c r="E498" s="70">
        <v>2010</v>
      </c>
      <c r="F498" s="70" t="s">
        <v>177</v>
      </c>
      <c r="G498" s="70" t="s">
        <v>2210</v>
      </c>
      <c r="H498" s="70" t="s">
        <v>2211</v>
      </c>
      <c r="I498" s="148"/>
      <c r="J498" s="71">
        <v>16.107918506803681</v>
      </c>
      <c r="K498" s="71">
        <v>1.0930299686483269</v>
      </c>
      <c r="L498" s="71">
        <v>29.14737601978025</v>
      </c>
      <c r="M498" s="71">
        <v>19.305759567779809</v>
      </c>
      <c r="N498" s="71">
        <v>19.97569905919821</v>
      </c>
      <c r="O498" s="71">
        <v>17.675661543423349</v>
      </c>
      <c r="P498" s="71">
        <v>22.258086177961061</v>
      </c>
      <c r="Q498" s="71">
        <v>1.06279590056594</v>
      </c>
      <c r="R498" s="71">
        <v>103.868819556047</v>
      </c>
      <c r="S498" s="71">
        <v>1.5059966068807831</v>
      </c>
      <c r="T498" s="72"/>
      <c r="U498" s="71">
        <v>2351233</v>
      </c>
      <c r="V498" s="71">
        <v>477</v>
      </c>
      <c r="W498" s="71">
        <v>774</v>
      </c>
      <c r="X498" s="71">
        <v>4707</v>
      </c>
      <c r="Y498" s="71">
        <v>8081</v>
      </c>
      <c r="Z498" s="71">
        <v>8977</v>
      </c>
      <c r="AA498" s="71">
        <v>4368</v>
      </c>
      <c r="AB498" s="71">
        <v>17469</v>
      </c>
      <c r="AC498" s="71">
        <v>18138463</v>
      </c>
      <c r="AD498" s="71">
        <v>1.5059966068807831</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6.12</v>
      </c>
      <c r="BI498" s="71">
        <v>0</v>
      </c>
      <c r="BJ498" s="71">
        <v>7.3849999999999998</v>
      </c>
      <c r="BK498" s="71">
        <v>0</v>
      </c>
      <c r="BL498" s="71">
        <v>0</v>
      </c>
      <c r="BM498" s="71">
        <v>0</v>
      </c>
      <c r="BN498" s="72"/>
      <c r="BO498" s="71">
        <v>1</v>
      </c>
      <c r="BP498" s="71">
        <v>0</v>
      </c>
      <c r="BQ498" s="71">
        <v>1</v>
      </c>
      <c r="BR498" s="71">
        <v>0</v>
      </c>
      <c r="BS498" s="71">
        <v>0</v>
      </c>
      <c r="BT498" s="71">
        <v>0</v>
      </c>
      <c r="BU498"/>
      <c r="BV498" s="70">
        <v>13.43</v>
      </c>
      <c r="BW498" s="70">
        <v>0</v>
      </c>
      <c r="BX498" s="70">
        <v>0</v>
      </c>
      <c r="BY498" s="70">
        <v>6.3E-2</v>
      </c>
      <c r="BZ498" s="70">
        <v>1.2E-2</v>
      </c>
      <c r="CA498" s="70">
        <v>0</v>
      </c>
      <c r="CB498" s="70">
        <v>0</v>
      </c>
      <c r="CC498" s="70">
        <v>0</v>
      </c>
      <c r="CD498" s="70">
        <v>0</v>
      </c>
    </row>
    <row r="499" spans="1:82">
      <c r="A499" s="70" t="s">
        <v>2218</v>
      </c>
      <c r="B499" s="70">
        <v>144</v>
      </c>
      <c r="C499" s="70">
        <v>8</v>
      </c>
      <c r="D499" s="70">
        <v>9</v>
      </c>
      <c r="E499" s="70">
        <v>2011</v>
      </c>
      <c r="F499" s="70" t="s">
        <v>178</v>
      </c>
      <c r="G499" s="70" t="s">
        <v>2210</v>
      </c>
      <c r="H499" s="70" t="s">
        <v>2211</v>
      </c>
      <c r="I499" s="148"/>
      <c r="J499" s="71">
        <v>24.655378576005109</v>
      </c>
      <c r="K499" s="71">
        <v>1.4459819956412061</v>
      </c>
      <c r="L499" s="71">
        <v>39.218101561275887</v>
      </c>
      <c r="M499" s="71">
        <v>22.979417965942009</v>
      </c>
      <c r="N499" s="71">
        <v>24.36522695517057</v>
      </c>
      <c r="O499" s="71">
        <v>17.315239936564616</v>
      </c>
      <c r="P499" s="71">
        <v>21.134862999823106</v>
      </c>
      <c r="Q499" s="71">
        <v>1.2056415781866201</v>
      </c>
      <c r="R499" s="71">
        <v>96.102236088907858</v>
      </c>
      <c r="S499" s="71">
        <v>1.6569049911969549</v>
      </c>
      <c r="T499" s="72"/>
      <c r="U499" s="71">
        <v>3032993</v>
      </c>
      <c r="V499" s="71">
        <v>477</v>
      </c>
      <c r="W499" s="71">
        <v>774</v>
      </c>
      <c r="X499" s="71">
        <v>4707</v>
      </c>
      <c r="Y499" s="71">
        <v>8005</v>
      </c>
      <c r="Z499" s="71">
        <v>8985</v>
      </c>
      <c r="AA499" s="71">
        <v>4271</v>
      </c>
      <c r="AB499" s="71">
        <v>17180</v>
      </c>
      <c r="AC499" s="71">
        <v>16754440</v>
      </c>
      <c r="AD499" s="71">
        <v>1.6569049911969549</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4.194</v>
      </c>
      <c r="BI499" s="71">
        <v>0</v>
      </c>
      <c r="BJ499" s="71">
        <v>8.1839999999999993</v>
      </c>
      <c r="BK499" s="71">
        <v>0</v>
      </c>
      <c r="BL499" s="71">
        <v>0</v>
      </c>
      <c r="BM499" s="71">
        <v>0</v>
      </c>
      <c r="BN499" s="72"/>
      <c r="BO499" s="71">
        <v>1</v>
      </c>
      <c r="BP499" s="71">
        <v>0</v>
      </c>
      <c r="BQ499" s="71">
        <v>1</v>
      </c>
      <c r="BR499" s="71">
        <v>0</v>
      </c>
      <c r="BS499" s="71">
        <v>0</v>
      </c>
      <c r="BT499" s="71">
        <v>0</v>
      </c>
      <c r="BU499"/>
      <c r="BV499" s="70">
        <v>12.324999999999999</v>
      </c>
      <c r="BW499" s="70">
        <v>0</v>
      </c>
      <c r="BX499" s="70">
        <v>0</v>
      </c>
      <c r="BY499" s="70">
        <v>5.2999999999999999E-2</v>
      </c>
      <c r="BZ499" s="70">
        <v>0</v>
      </c>
      <c r="CA499" s="70">
        <v>0</v>
      </c>
      <c r="CB499" s="70">
        <v>0</v>
      </c>
      <c r="CC499" s="70">
        <v>0</v>
      </c>
      <c r="CD499" s="70">
        <v>0</v>
      </c>
    </row>
    <row r="500" spans="1:82">
      <c r="A500" s="70" t="s">
        <v>2219</v>
      </c>
      <c r="B500" s="70">
        <v>145</v>
      </c>
      <c r="C500" s="70">
        <v>9</v>
      </c>
      <c r="D500" s="70">
        <v>9</v>
      </c>
      <c r="E500" s="70">
        <v>2012</v>
      </c>
      <c r="F500" s="70" t="s">
        <v>179</v>
      </c>
      <c r="G500" s="70" t="s">
        <v>2210</v>
      </c>
      <c r="H500" s="70" t="s">
        <v>2211</v>
      </c>
      <c r="I500" s="148"/>
      <c r="J500" s="71">
        <v>28.240130692734219</v>
      </c>
      <c r="K500" s="71">
        <v>1.4808830311543739</v>
      </c>
      <c r="L500" s="71">
        <v>39.743737848883278</v>
      </c>
      <c r="M500" s="71">
        <v>25.704001751805691</v>
      </c>
      <c r="N500" s="71">
        <v>25.10787519444008</v>
      </c>
      <c r="O500" s="71">
        <v>17.242078425615624</v>
      </c>
      <c r="P500" s="71">
        <v>20.73256563259465</v>
      </c>
      <c r="Q500" s="71">
        <v>1.29206373064109</v>
      </c>
      <c r="R500" s="71">
        <v>91.415504765858117</v>
      </c>
      <c r="S500" s="71">
        <v>1.2977280628122589</v>
      </c>
      <c r="T500" s="72"/>
      <c r="U500" s="71">
        <v>3372366</v>
      </c>
      <c r="V500" s="71">
        <v>477</v>
      </c>
      <c r="W500" s="71">
        <v>774</v>
      </c>
      <c r="X500" s="71">
        <v>4707</v>
      </c>
      <c r="Y500" s="71">
        <v>8003</v>
      </c>
      <c r="Z500" s="71">
        <v>9018</v>
      </c>
      <c r="AA500" s="71">
        <v>4166</v>
      </c>
      <c r="AB500" s="71">
        <v>16946</v>
      </c>
      <c r="AC500" s="71">
        <v>15524566</v>
      </c>
      <c r="AD500" s="71">
        <v>1.2977280628122589</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3.899</v>
      </c>
      <c r="BI500" s="71">
        <v>0</v>
      </c>
      <c r="BJ500" s="71">
        <v>9.7710000000000008</v>
      </c>
      <c r="BK500" s="71">
        <v>0</v>
      </c>
      <c r="BL500" s="71">
        <v>0</v>
      </c>
      <c r="BM500" s="71">
        <v>0</v>
      </c>
      <c r="BN500" s="72"/>
      <c r="BO500" s="71">
        <v>1</v>
      </c>
      <c r="BP500" s="71">
        <v>0</v>
      </c>
      <c r="BQ500" s="71">
        <v>1</v>
      </c>
      <c r="BR500" s="71">
        <v>0</v>
      </c>
      <c r="BS500" s="71">
        <v>0</v>
      </c>
      <c r="BT500" s="71">
        <v>0</v>
      </c>
      <c r="BU500"/>
      <c r="BV500" s="70">
        <v>13.67</v>
      </c>
      <c r="BW500" s="70">
        <v>0</v>
      </c>
      <c r="BX500" s="70">
        <v>0</v>
      </c>
      <c r="BY500" s="70">
        <v>0</v>
      </c>
      <c r="BZ500" s="70">
        <v>0</v>
      </c>
      <c r="CA500" s="70">
        <v>0</v>
      </c>
      <c r="CB500" s="70">
        <v>0</v>
      </c>
      <c r="CC500" s="70">
        <v>0</v>
      </c>
      <c r="CD500" s="70">
        <v>0</v>
      </c>
    </row>
    <row r="501" spans="1:82">
      <c r="A501" s="70" t="s">
        <v>2220</v>
      </c>
      <c r="B501" s="70">
        <v>146</v>
      </c>
      <c r="C501" s="70">
        <v>10</v>
      </c>
      <c r="D501" s="70">
        <v>9</v>
      </c>
      <c r="E501" s="70">
        <v>2013</v>
      </c>
      <c r="F501" s="70" t="s">
        <v>180</v>
      </c>
      <c r="G501" s="1064" t="s">
        <v>2210</v>
      </c>
      <c r="H501" s="70" t="s">
        <v>2211</v>
      </c>
      <c r="I501" s="148"/>
      <c r="J501" s="71">
        <v>32.140581577557391</v>
      </c>
      <c r="K501" s="71">
        <v>1.3040008024350429</v>
      </c>
      <c r="L501" s="71">
        <v>36.376779681715718</v>
      </c>
      <c r="M501" s="71">
        <v>25.7457011663566</v>
      </c>
      <c r="N501" s="71">
        <v>26.8771574098567</v>
      </c>
      <c r="O501" s="71">
        <v>16.560061095347272</v>
      </c>
      <c r="P501" s="71">
        <v>20.54593180249659</v>
      </c>
      <c r="Q501" s="71">
        <v>1.2919814362142199</v>
      </c>
      <c r="R501" s="71">
        <v>93.352380150963654</v>
      </c>
      <c r="S501" s="71">
        <v>1.226978468797064</v>
      </c>
      <c r="T501" s="72"/>
      <c r="U501" s="71">
        <v>3449203</v>
      </c>
      <c r="V501" s="71">
        <v>477</v>
      </c>
      <c r="W501" s="71">
        <v>774</v>
      </c>
      <c r="X501" s="71">
        <v>4707</v>
      </c>
      <c r="Y501" s="71">
        <v>7983</v>
      </c>
      <c r="Z501" s="71">
        <v>9048</v>
      </c>
      <c r="AA501" s="71">
        <v>4113</v>
      </c>
      <c r="AB501" s="71">
        <v>16702</v>
      </c>
      <c r="AC501" s="71">
        <v>15475193</v>
      </c>
      <c r="AD501" s="71">
        <v>1.226978468797064</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4.6150000000000002</v>
      </c>
      <c r="BI501" s="71">
        <v>0</v>
      </c>
      <c r="BJ501" s="71">
        <v>10.961</v>
      </c>
      <c r="BK501" s="71">
        <v>0</v>
      </c>
      <c r="BL501" s="71">
        <v>0</v>
      </c>
      <c r="BM501" s="71">
        <v>0</v>
      </c>
      <c r="BN501" s="72"/>
      <c r="BO501" s="71">
        <v>1</v>
      </c>
      <c r="BP501" s="71">
        <v>0</v>
      </c>
      <c r="BQ501" s="71">
        <v>1</v>
      </c>
      <c r="BR501" s="71">
        <v>0</v>
      </c>
      <c r="BS501" s="71">
        <v>0</v>
      </c>
      <c r="BT501" s="71">
        <v>0</v>
      </c>
      <c r="BU501"/>
      <c r="BV501" s="70">
        <v>15.576000000000001</v>
      </c>
      <c r="BW501" s="70">
        <v>0</v>
      </c>
      <c r="BX501" s="70">
        <v>0</v>
      </c>
      <c r="BY501" s="70">
        <v>0</v>
      </c>
      <c r="BZ501" s="70">
        <v>0</v>
      </c>
      <c r="CA501" s="70">
        <v>0</v>
      </c>
      <c r="CB501" s="70">
        <v>0</v>
      </c>
      <c r="CC501" s="70">
        <v>0</v>
      </c>
      <c r="CD501" s="70">
        <v>0</v>
      </c>
    </row>
    <row r="502" spans="1:82">
      <c r="A502" s="70" t="s">
        <v>2221</v>
      </c>
      <c r="B502" s="70">
        <v>147</v>
      </c>
      <c r="C502" s="70">
        <v>11</v>
      </c>
      <c r="D502" s="70">
        <v>9</v>
      </c>
      <c r="E502" s="70">
        <v>2014</v>
      </c>
      <c r="F502" s="70" t="s">
        <v>181</v>
      </c>
      <c r="G502" s="1064" t="s">
        <v>2210</v>
      </c>
      <c r="H502" s="70" t="s">
        <v>2211</v>
      </c>
      <c r="I502" s="148"/>
      <c r="J502" s="71">
        <v>29.44819761687868</v>
      </c>
      <c r="K502" s="71">
        <v>1.020768799587783</v>
      </c>
      <c r="L502" s="71">
        <v>24.059150169505219</v>
      </c>
      <c r="M502" s="71">
        <v>22.404684170736239</v>
      </c>
      <c r="N502" s="71">
        <v>25.611652486221111</v>
      </c>
      <c r="O502" s="71">
        <v>15.731919489042379</v>
      </c>
      <c r="P502" s="71">
        <v>20.235956106181014</v>
      </c>
      <c r="Q502" s="71">
        <v>1.2170171397856699</v>
      </c>
      <c r="R502" s="71">
        <v>90.784204353330765</v>
      </c>
      <c r="S502" s="71">
        <v>1.1945122538503821</v>
      </c>
      <c r="T502" s="72"/>
      <c r="U502" s="71">
        <v>3669230</v>
      </c>
      <c r="V502" s="71">
        <v>326</v>
      </c>
      <c r="W502" s="71">
        <v>515</v>
      </c>
      <c r="X502" s="71">
        <v>4413</v>
      </c>
      <c r="Y502" s="71">
        <v>7937</v>
      </c>
      <c r="Z502" s="71">
        <v>9053</v>
      </c>
      <c r="AA502" s="71">
        <v>4030</v>
      </c>
      <c r="AB502" s="71">
        <v>16398</v>
      </c>
      <c r="AC502" s="71">
        <v>15096783</v>
      </c>
      <c r="AD502" s="71">
        <v>1.1945122538503821</v>
      </c>
      <c r="AE502" s="72"/>
      <c r="AF502" s="71"/>
      <c r="AG502" s="71"/>
      <c r="AH502" s="71"/>
      <c r="AI502" s="71"/>
      <c r="AJ502" s="71"/>
      <c r="AK502" s="71"/>
      <c r="AL502" s="71"/>
      <c r="AM502" s="71"/>
      <c r="AN502" s="71"/>
      <c r="AO502" s="71"/>
      <c r="AP502" s="71"/>
      <c r="AQ502" s="72"/>
      <c r="AR502" s="71">
        <v>195</v>
      </c>
      <c r="AS502" s="71">
        <v>26</v>
      </c>
      <c r="AT502" s="71">
        <v>0</v>
      </c>
      <c r="AU502" s="71">
        <v>0</v>
      </c>
      <c r="AV502" s="71">
        <v>0</v>
      </c>
      <c r="AW502" s="71">
        <v>0</v>
      </c>
      <c r="AX502" s="71"/>
      <c r="AY502" s="72"/>
      <c r="AZ502" s="71">
        <v>841.6099999999999</v>
      </c>
      <c r="BA502" s="71">
        <v>4073.3</v>
      </c>
      <c r="BB502" s="71">
        <v>0</v>
      </c>
      <c r="BC502" s="71">
        <v>0</v>
      </c>
      <c r="BD502" s="71">
        <v>0</v>
      </c>
      <c r="BE502" s="71">
        <v>0</v>
      </c>
      <c r="BF502" s="71"/>
      <c r="BG502" s="72"/>
      <c r="BH502" s="71">
        <v>5.101</v>
      </c>
      <c r="BI502" s="71">
        <v>0</v>
      </c>
      <c r="BJ502" s="71">
        <v>11.228999999999999</v>
      </c>
      <c r="BK502" s="71">
        <v>0</v>
      </c>
      <c r="BL502" s="71">
        <v>0</v>
      </c>
      <c r="BM502" s="71">
        <v>0</v>
      </c>
      <c r="BN502" s="72"/>
      <c r="BO502" s="71">
        <v>1</v>
      </c>
      <c r="BP502" s="71">
        <v>0</v>
      </c>
      <c r="BQ502" s="71">
        <v>1</v>
      </c>
      <c r="BR502" s="71">
        <v>0</v>
      </c>
      <c r="BS502" s="71">
        <v>0</v>
      </c>
      <c r="BT502" s="71">
        <v>0</v>
      </c>
      <c r="BU502"/>
      <c r="BV502" s="70">
        <v>16.329999999999998</v>
      </c>
      <c r="BW502" s="70">
        <v>0</v>
      </c>
      <c r="BX502" s="70">
        <v>0</v>
      </c>
      <c r="BY502" s="70">
        <v>0</v>
      </c>
      <c r="BZ502" s="70">
        <v>0</v>
      </c>
      <c r="CA502" s="70">
        <v>0</v>
      </c>
      <c r="CB502" s="70">
        <v>0</v>
      </c>
      <c r="CC502" s="70">
        <v>0</v>
      </c>
      <c r="CD502" s="70">
        <v>0</v>
      </c>
    </row>
    <row r="503" spans="1:82">
      <c r="A503" s="70" t="s">
        <v>2222</v>
      </c>
      <c r="B503" s="70">
        <v>148</v>
      </c>
      <c r="C503" s="70">
        <v>12</v>
      </c>
      <c r="D503" s="70">
        <v>9</v>
      </c>
      <c r="E503" s="70">
        <v>2015</v>
      </c>
      <c r="F503" s="70" t="s">
        <v>182</v>
      </c>
      <c r="G503" s="70" t="s">
        <v>2210</v>
      </c>
      <c r="H503" s="70" t="s">
        <v>2211</v>
      </c>
      <c r="I503" s="148"/>
      <c r="J503" s="71">
        <v>28.480722314620341</v>
      </c>
      <c r="K503" s="71">
        <v>0.85352383249323804</v>
      </c>
      <c r="L503" s="71">
        <v>25.835780315789918</v>
      </c>
      <c r="M503" s="71">
        <v>22.425456815248001</v>
      </c>
      <c r="N503" s="71">
        <v>22.114451495520701</v>
      </c>
      <c r="O503" s="71">
        <v>15.528603025542745</v>
      </c>
      <c r="P503" s="71">
        <v>19.849919997857711</v>
      </c>
      <c r="Q503" s="71">
        <v>1.16297360542827</v>
      </c>
      <c r="R503" s="71">
        <v>91.665561237981251</v>
      </c>
      <c r="S503" s="71">
        <v>1.774683762337528</v>
      </c>
      <c r="T503" s="72"/>
      <c r="U503" s="71">
        <v>4077970</v>
      </c>
      <c r="V503" s="71">
        <v>326</v>
      </c>
      <c r="W503" s="71">
        <v>515</v>
      </c>
      <c r="X503" s="71">
        <v>4413</v>
      </c>
      <c r="Y503" s="71">
        <v>7854</v>
      </c>
      <c r="Z503" s="71">
        <v>9022</v>
      </c>
      <c r="AA503" s="71">
        <v>3950</v>
      </c>
      <c r="AB503" s="71">
        <v>16007</v>
      </c>
      <c r="AC503" s="71">
        <v>15668732</v>
      </c>
      <c r="AD503" s="71">
        <v>1.774683762337528</v>
      </c>
      <c r="AE503" s="72"/>
      <c r="AF503" s="71">
        <v>38547155.799710438</v>
      </c>
      <c r="AG503" s="71">
        <v>732624.53524601052</v>
      </c>
      <c r="AH503" s="71">
        <v>4320733.5375737064</v>
      </c>
      <c r="AI503" s="71">
        <v>27106858.058602769</v>
      </c>
      <c r="AJ503" s="71">
        <v>35517311.275518097</v>
      </c>
      <c r="AK503" s="71">
        <v>0</v>
      </c>
      <c r="AL503" s="71">
        <v>0</v>
      </c>
      <c r="AM503" s="71">
        <v>2193692.203160441</v>
      </c>
      <c r="AN503" s="71">
        <v>0</v>
      </c>
      <c r="AO503" s="71">
        <v>0</v>
      </c>
      <c r="AP503" s="71">
        <v>108418375.40981147</v>
      </c>
      <c r="AQ503" s="72"/>
      <c r="AR503" s="71">
        <v>212</v>
      </c>
      <c r="AS503" s="71">
        <v>31</v>
      </c>
      <c r="AT503" s="71">
        <v>0</v>
      </c>
      <c r="AU503" s="71">
        <v>0</v>
      </c>
      <c r="AV503" s="71">
        <v>0</v>
      </c>
      <c r="AW503" s="71">
        <v>1</v>
      </c>
      <c r="AX503" s="71"/>
      <c r="AY503" s="72"/>
      <c r="AZ503" s="71">
        <v>933.31</v>
      </c>
      <c r="BA503" s="71">
        <v>12257.9</v>
      </c>
      <c r="BB503" s="71">
        <v>0</v>
      </c>
      <c r="BC503" s="71">
        <v>0</v>
      </c>
      <c r="BD503" s="71">
        <v>0</v>
      </c>
      <c r="BE503" s="71">
        <v>3000</v>
      </c>
      <c r="BF503" s="71"/>
      <c r="BG503" s="72"/>
      <c r="BH503" s="71">
        <v>3.7029999999999998</v>
      </c>
      <c r="BI503" s="71">
        <v>0</v>
      </c>
      <c r="BJ503" s="71">
        <v>5.4909999999999997</v>
      </c>
      <c r="BK503" s="71">
        <v>0</v>
      </c>
      <c r="BL503" s="71">
        <v>0</v>
      </c>
      <c r="BM503" s="71">
        <v>0</v>
      </c>
      <c r="BN503" s="72"/>
      <c r="BO503" s="71">
        <v>1</v>
      </c>
      <c r="BP503" s="71">
        <v>0</v>
      </c>
      <c r="BQ503" s="71">
        <v>1</v>
      </c>
      <c r="BR503" s="71">
        <v>0</v>
      </c>
      <c r="BS503" s="71">
        <v>0</v>
      </c>
      <c r="BT503" s="71">
        <v>0</v>
      </c>
      <c r="BU503"/>
      <c r="BV503" s="70">
        <v>9.1940000000000008</v>
      </c>
      <c r="BW503" s="70">
        <v>0</v>
      </c>
      <c r="BX503" s="70">
        <v>0</v>
      </c>
      <c r="BY503" s="70">
        <v>0</v>
      </c>
      <c r="BZ503" s="70">
        <v>0</v>
      </c>
      <c r="CA503" s="70">
        <v>0</v>
      </c>
      <c r="CB503" s="70">
        <v>0</v>
      </c>
      <c r="CC503" s="70">
        <v>0</v>
      </c>
      <c r="CD503" s="70">
        <v>0</v>
      </c>
    </row>
    <row r="504" spans="1:82">
      <c r="A504" s="70" t="s">
        <v>2223</v>
      </c>
      <c r="B504" s="70">
        <v>149</v>
      </c>
      <c r="C504" s="70">
        <v>13</v>
      </c>
      <c r="D504" s="70">
        <v>9</v>
      </c>
      <c r="E504" s="70">
        <v>2016</v>
      </c>
      <c r="F504" s="70" t="s">
        <v>155</v>
      </c>
      <c r="G504" s="70" t="s">
        <v>2210</v>
      </c>
      <c r="H504" s="70" t="s">
        <v>2211</v>
      </c>
      <c r="I504" s="148"/>
      <c r="J504" s="71">
        <v>25.617792883520355</v>
      </c>
      <c r="K504" s="71">
        <v>0.82567958385118478</v>
      </c>
      <c r="L504" s="71">
        <v>22.808741466564197</v>
      </c>
      <c r="M504" s="71">
        <v>17.428032914602866</v>
      </c>
      <c r="N504" s="71">
        <v>20.033944084376156</v>
      </c>
      <c r="O504" s="71">
        <v>15.294123851557194</v>
      </c>
      <c r="P504" s="71">
        <v>19.235680136946385</v>
      </c>
      <c r="Q504" s="71">
        <v>1.1032722750374009</v>
      </c>
      <c r="R504" s="71">
        <v>90.017732389984445</v>
      </c>
      <c r="S504" s="71">
        <v>1.6012087117547635</v>
      </c>
      <c r="T504" s="72"/>
      <c r="U504" s="71">
        <v>3931744</v>
      </c>
      <c r="V504" s="71">
        <v>326</v>
      </c>
      <c r="W504" s="71">
        <v>515</v>
      </c>
      <c r="X504" s="71">
        <v>4413</v>
      </c>
      <c r="Y504" s="71">
        <v>7740</v>
      </c>
      <c r="Z504" s="71">
        <v>8995</v>
      </c>
      <c r="AA504" s="71">
        <v>3959</v>
      </c>
      <c r="AB504" s="71">
        <v>15620</v>
      </c>
      <c r="AC504" s="71">
        <v>15374142.60445665</v>
      </c>
      <c r="AD504" s="71">
        <v>1.601208711754764</v>
      </c>
      <c r="AE504" s="72"/>
      <c r="AF504" s="71">
        <v>35752773.511538737</v>
      </c>
      <c r="AG504" s="71">
        <v>706009.22588002367</v>
      </c>
      <c r="AH504" s="71">
        <v>3641236.5009502452</v>
      </c>
      <c r="AI504" s="71">
        <v>27282828.2318432</v>
      </c>
      <c r="AJ504" s="71">
        <v>33024194.721026719</v>
      </c>
      <c r="AK504" s="71">
        <v>0</v>
      </c>
      <c r="AL504" s="71">
        <v>0</v>
      </c>
      <c r="AM504" s="71">
        <v>2142318.5558304409</v>
      </c>
      <c r="AN504" s="71">
        <v>0</v>
      </c>
      <c r="AO504" s="71">
        <v>0</v>
      </c>
      <c r="AP504" s="71">
        <v>102549360.74706936</v>
      </c>
      <c r="AQ504" s="72"/>
      <c r="AR504" s="71">
        <v>224</v>
      </c>
      <c r="AS504" s="71">
        <v>35</v>
      </c>
      <c r="AT504" s="71">
        <v>0</v>
      </c>
      <c r="AU504" s="71">
        <v>0</v>
      </c>
      <c r="AV504" s="71">
        <v>0</v>
      </c>
      <c r="AW504" s="71">
        <v>1</v>
      </c>
      <c r="AX504" s="71"/>
      <c r="AY504" s="72"/>
      <c r="AZ504" s="71">
        <v>1002.81</v>
      </c>
      <c r="BA504" s="71">
        <v>12423.7</v>
      </c>
      <c r="BB504" s="71">
        <v>0</v>
      </c>
      <c r="BC504" s="71">
        <v>0</v>
      </c>
      <c r="BD504" s="71">
        <v>0</v>
      </c>
      <c r="BE504" s="71">
        <v>3000</v>
      </c>
      <c r="BF504" s="71"/>
      <c r="BG504" s="72"/>
      <c r="BH504" s="71">
        <v>3.1269999999999998</v>
      </c>
      <c r="BI504" s="71">
        <v>0</v>
      </c>
      <c r="BJ504" s="71">
        <v>4.0170000000000003</v>
      </c>
      <c r="BK504" s="71">
        <v>0</v>
      </c>
      <c r="BL504" s="71">
        <v>0</v>
      </c>
      <c r="BM504" s="71">
        <v>0</v>
      </c>
      <c r="BN504" s="72"/>
      <c r="BO504" s="71">
        <v>1</v>
      </c>
      <c r="BP504" s="71">
        <v>0</v>
      </c>
      <c r="BQ504" s="71">
        <v>1</v>
      </c>
      <c r="BR504" s="71">
        <v>0</v>
      </c>
      <c r="BS504" s="71">
        <v>0</v>
      </c>
      <c r="BT504" s="71">
        <v>0</v>
      </c>
      <c r="BU504"/>
      <c r="BV504" s="70">
        <v>7.1440000000000001</v>
      </c>
      <c r="BW504" s="70">
        <v>0</v>
      </c>
      <c r="BX504" s="70">
        <v>0</v>
      </c>
      <c r="BY504" s="70">
        <v>0</v>
      </c>
      <c r="BZ504" s="70">
        <v>0</v>
      </c>
      <c r="CA504" s="70">
        <v>0</v>
      </c>
      <c r="CB504" s="70">
        <v>0</v>
      </c>
      <c r="CC504" s="70">
        <v>0</v>
      </c>
      <c r="CD504" s="70">
        <v>0</v>
      </c>
    </row>
    <row r="505" spans="1:82">
      <c r="A505" s="70" t="s">
        <v>2224</v>
      </c>
      <c r="B505" s="70">
        <v>150</v>
      </c>
      <c r="C505" s="70">
        <v>14</v>
      </c>
      <c r="D505" s="70">
        <v>9</v>
      </c>
      <c r="E505" s="70">
        <v>2017</v>
      </c>
      <c r="F505" s="70" t="s">
        <v>156</v>
      </c>
      <c r="G505" s="70" t="s">
        <v>2210</v>
      </c>
      <c r="H505" s="70" t="s">
        <v>2211</v>
      </c>
      <c r="I505" s="148"/>
      <c r="J505" s="71">
        <v>22.218042895420851</v>
      </c>
      <c r="K505" s="71">
        <v>0.85664291588235419</v>
      </c>
      <c r="L505" s="71">
        <v>20.811789757600074</v>
      </c>
      <c r="M505" s="71">
        <v>15.785277224928738</v>
      </c>
      <c r="N505" s="71">
        <v>20.354200982513351</v>
      </c>
      <c r="O505" s="71">
        <v>14.930826996828662</v>
      </c>
      <c r="P505" s="71">
        <v>18.795184690162685</v>
      </c>
      <c r="Q505" s="71">
        <v>1.0382699983225301</v>
      </c>
      <c r="R505" s="71">
        <v>84.757547959938947</v>
      </c>
      <c r="S505" s="71">
        <v>1.9956767695755637</v>
      </c>
      <c r="T505" s="72"/>
      <c r="U505" s="71">
        <v>3931590</v>
      </c>
      <c r="V505" s="71">
        <v>326</v>
      </c>
      <c r="W505" s="71">
        <v>515</v>
      </c>
      <c r="X505" s="71">
        <v>4413</v>
      </c>
      <c r="Y505" s="71">
        <v>7625</v>
      </c>
      <c r="Z505" s="71">
        <v>8927</v>
      </c>
      <c r="AA505" s="71">
        <v>3893</v>
      </c>
      <c r="AB505" s="71">
        <v>15201</v>
      </c>
      <c r="AC505" s="71">
        <v>14762983.999999991</v>
      </c>
      <c r="AD505" s="71">
        <v>1.9956767695755639</v>
      </c>
      <c r="AE505" s="72"/>
      <c r="AF505" s="71">
        <v>33259063.734063111</v>
      </c>
      <c r="AG505" s="71">
        <v>734164.07163408783</v>
      </c>
      <c r="AH505" s="71">
        <v>4282524.4130174946</v>
      </c>
      <c r="AI505" s="71">
        <v>26073272.341197342</v>
      </c>
      <c r="AJ505" s="71">
        <v>37411317.28563603</v>
      </c>
      <c r="AK505" s="71">
        <v>0</v>
      </c>
      <c r="AL505" s="71">
        <v>0</v>
      </c>
      <c r="AM505" s="71">
        <v>2088113.975948697</v>
      </c>
      <c r="AN505" s="71">
        <v>0</v>
      </c>
      <c r="AO505" s="71">
        <v>0</v>
      </c>
      <c r="AP505" s="71">
        <v>103848455.82149675</v>
      </c>
      <c r="AQ505" s="72"/>
      <c r="AR505" s="71">
        <v>237</v>
      </c>
      <c r="AS505" s="71">
        <v>40</v>
      </c>
      <c r="AT505" s="71">
        <v>0</v>
      </c>
      <c r="AU505" s="71">
        <v>0</v>
      </c>
      <c r="AV505" s="71">
        <v>0</v>
      </c>
      <c r="AW505" s="71">
        <v>1</v>
      </c>
      <c r="AX505" s="71"/>
      <c r="AY505" s="72"/>
      <c r="AZ505" s="71">
        <v>1085.1099999999999</v>
      </c>
      <c r="BA505" s="71">
        <v>12572.8</v>
      </c>
      <c r="BB505" s="71">
        <v>0</v>
      </c>
      <c r="BC505" s="71">
        <v>0</v>
      </c>
      <c r="BD505" s="71">
        <v>0</v>
      </c>
      <c r="BE505" s="71">
        <v>3000</v>
      </c>
      <c r="BF505" s="71"/>
      <c r="BG505" s="72"/>
      <c r="BH505" s="71">
        <v>2.9809999999999999</v>
      </c>
      <c r="BI505" s="71">
        <v>0</v>
      </c>
      <c r="BJ505" s="71">
        <v>3.4214600000000002</v>
      </c>
      <c r="BK505" s="71">
        <v>0</v>
      </c>
      <c r="BL505" s="71">
        <v>0</v>
      </c>
      <c r="BM505" s="71">
        <v>0</v>
      </c>
      <c r="BN505" s="72"/>
      <c r="BO505" s="71">
        <v>1</v>
      </c>
      <c r="BP505" s="71">
        <v>0</v>
      </c>
      <c r="BQ505" s="71">
        <v>1</v>
      </c>
      <c r="BR505" s="71">
        <v>0</v>
      </c>
      <c r="BS505" s="71">
        <v>0</v>
      </c>
      <c r="BT505" s="71">
        <v>0</v>
      </c>
      <c r="BU505"/>
      <c r="BV505" s="70">
        <v>6.306</v>
      </c>
      <c r="BW505" s="70">
        <v>0</v>
      </c>
      <c r="BX505" s="70">
        <v>0</v>
      </c>
      <c r="BY505" s="70">
        <v>7.3969999999999994E-2</v>
      </c>
      <c r="BZ505" s="70">
        <v>2.249E-2</v>
      </c>
      <c r="CA505" s="70">
        <v>0</v>
      </c>
      <c r="CB505" s="70">
        <v>0</v>
      </c>
      <c r="CC505" s="70">
        <v>0</v>
      </c>
      <c r="CD505" s="70">
        <v>0</v>
      </c>
    </row>
    <row r="506" spans="1:82">
      <c r="A506" s="70" t="s">
        <v>2225</v>
      </c>
      <c r="B506" s="70">
        <v>151</v>
      </c>
      <c r="C506" s="70">
        <v>15</v>
      </c>
      <c r="D506" s="70">
        <v>9</v>
      </c>
      <c r="E506" s="70">
        <v>2018</v>
      </c>
      <c r="F506" s="70" t="s">
        <v>183</v>
      </c>
      <c r="G506" s="70" t="s">
        <v>2210</v>
      </c>
      <c r="H506" s="70" t="s">
        <v>2211</v>
      </c>
      <c r="I506" s="148"/>
      <c r="J506" s="71">
        <v>19.40722057041933</v>
      </c>
      <c r="K506" s="71">
        <v>0.74389394256895724</v>
      </c>
      <c r="L506" s="71">
        <v>18.504484311946566</v>
      </c>
      <c r="M506" s="71">
        <v>14.111282425364953</v>
      </c>
      <c r="N506" s="71">
        <v>14.246203291655398</v>
      </c>
      <c r="O506" s="71">
        <v>14.455015648627056</v>
      </c>
      <c r="P506" s="71">
        <v>18.182683180602279</v>
      </c>
      <c r="Q506" s="71">
        <v>0.94342370486426497</v>
      </c>
      <c r="R506" s="71">
        <v>77.559311422626735</v>
      </c>
      <c r="S506" s="71">
        <v>1.7693036686572163</v>
      </c>
      <c r="T506" s="72"/>
      <c r="U506" s="71">
        <v>3999832</v>
      </c>
      <c r="V506" s="71">
        <v>326</v>
      </c>
      <c r="W506" s="71">
        <v>515</v>
      </c>
      <c r="X506" s="71">
        <v>4413</v>
      </c>
      <c r="Y506" s="71">
        <v>7554</v>
      </c>
      <c r="Z506" s="71">
        <v>8808</v>
      </c>
      <c r="AA506" s="71">
        <v>3804</v>
      </c>
      <c r="AB506" s="71">
        <v>14885</v>
      </c>
      <c r="AC506" s="71">
        <v>13456258</v>
      </c>
      <c r="AD506" s="71">
        <v>1.7693036686572161</v>
      </c>
      <c r="AE506" s="72"/>
      <c r="AF506" s="71">
        <v>34493203.872725792</v>
      </c>
      <c r="AG506" s="71">
        <v>673052.33724105952</v>
      </c>
      <c r="AH506" s="71">
        <v>3800923.5056842612</v>
      </c>
      <c r="AI506" s="71">
        <v>24954702.875031728</v>
      </c>
      <c r="AJ506" s="71">
        <v>34042604.668847308</v>
      </c>
      <c r="AK506" s="71">
        <v>0</v>
      </c>
      <c r="AL506" s="71">
        <v>0</v>
      </c>
      <c r="AM506" s="71">
        <v>2048936.782942893</v>
      </c>
      <c r="AN506" s="71">
        <v>0</v>
      </c>
      <c r="AO506" s="71">
        <v>0</v>
      </c>
      <c r="AP506" s="71">
        <v>100013424.04247303</v>
      </c>
      <c r="AQ506" s="72"/>
      <c r="AR506" s="71">
        <v>248</v>
      </c>
      <c r="AS506" s="71">
        <v>43</v>
      </c>
      <c r="AT506" s="71">
        <v>0</v>
      </c>
      <c r="AU506" s="71">
        <v>0</v>
      </c>
      <c r="AV506" s="71">
        <v>0</v>
      </c>
      <c r="AW506" s="71">
        <v>1</v>
      </c>
      <c r="AX506" s="71"/>
      <c r="AY506" s="72"/>
      <c r="AZ506" s="71">
        <v>1159.81</v>
      </c>
      <c r="BA506" s="71">
        <v>12661</v>
      </c>
      <c r="BB506" s="71">
        <v>0</v>
      </c>
      <c r="BC506" s="71">
        <v>0</v>
      </c>
      <c r="BD506" s="71">
        <v>0</v>
      </c>
      <c r="BE506" s="71">
        <v>3140</v>
      </c>
      <c r="BF506" s="71"/>
      <c r="BG506" s="72"/>
      <c r="BH506" s="71">
        <v>0</v>
      </c>
      <c r="BI506" s="71">
        <v>0</v>
      </c>
      <c r="BJ506" s="71">
        <v>8.5150000000000003E-2</v>
      </c>
      <c r="BK506" s="71">
        <v>0</v>
      </c>
      <c r="BL506" s="71">
        <v>0</v>
      </c>
      <c r="BM506" s="71">
        <v>0</v>
      </c>
      <c r="BN506" s="72"/>
      <c r="BO506" s="71">
        <v>0</v>
      </c>
      <c r="BP506" s="71">
        <v>0</v>
      </c>
      <c r="BQ506" s="71">
        <v>1</v>
      </c>
      <c r="BR506" s="71">
        <v>0</v>
      </c>
      <c r="BS506" s="71">
        <v>0</v>
      </c>
      <c r="BT506" s="71">
        <v>0</v>
      </c>
      <c r="BU506"/>
      <c r="BV506" s="70">
        <v>0</v>
      </c>
      <c r="BW506" s="70">
        <v>0</v>
      </c>
      <c r="BX506" s="70">
        <v>0</v>
      </c>
      <c r="BY506" s="70">
        <v>6.4360000000000001E-2</v>
      </c>
      <c r="BZ506" s="70">
        <v>2.0789999999999999E-2</v>
      </c>
      <c r="CA506" s="70">
        <v>0</v>
      </c>
      <c r="CB506" s="70">
        <v>0</v>
      </c>
      <c r="CC506" s="70">
        <v>0</v>
      </c>
      <c r="CD506" s="70">
        <v>0</v>
      </c>
    </row>
    <row r="507" spans="1:82">
      <c r="A507" s="70" t="s">
        <v>2226</v>
      </c>
      <c r="B507" s="70">
        <v>152</v>
      </c>
      <c r="C507" s="70">
        <v>16</v>
      </c>
      <c r="D507" s="70">
        <v>9</v>
      </c>
      <c r="E507" s="70">
        <v>2019</v>
      </c>
      <c r="F507" s="70" t="s">
        <v>158</v>
      </c>
      <c r="G507" s="70" t="s">
        <v>2210</v>
      </c>
      <c r="H507" s="70" t="s">
        <v>2211</v>
      </c>
      <c r="I507" s="148"/>
      <c r="J507" s="71">
        <v>20.466449820393002</v>
      </c>
      <c r="K507" s="71">
        <v>0.71083838647188569</v>
      </c>
      <c r="L507" s="71">
        <v>18.900310584752489</v>
      </c>
      <c r="M507" s="71">
        <v>15.236825623219003</v>
      </c>
      <c r="N507" s="71">
        <v>15.561949792608148</v>
      </c>
      <c r="O507" s="71">
        <v>13.942596876863716</v>
      </c>
      <c r="P507" s="71">
        <v>17.274750819617758</v>
      </c>
      <c r="Q507" s="71">
        <v>0.90010526226841003</v>
      </c>
      <c r="R507" s="71">
        <v>76.102583893913177</v>
      </c>
      <c r="S507" s="71">
        <v>1.5660054706043007</v>
      </c>
      <c r="T507" s="72"/>
      <c r="U507" s="71">
        <v>3962896</v>
      </c>
      <c r="V507" s="71">
        <v>326</v>
      </c>
      <c r="W507" s="71">
        <v>515</v>
      </c>
      <c r="X507" s="71">
        <v>4413</v>
      </c>
      <c r="Y507" s="71">
        <v>7496</v>
      </c>
      <c r="Z507" s="71">
        <v>8729</v>
      </c>
      <c r="AA507" s="71">
        <v>3587</v>
      </c>
      <c r="AB507" s="71">
        <v>14586</v>
      </c>
      <c r="AC507" s="71">
        <v>13419779</v>
      </c>
      <c r="AD507" s="71">
        <v>1.566005470604301</v>
      </c>
      <c r="AE507" s="72"/>
      <c r="AF507" s="71">
        <v>35505863.0743986</v>
      </c>
      <c r="AG507" s="71">
        <v>656257.26594063628</v>
      </c>
      <c r="AH507" s="71">
        <v>4396503.4398414632</v>
      </c>
      <c r="AI507" s="71">
        <v>25211755.325856589</v>
      </c>
      <c r="AJ507" s="71">
        <v>35793413.338167623</v>
      </c>
      <c r="AK507" s="71">
        <v>0</v>
      </c>
      <c r="AL507" s="71">
        <v>0</v>
      </c>
      <c r="AM507" s="71">
        <v>1986503.3966507884</v>
      </c>
      <c r="AN507" s="71">
        <v>0</v>
      </c>
      <c r="AO507" s="71">
        <v>0</v>
      </c>
      <c r="AP507" s="71">
        <v>103550295.8408557</v>
      </c>
      <c r="AQ507" s="72"/>
      <c r="AR507" s="71">
        <v>257</v>
      </c>
      <c r="AS507" s="71">
        <v>47</v>
      </c>
      <c r="AT507" s="71">
        <v>0</v>
      </c>
      <c r="AU507" s="71">
        <v>0</v>
      </c>
      <c r="AV507" s="71">
        <v>0</v>
      </c>
      <c r="AW507" s="71">
        <v>1</v>
      </c>
      <c r="AX507" s="71"/>
      <c r="AY507" s="72"/>
      <c r="AZ507" s="71">
        <v>1218.01</v>
      </c>
      <c r="BA507" s="71">
        <v>12839.4</v>
      </c>
      <c r="BB507" s="71">
        <v>0</v>
      </c>
      <c r="BC507" s="71">
        <v>0</v>
      </c>
      <c r="BD507" s="71">
        <v>0</v>
      </c>
      <c r="BE507" s="71">
        <v>3140</v>
      </c>
      <c r="BF507" s="71"/>
      <c r="BG507" s="72"/>
      <c r="BH507" s="71">
        <v>0</v>
      </c>
      <c r="BI507" s="71">
        <v>0</v>
      </c>
      <c r="BJ507" s="71">
        <v>8.7749999999999995E-2</v>
      </c>
      <c r="BK507" s="71">
        <v>0</v>
      </c>
      <c r="BL507" s="71">
        <v>0</v>
      </c>
      <c r="BM507" s="71">
        <v>0</v>
      </c>
      <c r="BN507" s="72"/>
      <c r="BO507" s="71">
        <v>0</v>
      </c>
      <c r="BP507" s="71">
        <v>0</v>
      </c>
      <c r="BQ507" s="71">
        <v>1</v>
      </c>
      <c r="BR507" s="71">
        <v>0</v>
      </c>
      <c r="BS507" s="71">
        <v>0</v>
      </c>
      <c r="BT507" s="71">
        <v>0</v>
      </c>
      <c r="BU507"/>
      <c r="BV507" s="70">
        <v>0</v>
      </c>
      <c r="BW507" s="70">
        <v>0</v>
      </c>
      <c r="BX507" s="70">
        <v>0</v>
      </c>
      <c r="BY507" s="70">
        <v>6.9019999999999998E-2</v>
      </c>
      <c r="BZ507" s="70">
        <v>1.873E-2</v>
      </c>
      <c r="CA507" s="70">
        <v>0</v>
      </c>
      <c r="CB507" s="70">
        <v>0</v>
      </c>
      <c r="CC507" s="70">
        <v>0</v>
      </c>
      <c r="CD507" s="70">
        <v>0</v>
      </c>
    </row>
    <row r="508" spans="1:82">
      <c r="A508" s="70" t="s">
        <v>2227</v>
      </c>
      <c r="B508" s="70">
        <v>153</v>
      </c>
      <c r="C508" s="70">
        <v>17</v>
      </c>
      <c r="D508" s="70">
        <v>9</v>
      </c>
      <c r="E508" s="70">
        <v>2020</v>
      </c>
      <c r="F508" s="70" t="s">
        <v>159</v>
      </c>
      <c r="G508" s="70" t="s">
        <v>2210</v>
      </c>
      <c r="H508" s="70" t="s">
        <v>2211</v>
      </c>
      <c r="I508" s="148"/>
      <c r="J508" s="71">
        <v>21.535127279203749</v>
      </c>
      <c r="K508" s="71">
        <v>0.9686302780718532</v>
      </c>
      <c r="L508" s="71">
        <v>23.58627405277235</v>
      </c>
      <c r="M508" s="71">
        <v>12.827836128597673</v>
      </c>
      <c r="N508" s="71">
        <v>15.033999750711295</v>
      </c>
      <c r="O508" s="71">
        <v>12.093935085761832</v>
      </c>
      <c r="P508" s="71">
        <v>16.13021603514159</v>
      </c>
      <c r="Q508" s="71">
        <v>0.84213601230677304</v>
      </c>
      <c r="R508" s="71">
        <v>71.722275283020764</v>
      </c>
      <c r="S508" s="71">
        <v>1.7120868243473359</v>
      </c>
      <c r="T508" s="72"/>
      <c r="U508" s="71">
        <v>4273485</v>
      </c>
      <c r="V508" s="71">
        <v>394</v>
      </c>
      <c r="W508" s="71">
        <v>561</v>
      </c>
      <c r="X508" s="71">
        <v>3798</v>
      </c>
      <c r="Y508" s="71">
        <v>7422</v>
      </c>
      <c r="Z508" s="71">
        <v>8642</v>
      </c>
      <c r="AA508" s="71">
        <v>3560</v>
      </c>
      <c r="AB508" s="71">
        <v>14283</v>
      </c>
      <c r="AC508" s="71">
        <v>12714190.999999998</v>
      </c>
      <c r="AD508" s="71">
        <v>1.7120868243473359</v>
      </c>
      <c r="AE508" s="72"/>
      <c r="AF508" s="71">
        <v>36123852.156511903</v>
      </c>
      <c r="AG508" s="71">
        <v>831105.672016075</v>
      </c>
      <c r="AH508" s="71">
        <v>6356489.7374054687</v>
      </c>
      <c r="AI508" s="71">
        <v>20446248.032449588</v>
      </c>
      <c r="AJ508" s="71">
        <v>32641277.12433495</v>
      </c>
      <c r="AK508" s="71"/>
      <c r="AL508" s="71"/>
      <c r="AM508" s="71">
        <v>1864090.1874397513</v>
      </c>
      <c r="AN508" s="71"/>
      <c r="AO508" s="71"/>
      <c r="AP508" s="71">
        <v>98263062.91015774</v>
      </c>
      <c r="AQ508" s="72"/>
      <c r="AR508" s="71">
        <v>267</v>
      </c>
      <c r="AS508" s="71">
        <v>47</v>
      </c>
      <c r="AT508" s="71">
        <v>0</v>
      </c>
      <c r="AU508" s="71">
        <v>0</v>
      </c>
      <c r="AV508" s="71">
        <v>0</v>
      </c>
      <c r="AW508" s="71">
        <v>1</v>
      </c>
      <c r="AX508" s="71"/>
      <c r="AY508" s="72"/>
      <c r="AZ508" s="71">
        <v>1278.19</v>
      </c>
      <c r="BA508" s="71">
        <v>12839.4</v>
      </c>
      <c r="BB508" s="71">
        <v>0</v>
      </c>
      <c r="BC508" s="71">
        <v>0</v>
      </c>
      <c r="BD508" s="71">
        <v>0</v>
      </c>
      <c r="BE508" s="71">
        <v>3140</v>
      </c>
      <c r="BF508" s="71"/>
      <c r="BG508" s="72"/>
      <c r="BH508" s="71">
        <v>0</v>
      </c>
      <c r="BI508" s="71">
        <v>0</v>
      </c>
      <c r="BJ508" s="71">
        <v>3.9923000000000002</v>
      </c>
      <c r="BK508" s="71">
        <v>0</v>
      </c>
      <c r="BL508" s="71">
        <v>0</v>
      </c>
      <c r="BM508" s="71">
        <v>0</v>
      </c>
      <c r="BN508" s="72"/>
      <c r="BO508" s="71">
        <v>0</v>
      </c>
      <c r="BP508" s="71">
        <v>0</v>
      </c>
      <c r="BQ508" s="71">
        <v>1</v>
      </c>
      <c r="BR508" s="71">
        <v>0</v>
      </c>
      <c r="BS508" s="71">
        <v>0</v>
      </c>
      <c r="BT508" s="71">
        <v>0</v>
      </c>
      <c r="BU508"/>
      <c r="BV508" s="70">
        <v>3.899</v>
      </c>
      <c r="BW508" s="70">
        <v>0</v>
      </c>
      <c r="BX508" s="70">
        <v>0</v>
      </c>
      <c r="BY508" s="70">
        <v>6.9930000000000006E-2</v>
      </c>
      <c r="BZ508" s="70">
        <v>2.3369999999999998E-2</v>
      </c>
      <c r="CA508" s="70">
        <v>0</v>
      </c>
      <c r="CB508" s="70">
        <v>0</v>
      </c>
      <c r="CC508" s="70">
        <v>0</v>
      </c>
      <c r="CD508" s="70">
        <v>0</v>
      </c>
    </row>
    <row r="509" spans="1:82">
      <c r="A509" s="70" t="s">
        <v>2228</v>
      </c>
      <c r="B509" s="70">
        <v>153</v>
      </c>
      <c r="C509" s="70">
        <v>18</v>
      </c>
      <c r="D509" s="70">
        <v>9</v>
      </c>
      <c r="E509" s="70">
        <v>2021</v>
      </c>
      <c r="F509" s="70" t="s">
        <v>160</v>
      </c>
      <c r="G509" s="70" t="s">
        <v>2210</v>
      </c>
      <c r="H509" s="70" t="s">
        <v>2211</v>
      </c>
      <c r="I509" s="148"/>
      <c r="J509" s="71">
        <v>16.423110993713539</v>
      </c>
      <c r="K509" s="71">
        <v>0.98298322900852042</v>
      </c>
      <c r="L509" s="71">
        <v>20.641260210259109</v>
      </c>
      <c r="M509" s="71">
        <v>12.094394950467072</v>
      </c>
      <c r="N509" s="71">
        <v>13.447022835690211</v>
      </c>
      <c r="O509" s="71">
        <v>11.638278718641608</v>
      </c>
      <c r="P509" s="71">
        <v>16.33748041412386</v>
      </c>
      <c r="Q509" s="71">
        <v>0.81070498621339904</v>
      </c>
      <c r="R509" s="71">
        <v>71.903475997759841</v>
      </c>
      <c r="S509" s="71">
        <v>1.2943883087496619</v>
      </c>
      <c r="T509" s="72"/>
      <c r="U509" s="71">
        <v>4230946</v>
      </c>
      <c r="V509" s="71">
        <v>394</v>
      </c>
      <c r="W509" s="71">
        <v>561</v>
      </c>
      <c r="X509" s="71">
        <v>3798</v>
      </c>
      <c r="Y509" s="71">
        <v>7306</v>
      </c>
      <c r="Z509" s="71">
        <v>8563</v>
      </c>
      <c r="AA509" s="71">
        <v>3516</v>
      </c>
      <c r="AB509" s="71">
        <v>13885</v>
      </c>
      <c r="AC509" s="71">
        <v>12365417.999999998</v>
      </c>
      <c r="AD509" s="71">
        <v>1.2943883087496619</v>
      </c>
      <c r="AE509" s="72"/>
      <c r="AF509" s="71">
        <v>31478031.586090203</v>
      </c>
      <c r="AG509" s="71">
        <v>843145.14869154745</v>
      </c>
      <c r="AH509" s="71">
        <v>5865366.6380401831</v>
      </c>
      <c r="AI509" s="71">
        <v>22990513.508878723</v>
      </c>
      <c r="AJ509" s="71">
        <v>34767016.355050497</v>
      </c>
      <c r="AK509" s="71">
        <v>0</v>
      </c>
      <c r="AL509" s="71">
        <v>0</v>
      </c>
      <c r="AM509" s="71">
        <v>1822599.0822113436</v>
      </c>
      <c r="AN509" s="71">
        <v>0</v>
      </c>
      <c r="AO509" s="71">
        <v>0</v>
      </c>
      <c r="AP509" s="71">
        <v>97766672.318962499</v>
      </c>
      <c r="AQ509" s="72"/>
      <c r="AR509" s="71">
        <v>277</v>
      </c>
      <c r="AS509" s="71">
        <v>48</v>
      </c>
      <c r="AT509" s="71">
        <v>0</v>
      </c>
      <c r="AU509" s="71">
        <v>0</v>
      </c>
      <c r="AV509" s="71">
        <v>0</v>
      </c>
      <c r="AW509" s="71">
        <v>1</v>
      </c>
      <c r="AX509" s="71"/>
      <c r="AY509" s="72"/>
      <c r="AZ509" s="71">
        <v>1338.59</v>
      </c>
      <c r="BA509" s="71">
        <v>12888.9</v>
      </c>
      <c r="BB509" s="71">
        <v>0</v>
      </c>
      <c r="BC509" s="71">
        <v>0</v>
      </c>
      <c r="BD509" s="71">
        <v>0</v>
      </c>
      <c r="BE509" s="71">
        <v>3140</v>
      </c>
      <c r="BF509" s="71"/>
      <c r="BG509" s="72"/>
      <c r="BH509" s="71">
        <v>0</v>
      </c>
      <c r="BI509" s="71">
        <v>0</v>
      </c>
      <c r="BJ509" s="71">
        <v>3.6859999999999999</v>
      </c>
      <c r="BK509" s="71">
        <v>0</v>
      </c>
      <c r="BL509" s="71">
        <v>0</v>
      </c>
      <c r="BM509" s="71">
        <v>0</v>
      </c>
      <c r="BN509" s="72"/>
      <c r="BO509" s="71">
        <v>0</v>
      </c>
      <c r="BP509" s="71">
        <v>0</v>
      </c>
      <c r="BQ509" s="71">
        <v>1</v>
      </c>
      <c r="BR509" s="71">
        <v>0</v>
      </c>
      <c r="BS509" s="71">
        <v>0</v>
      </c>
      <c r="BT509" s="71">
        <v>0</v>
      </c>
      <c r="BU509"/>
      <c r="BV509" s="70">
        <v>3.6070000000000002</v>
      </c>
      <c r="BW509" s="70">
        <v>0</v>
      </c>
      <c r="BX509" s="70">
        <v>0</v>
      </c>
      <c r="BY509" s="70">
        <v>5.7000000000000002E-2</v>
      </c>
      <c r="BZ509" s="70">
        <v>2.1999999999999999E-2</v>
      </c>
      <c r="CA509" s="70">
        <v>0</v>
      </c>
      <c r="CB509" s="70">
        <v>0</v>
      </c>
      <c r="CC509" s="70">
        <v>0</v>
      </c>
      <c r="CD509" s="70">
        <v>0</v>
      </c>
    </row>
    <row r="510" spans="1:82">
      <c r="A510" s="70" t="s">
        <v>2229</v>
      </c>
      <c r="B510" s="70">
        <v>153</v>
      </c>
      <c r="C510" s="70">
        <v>19</v>
      </c>
      <c r="D510" s="70">
        <v>9</v>
      </c>
      <c r="E510" s="70">
        <v>2022</v>
      </c>
      <c r="F510" s="70" t="s">
        <v>161</v>
      </c>
      <c r="G510" s="70" t="s">
        <v>2210</v>
      </c>
      <c r="H510" s="70" t="s">
        <v>2211</v>
      </c>
      <c r="I510" s="148"/>
      <c r="J510" s="71">
        <v>19.364186214561702</v>
      </c>
      <c r="K510" s="71">
        <v>0.90866862784120161</v>
      </c>
      <c r="L510" s="71">
        <v>20.433228035172711</v>
      </c>
      <c r="M510" s="71">
        <v>13.206232956358736</v>
      </c>
      <c r="N510" s="71">
        <v>18.183557752351255</v>
      </c>
      <c r="O510" s="71">
        <v>12.103517237214616</v>
      </c>
      <c r="P510" s="71">
        <v>16.005204742918206</v>
      </c>
      <c r="Q510" s="71">
        <v>0.80204273431651607</v>
      </c>
      <c r="R510" s="71">
        <v>68.752879313800207</v>
      </c>
      <c r="S510" s="71">
        <v>1.5040530810367361</v>
      </c>
      <c r="T510" s="72"/>
      <c r="U510" s="71">
        <v>4391239</v>
      </c>
      <c r="V510" s="71">
        <v>394</v>
      </c>
      <c r="W510" s="71">
        <v>561</v>
      </c>
      <c r="X510" s="71">
        <v>3798</v>
      </c>
      <c r="Y510" s="71">
        <v>7296</v>
      </c>
      <c r="Z510" s="71">
        <v>8461</v>
      </c>
      <c r="AA510" s="71">
        <v>3497</v>
      </c>
      <c r="AB510" s="71">
        <v>13624</v>
      </c>
      <c r="AC510" s="71">
        <v>11972099.999999998</v>
      </c>
      <c r="AD510" s="71">
        <v>1.5040530810367361</v>
      </c>
      <c r="AE510" s="72"/>
      <c r="AF510" s="71">
        <v>29880340.687031332</v>
      </c>
      <c r="AG510" s="71">
        <v>676163.91929954826</v>
      </c>
      <c r="AH510" s="71">
        <v>6513893.1394571606</v>
      </c>
      <c r="AI510" s="71">
        <v>20931959.822969813</v>
      </c>
      <c r="AJ510" s="71">
        <v>35715324.209915288</v>
      </c>
      <c r="AK510" s="71">
        <v>0</v>
      </c>
      <c r="AL510" s="71">
        <v>0</v>
      </c>
      <c r="AM510" s="71">
        <v>1759230.2590025424</v>
      </c>
      <c r="AN510" s="71">
        <v>0</v>
      </c>
      <c r="AO510" s="71">
        <v>0</v>
      </c>
      <c r="AP510" s="71">
        <v>95476912.037675679</v>
      </c>
      <c r="AQ510" s="72"/>
      <c r="AR510" s="71">
        <v>295</v>
      </c>
      <c r="AS510" s="71">
        <v>48</v>
      </c>
      <c r="AT510" s="71">
        <v>0</v>
      </c>
      <c r="AU510" s="71">
        <v>0</v>
      </c>
      <c r="AV510" s="71">
        <v>0</v>
      </c>
      <c r="AW510" s="71">
        <v>1</v>
      </c>
      <c r="AX510" s="71"/>
      <c r="AY510" s="72"/>
      <c r="AZ510" s="71">
        <v>1473.3499999999995</v>
      </c>
      <c r="BA510" s="71">
        <v>12888.899999999998</v>
      </c>
      <c r="BB510" s="71">
        <v>0</v>
      </c>
      <c r="BC510" s="71">
        <v>0</v>
      </c>
      <c r="BD510" s="71">
        <v>0</v>
      </c>
      <c r="BE510" s="71">
        <v>3140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2230</v>
      </c>
      <c r="B511" s="70">
        <v>153</v>
      </c>
      <c r="C511" s="70">
        <v>20</v>
      </c>
      <c r="D511" s="70">
        <v>9</v>
      </c>
      <c r="E511" s="70">
        <v>2023</v>
      </c>
      <c r="F511" s="70" t="s">
        <v>1539</v>
      </c>
      <c r="G511" s="70" t="s">
        <v>2210</v>
      </c>
      <c r="H511" s="70" t="s">
        <v>2211</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307</v>
      </c>
      <c r="AS511" s="71">
        <v>49</v>
      </c>
      <c r="AT511" s="71">
        <v>0</v>
      </c>
      <c r="AU511" s="71">
        <v>0</v>
      </c>
      <c r="AV511" s="71">
        <v>0</v>
      </c>
      <c r="AW511" s="71">
        <v>1</v>
      </c>
      <c r="AX511" s="71"/>
      <c r="AY511" s="72"/>
      <c r="AZ511" s="71">
        <v>1549.5499999999993</v>
      </c>
      <c r="BA511" s="71">
        <v>39288.900000000009</v>
      </c>
      <c r="BB511" s="71">
        <v>0</v>
      </c>
      <c r="BC511" s="71">
        <v>0</v>
      </c>
      <c r="BD511" s="71">
        <v>0</v>
      </c>
      <c r="BE511" s="71">
        <v>3140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2231</v>
      </c>
      <c r="B512" s="70">
        <v>153</v>
      </c>
      <c r="C512" s="70">
        <v>21</v>
      </c>
      <c r="D512" s="70">
        <v>9</v>
      </c>
      <c r="E512" s="70">
        <v>2024</v>
      </c>
      <c r="F512" s="70" t="s">
        <v>1554</v>
      </c>
      <c r="G512" s="70" t="s">
        <v>2210</v>
      </c>
      <c r="H512" s="70" t="s">
        <v>2211</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2232</v>
      </c>
      <c r="B513" s="70">
        <v>52</v>
      </c>
      <c r="C513" s="70">
        <v>1</v>
      </c>
      <c r="D513" s="70">
        <v>4</v>
      </c>
      <c r="E513" s="70">
        <v>1990</v>
      </c>
      <c r="F513" s="70" t="s">
        <v>787</v>
      </c>
      <c r="G513" s="70" t="s">
        <v>2233</v>
      </c>
      <c r="H513" s="70" t="s">
        <v>2234</v>
      </c>
      <c r="I513" s="148"/>
      <c r="J513" s="71">
        <v>18.51404223751101</v>
      </c>
      <c r="K513" s="71">
        <v>2.8155333934235491</v>
      </c>
      <c r="L513" s="71">
        <v>1.9609978869304041</v>
      </c>
      <c r="M513" s="71">
        <v>8.7484406802315924</v>
      </c>
      <c r="N513" s="71">
        <v>10.19677423562959</v>
      </c>
      <c r="O513" s="71">
        <v>9.5742476081189611</v>
      </c>
      <c r="P513" s="71">
        <v>13.71848358795004</v>
      </c>
      <c r="Q513" s="71">
        <v>0.89914100177776901</v>
      </c>
      <c r="R513" s="71">
        <v>0.39106983899862402</v>
      </c>
      <c r="S513" s="71">
        <v>1.0507867125689161</v>
      </c>
      <c r="T513" s="72"/>
      <c r="U513" s="71">
        <v>2532221</v>
      </c>
      <c r="V513" s="71">
        <v>640</v>
      </c>
      <c r="W513" s="71">
        <v>18</v>
      </c>
      <c r="X513" s="71">
        <v>3513</v>
      </c>
      <c r="Y513" s="71">
        <v>4233</v>
      </c>
      <c r="Z513" s="71">
        <v>3938</v>
      </c>
      <c r="AA513" s="71">
        <v>3331</v>
      </c>
      <c r="AB513" s="71">
        <v>14599</v>
      </c>
      <c r="AC513" s="71">
        <v>67734</v>
      </c>
      <c r="AD513" s="71">
        <v>1.0507867125689161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2235</v>
      </c>
      <c r="B514" s="70">
        <v>53</v>
      </c>
      <c r="C514" s="70">
        <v>2</v>
      </c>
      <c r="D514" s="70">
        <v>4</v>
      </c>
      <c r="E514" s="70">
        <v>2005</v>
      </c>
      <c r="F514" s="70" t="s">
        <v>789</v>
      </c>
      <c r="G514" s="70" t="s">
        <v>2233</v>
      </c>
      <c r="H514" s="70" t="s">
        <v>2234</v>
      </c>
      <c r="I514" s="148"/>
      <c r="J514" s="71">
        <v>17.107875990023569</v>
      </c>
      <c r="K514" s="71">
        <v>1.213446274332842</v>
      </c>
      <c r="L514" s="71">
        <v>0</v>
      </c>
      <c r="M514" s="71">
        <v>10.937137666816961</v>
      </c>
      <c r="N514" s="71">
        <v>14.44059020499429</v>
      </c>
      <c r="O514" s="71">
        <v>16.30158269888592</v>
      </c>
      <c r="P514" s="71">
        <v>12.968923187220261</v>
      </c>
      <c r="Q514" s="71">
        <v>0.91152231170305797</v>
      </c>
      <c r="R514" s="71">
        <v>5.9848680915659508E-2</v>
      </c>
      <c r="S514" s="71">
        <v>0.76784429689177436</v>
      </c>
      <c r="T514" s="72"/>
      <c r="U514" s="71">
        <v>2550327</v>
      </c>
      <c r="V514" s="71">
        <v>530</v>
      </c>
      <c r="W514" s="71">
        <v>0</v>
      </c>
      <c r="X514" s="71">
        <v>2391</v>
      </c>
      <c r="Y514" s="71">
        <v>5305</v>
      </c>
      <c r="Z514" s="71">
        <v>7759</v>
      </c>
      <c r="AA514" s="71">
        <v>2579</v>
      </c>
      <c r="AB514" s="71">
        <v>15472</v>
      </c>
      <c r="AC514" s="71">
        <v>10583</v>
      </c>
      <c r="AD514" s="71">
        <v>0.76784429689177436</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2236</v>
      </c>
      <c r="B515" s="70">
        <v>54</v>
      </c>
      <c r="C515" s="70">
        <v>3</v>
      </c>
      <c r="D515" s="70">
        <v>4</v>
      </c>
      <c r="E515" s="70">
        <v>2006</v>
      </c>
      <c r="F515" s="70" t="s">
        <v>790</v>
      </c>
      <c r="G515" s="70" t="s">
        <v>2233</v>
      </c>
      <c r="H515" s="70" t="s">
        <v>2234</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2237</v>
      </c>
      <c r="B516" s="70">
        <v>55</v>
      </c>
      <c r="C516" s="70">
        <v>4</v>
      </c>
      <c r="D516" s="70">
        <v>4</v>
      </c>
      <c r="E516" s="70">
        <v>2007</v>
      </c>
      <c r="F516" s="70" t="s">
        <v>791</v>
      </c>
      <c r="G516" s="70" t="s">
        <v>2233</v>
      </c>
      <c r="H516" s="70" t="s">
        <v>2234</v>
      </c>
      <c r="I516" s="148"/>
      <c r="J516" s="71">
        <v>13.95650910735994</v>
      </c>
      <c r="K516" s="71">
        <v>1.0889769848829021</v>
      </c>
      <c r="L516" s="71">
        <v>4.6931689354874706</v>
      </c>
      <c r="M516" s="71">
        <v>13.26912479120876</v>
      </c>
      <c r="N516" s="71">
        <v>14.947683208743911</v>
      </c>
      <c r="O516" s="71">
        <v>15.89761242600078</v>
      </c>
      <c r="P516" s="71">
        <v>12.53646096250201</v>
      </c>
      <c r="Q516" s="71">
        <v>0.94269594652218802</v>
      </c>
      <c r="R516" s="71">
        <v>1.8020595231624869E-2</v>
      </c>
      <c r="S516" s="71">
        <v>1.1826572388545751</v>
      </c>
      <c r="T516" s="72"/>
      <c r="U516" s="71">
        <v>2800761</v>
      </c>
      <c r="V516" s="71">
        <v>445</v>
      </c>
      <c r="W516" s="71">
        <v>42</v>
      </c>
      <c r="X516" s="71">
        <v>3518</v>
      </c>
      <c r="Y516" s="71">
        <v>5378</v>
      </c>
      <c r="Z516" s="71">
        <v>7866</v>
      </c>
      <c r="AA516" s="71">
        <v>2455</v>
      </c>
      <c r="AB516" s="71">
        <v>15155</v>
      </c>
      <c r="AC516" s="71">
        <v>3278</v>
      </c>
      <c r="AD516" s="71">
        <v>1.1826572388545751</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2238</v>
      </c>
      <c r="B517" s="70">
        <v>56</v>
      </c>
      <c r="C517" s="70">
        <v>5</v>
      </c>
      <c r="D517" s="70">
        <v>4</v>
      </c>
      <c r="E517" s="70">
        <v>2008</v>
      </c>
      <c r="F517" s="70" t="s">
        <v>792</v>
      </c>
      <c r="G517" s="70" t="s">
        <v>2233</v>
      </c>
      <c r="H517" s="70" t="s">
        <v>2234</v>
      </c>
      <c r="I517" s="148"/>
      <c r="J517" s="71">
        <v>14.8497961691053</v>
      </c>
      <c r="K517" s="71">
        <v>0.80050623269261278</v>
      </c>
      <c r="L517" s="71">
        <v>3.8889252172488069</v>
      </c>
      <c r="M517" s="71">
        <v>14.113913600072751</v>
      </c>
      <c r="N517" s="71">
        <v>14.70019844400432</v>
      </c>
      <c r="O517" s="71">
        <v>15.60066707380617</v>
      </c>
      <c r="P517" s="71">
        <v>11.9661994937951</v>
      </c>
      <c r="Q517" s="71">
        <v>0.92223976099593397</v>
      </c>
      <c r="R517" s="71">
        <v>3.3014580462989621E-2</v>
      </c>
      <c r="S517" s="71">
        <v>1.0462026169519709</v>
      </c>
      <c r="T517" s="72"/>
      <c r="U517" s="71">
        <v>3174655</v>
      </c>
      <c r="V517" s="71">
        <v>445</v>
      </c>
      <c r="W517" s="71">
        <v>42</v>
      </c>
      <c r="X517" s="71">
        <v>3518</v>
      </c>
      <c r="Y517" s="71">
        <v>5398</v>
      </c>
      <c r="Z517" s="71">
        <v>7990</v>
      </c>
      <c r="AA517" s="71">
        <v>2346</v>
      </c>
      <c r="AB517" s="71">
        <v>15070</v>
      </c>
      <c r="AC517" s="71">
        <v>6236</v>
      </c>
      <c r="AD517" s="71">
        <v>1.0462026169519709</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2239</v>
      </c>
      <c r="B518" s="70">
        <v>57</v>
      </c>
      <c r="C518" s="70">
        <v>6</v>
      </c>
      <c r="D518" s="70">
        <v>4</v>
      </c>
      <c r="E518" s="70">
        <v>2009</v>
      </c>
      <c r="F518" s="70" t="s">
        <v>176</v>
      </c>
      <c r="G518" s="70" t="s">
        <v>2233</v>
      </c>
      <c r="H518" s="70" t="s">
        <v>2234</v>
      </c>
      <c r="I518" s="148"/>
      <c r="J518" s="71">
        <v>16.183568481035898</v>
      </c>
      <c r="K518" s="71">
        <v>0.74893924056193606</v>
      </c>
      <c r="L518" s="71">
        <v>6.2490007825686824</v>
      </c>
      <c r="M518" s="71">
        <v>13.79852943523402</v>
      </c>
      <c r="N518" s="71">
        <v>13.45035281369579</v>
      </c>
      <c r="O518" s="71">
        <v>15.90823235595315</v>
      </c>
      <c r="P518" s="71">
        <v>11.36782933773109</v>
      </c>
      <c r="Q518" s="71">
        <v>0.87871608250894795</v>
      </c>
      <c r="R518" s="71">
        <v>2.0198219508216399E-2</v>
      </c>
      <c r="S518" s="71">
        <v>1.105841711871091</v>
      </c>
      <c r="T518" s="72"/>
      <c r="U518" s="71">
        <v>2990762</v>
      </c>
      <c r="V518" s="71">
        <v>396</v>
      </c>
      <c r="W518" s="71">
        <v>73</v>
      </c>
      <c r="X518" s="71">
        <v>3598</v>
      </c>
      <c r="Y518" s="71">
        <v>5429</v>
      </c>
      <c r="Z518" s="71">
        <v>8042</v>
      </c>
      <c r="AA518" s="71">
        <v>2288</v>
      </c>
      <c r="AB518" s="71">
        <v>15073</v>
      </c>
      <c r="AC518" s="71">
        <v>3722</v>
      </c>
      <c r="AD518" s="71">
        <v>1.105841711871091</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13.3</v>
      </c>
      <c r="BK518" s="71">
        <v>0</v>
      </c>
      <c r="BL518" s="71">
        <v>0</v>
      </c>
      <c r="BM518" s="71">
        <v>0</v>
      </c>
      <c r="BN518" s="72"/>
      <c r="BO518" s="71">
        <v>0</v>
      </c>
      <c r="BP518" s="71">
        <v>0</v>
      </c>
      <c r="BQ518" s="71">
        <v>1</v>
      </c>
      <c r="BR518" s="71">
        <v>0</v>
      </c>
      <c r="BS518" s="71">
        <v>0</v>
      </c>
      <c r="BT518" s="71">
        <v>0</v>
      </c>
      <c r="BU518"/>
      <c r="BV518" s="70">
        <v>13.3</v>
      </c>
      <c r="BW518" s="70">
        <v>0</v>
      </c>
      <c r="BX518" s="70">
        <v>0</v>
      </c>
      <c r="BY518" s="70">
        <v>0</v>
      </c>
      <c r="BZ518" s="70">
        <v>0</v>
      </c>
      <c r="CA518" s="70">
        <v>0</v>
      </c>
      <c r="CB518" s="70">
        <v>0</v>
      </c>
      <c r="CC518" s="70">
        <v>0</v>
      </c>
      <c r="CD518" s="70">
        <v>0</v>
      </c>
    </row>
    <row r="519" spans="1:82">
      <c r="A519" s="70" t="s">
        <v>2240</v>
      </c>
      <c r="B519" s="70">
        <v>58</v>
      </c>
      <c r="C519" s="70">
        <v>7</v>
      </c>
      <c r="D519" s="70">
        <v>4</v>
      </c>
      <c r="E519" s="70">
        <v>2010</v>
      </c>
      <c r="F519" s="70" t="s">
        <v>177</v>
      </c>
      <c r="G519" s="70" t="s">
        <v>2233</v>
      </c>
      <c r="H519" s="70" t="s">
        <v>2234</v>
      </c>
      <c r="I519" s="148"/>
      <c r="J519" s="71">
        <v>12.582419197614289</v>
      </c>
      <c r="K519" s="71">
        <v>0.81222787781580252</v>
      </c>
      <c r="L519" s="71">
        <v>5.6318184355633072</v>
      </c>
      <c r="M519" s="71">
        <v>14.798729962604011</v>
      </c>
      <c r="N519" s="71">
        <v>15.337627502416771</v>
      </c>
      <c r="O519" s="71">
        <v>16.00004742139447</v>
      </c>
      <c r="P519" s="71">
        <v>11.480647472286231</v>
      </c>
      <c r="Q519" s="71">
        <v>0.91422714510300995</v>
      </c>
      <c r="R519" s="71">
        <v>1.5948135322358399E-2</v>
      </c>
      <c r="S519" s="71">
        <v>1.214072903721072</v>
      </c>
      <c r="T519" s="72"/>
      <c r="U519" s="71">
        <v>2777660</v>
      </c>
      <c r="V519" s="71">
        <v>396</v>
      </c>
      <c r="W519" s="71">
        <v>73</v>
      </c>
      <c r="X519" s="71">
        <v>3598</v>
      </c>
      <c r="Y519" s="71">
        <v>5461</v>
      </c>
      <c r="Z519" s="71">
        <v>8126</v>
      </c>
      <c r="AA519" s="71">
        <v>2253</v>
      </c>
      <c r="AB519" s="71">
        <v>15027</v>
      </c>
      <c r="AC519" s="71">
        <v>2785</v>
      </c>
      <c r="AD519" s="71">
        <v>1.214072903721072</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16.067</v>
      </c>
      <c r="BK519" s="71">
        <v>0</v>
      </c>
      <c r="BL519" s="71">
        <v>0</v>
      </c>
      <c r="BM519" s="71">
        <v>0</v>
      </c>
      <c r="BN519" s="72"/>
      <c r="BO519" s="71">
        <v>0</v>
      </c>
      <c r="BP519" s="71">
        <v>0</v>
      </c>
      <c r="BQ519" s="71">
        <v>1</v>
      </c>
      <c r="BR519" s="71">
        <v>0</v>
      </c>
      <c r="BS519" s="71">
        <v>0</v>
      </c>
      <c r="BT519" s="71">
        <v>0</v>
      </c>
      <c r="BU519"/>
      <c r="BV519" s="70">
        <v>16.067</v>
      </c>
      <c r="BW519" s="70">
        <v>0</v>
      </c>
      <c r="BX519" s="70">
        <v>0</v>
      </c>
      <c r="BY519" s="70">
        <v>0</v>
      </c>
      <c r="BZ519" s="70">
        <v>0</v>
      </c>
      <c r="CA519" s="70">
        <v>0</v>
      </c>
      <c r="CB519" s="70">
        <v>0</v>
      </c>
      <c r="CC519" s="70">
        <v>0</v>
      </c>
      <c r="CD519" s="70">
        <v>0</v>
      </c>
    </row>
    <row r="520" spans="1:82">
      <c r="A520" s="70" t="s">
        <v>2241</v>
      </c>
      <c r="B520" s="70">
        <v>59</v>
      </c>
      <c r="C520" s="70">
        <v>8</v>
      </c>
      <c r="D520" s="70">
        <v>4</v>
      </c>
      <c r="E520" s="70">
        <v>2011</v>
      </c>
      <c r="F520" s="70" t="s">
        <v>178</v>
      </c>
      <c r="G520" s="1064" t="s">
        <v>2233</v>
      </c>
      <c r="H520" s="70" t="s">
        <v>2234</v>
      </c>
      <c r="I520" s="148"/>
      <c r="J520" s="71">
        <v>16.202600238037309</v>
      </c>
      <c r="K520" s="71">
        <v>1.0853859381057389</v>
      </c>
      <c r="L520" s="71">
        <v>5.1822001767931871</v>
      </c>
      <c r="M520" s="71">
        <v>17.15071160393012</v>
      </c>
      <c r="N520" s="71">
        <v>17.837636231837362</v>
      </c>
      <c r="O520" s="71">
        <v>15.837133199631388</v>
      </c>
      <c r="P520" s="71">
        <v>11.044957671647197</v>
      </c>
      <c r="Q520" s="71">
        <v>1.0451466835816901</v>
      </c>
      <c r="R520" s="71">
        <v>4.5537520341464077E-2</v>
      </c>
      <c r="S520" s="71">
        <v>1.3529360086882609</v>
      </c>
      <c r="T520" s="72"/>
      <c r="U520" s="71">
        <v>2481246</v>
      </c>
      <c r="V520" s="71">
        <v>396</v>
      </c>
      <c r="W520" s="71">
        <v>73</v>
      </c>
      <c r="X520" s="71">
        <v>3598</v>
      </c>
      <c r="Y520" s="71">
        <v>5496</v>
      </c>
      <c r="Z520" s="71">
        <v>8218</v>
      </c>
      <c r="AA520" s="71">
        <v>2232</v>
      </c>
      <c r="AB520" s="71">
        <v>14893</v>
      </c>
      <c r="AC520" s="71">
        <v>7939</v>
      </c>
      <c r="AD520" s="71">
        <v>1.3529360086882609</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14.564</v>
      </c>
      <c r="BK520" s="71">
        <v>0</v>
      </c>
      <c r="BL520" s="71">
        <v>0</v>
      </c>
      <c r="BM520" s="71">
        <v>0</v>
      </c>
      <c r="BN520" s="72"/>
      <c r="BO520" s="71">
        <v>0</v>
      </c>
      <c r="BP520" s="71">
        <v>0</v>
      </c>
      <c r="BQ520" s="71">
        <v>1</v>
      </c>
      <c r="BR520" s="71">
        <v>0</v>
      </c>
      <c r="BS520" s="71">
        <v>0</v>
      </c>
      <c r="BT520" s="71">
        <v>0</v>
      </c>
      <c r="BU520"/>
      <c r="BV520" s="70">
        <v>14.564</v>
      </c>
      <c r="BW520" s="70">
        <v>0</v>
      </c>
      <c r="BX520" s="70">
        <v>0</v>
      </c>
      <c r="BY520" s="70">
        <v>0</v>
      </c>
      <c r="BZ520" s="70">
        <v>0</v>
      </c>
      <c r="CA520" s="70">
        <v>0</v>
      </c>
      <c r="CB520" s="70">
        <v>0</v>
      </c>
      <c r="CC520" s="70">
        <v>0</v>
      </c>
      <c r="CD520" s="70">
        <v>0</v>
      </c>
    </row>
    <row r="521" spans="1:82">
      <c r="A521" s="70" t="s">
        <v>2242</v>
      </c>
      <c r="B521" s="70">
        <v>60</v>
      </c>
      <c r="C521" s="70">
        <v>9</v>
      </c>
      <c r="D521" s="70">
        <v>4</v>
      </c>
      <c r="E521" s="70">
        <v>2012</v>
      </c>
      <c r="F521" s="70" t="s">
        <v>179</v>
      </c>
      <c r="G521" s="1064" t="s">
        <v>2233</v>
      </c>
      <c r="H521" s="70" t="s">
        <v>2234</v>
      </c>
      <c r="I521" s="148"/>
      <c r="J521" s="71">
        <v>20.222742703448919</v>
      </c>
      <c r="K521" s="71">
        <v>1.049032260999782</v>
      </c>
      <c r="L521" s="71">
        <v>5.0244188608777938</v>
      </c>
      <c r="M521" s="71">
        <v>18.580116510421739</v>
      </c>
      <c r="N521" s="71">
        <v>20.70726812078841</v>
      </c>
      <c r="O521" s="71">
        <v>15.884585003328299</v>
      </c>
      <c r="P521" s="71">
        <v>10.769388389086611</v>
      </c>
      <c r="Q521" s="71">
        <v>1.1215015587159101</v>
      </c>
      <c r="R521" s="71">
        <v>9.1677151792819517E-2</v>
      </c>
      <c r="S521" s="71">
        <v>1.632998897282383</v>
      </c>
      <c r="T521" s="72"/>
      <c r="U521" s="71">
        <v>2773345</v>
      </c>
      <c r="V521" s="71">
        <v>396</v>
      </c>
      <c r="W521" s="71">
        <v>73</v>
      </c>
      <c r="X521" s="71">
        <v>3598</v>
      </c>
      <c r="Y521" s="71">
        <v>5514</v>
      </c>
      <c r="Z521" s="71">
        <v>8308</v>
      </c>
      <c r="AA521" s="71">
        <v>2164</v>
      </c>
      <c r="AB521" s="71">
        <v>14709</v>
      </c>
      <c r="AC521" s="71">
        <v>15569</v>
      </c>
      <c r="AD521" s="71">
        <v>1.632998897282383</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15.981999999999999</v>
      </c>
      <c r="BK521" s="71">
        <v>0</v>
      </c>
      <c r="BL521" s="71">
        <v>0</v>
      </c>
      <c r="BM521" s="71">
        <v>0</v>
      </c>
      <c r="BN521" s="72"/>
      <c r="BO521" s="71">
        <v>0</v>
      </c>
      <c r="BP521" s="71">
        <v>0</v>
      </c>
      <c r="BQ521" s="71">
        <v>2</v>
      </c>
      <c r="BR521" s="71">
        <v>0</v>
      </c>
      <c r="BS521" s="71">
        <v>0</v>
      </c>
      <c r="BT521" s="71">
        <v>0</v>
      </c>
      <c r="BU521"/>
      <c r="BV521" s="70">
        <v>15.981999999999999</v>
      </c>
      <c r="BW521" s="70">
        <v>0</v>
      </c>
      <c r="BX521" s="70">
        <v>0</v>
      </c>
      <c r="BY521" s="70">
        <v>0</v>
      </c>
      <c r="BZ521" s="70">
        <v>0</v>
      </c>
      <c r="CA521" s="70">
        <v>0</v>
      </c>
      <c r="CB521" s="70">
        <v>0</v>
      </c>
      <c r="CC521" s="70">
        <v>0</v>
      </c>
      <c r="CD521" s="70">
        <v>0</v>
      </c>
    </row>
    <row r="522" spans="1:82">
      <c r="A522" s="70" t="s">
        <v>2243</v>
      </c>
      <c r="B522" s="70">
        <v>61</v>
      </c>
      <c r="C522" s="70">
        <v>10</v>
      </c>
      <c r="D522" s="70">
        <v>4</v>
      </c>
      <c r="E522" s="70">
        <v>2013</v>
      </c>
      <c r="F522" s="70" t="s">
        <v>180</v>
      </c>
      <c r="G522" s="70" t="s">
        <v>2233</v>
      </c>
      <c r="H522" s="70" t="s">
        <v>2234</v>
      </c>
      <c r="I522" s="148"/>
      <c r="J522" s="71">
        <v>23.332883913247581</v>
      </c>
      <c r="K522" s="71">
        <v>0.99081592109907635</v>
      </c>
      <c r="L522" s="71">
        <v>5.0985043073965874</v>
      </c>
      <c r="M522" s="71">
        <v>18.81884977428243</v>
      </c>
      <c r="N522" s="71">
        <v>20.151092611158479</v>
      </c>
      <c r="O522" s="71">
        <v>15.471065035253146</v>
      </c>
      <c r="P522" s="71">
        <v>10.735037063837874</v>
      </c>
      <c r="Q522" s="71">
        <v>1.13448687244149</v>
      </c>
      <c r="R522" s="71">
        <v>0.12052712721684659</v>
      </c>
      <c r="S522" s="71">
        <v>0.93769494712035839</v>
      </c>
      <c r="T522" s="72"/>
      <c r="U522" s="71">
        <v>2379642</v>
      </c>
      <c r="V522" s="71">
        <v>396</v>
      </c>
      <c r="W522" s="71">
        <v>73</v>
      </c>
      <c r="X522" s="71">
        <v>3598</v>
      </c>
      <c r="Y522" s="71">
        <v>5539</v>
      </c>
      <c r="Z522" s="71">
        <v>8453</v>
      </c>
      <c r="AA522" s="71">
        <v>2149</v>
      </c>
      <c r="AB522" s="71">
        <v>14666</v>
      </c>
      <c r="AC522" s="71">
        <v>19980</v>
      </c>
      <c r="AD522" s="71">
        <v>0.93769494712035839</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16.192</v>
      </c>
      <c r="BK522" s="71">
        <v>0</v>
      </c>
      <c r="BL522" s="71">
        <v>0</v>
      </c>
      <c r="BM522" s="71">
        <v>0</v>
      </c>
      <c r="BN522" s="72"/>
      <c r="BO522" s="71">
        <v>0</v>
      </c>
      <c r="BP522" s="71">
        <v>0</v>
      </c>
      <c r="BQ522" s="71">
        <v>2</v>
      </c>
      <c r="BR522" s="71">
        <v>0</v>
      </c>
      <c r="BS522" s="71">
        <v>0</v>
      </c>
      <c r="BT522" s="71">
        <v>0</v>
      </c>
      <c r="BU522"/>
      <c r="BV522" s="70">
        <v>16.192</v>
      </c>
      <c r="BW522" s="70">
        <v>0</v>
      </c>
      <c r="BX522" s="70">
        <v>0</v>
      </c>
      <c r="BY522" s="70">
        <v>0</v>
      </c>
      <c r="BZ522" s="70">
        <v>0</v>
      </c>
      <c r="CA522" s="70">
        <v>0</v>
      </c>
      <c r="CB522" s="70">
        <v>0</v>
      </c>
      <c r="CC522" s="70">
        <v>0</v>
      </c>
      <c r="CD522" s="70">
        <v>0</v>
      </c>
    </row>
    <row r="523" spans="1:82">
      <c r="A523" s="70" t="s">
        <v>2244</v>
      </c>
      <c r="B523" s="70">
        <v>62</v>
      </c>
      <c r="C523" s="70">
        <v>11</v>
      </c>
      <c r="D523" s="70">
        <v>4</v>
      </c>
      <c r="E523" s="70">
        <v>2014</v>
      </c>
      <c r="F523" s="70" t="s">
        <v>181</v>
      </c>
      <c r="G523" s="70" t="s">
        <v>2233</v>
      </c>
      <c r="H523" s="70" t="s">
        <v>2234</v>
      </c>
      <c r="I523" s="148"/>
      <c r="J523" s="71">
        <v>22.58755392820499</v>
      </c>
      <c r="K523" s="71">
        <v>0.72259840422013222</v>
      </c>
      <c r="L523" s="71">
        <v>0.61840589743390795</v>
      </c>
      <c r="M523" s="71">
        <v>17.532920291419831</v>
      </c>
      <c r="N523" s="71">
        <v>18.774128681646729</v>
      </c>
      <c r="O523" s="71">
        <v>14.753561964207424</v>
      </c>
      <c r="P523" s="71">
        <v>10.640196275185502</v>
      </c>
      <c r="Q523" s="71">
        <v>1.07926962109789</v>
      </c>
      <c r="R523" s="71">
        <v>0</v>
      </c>
      <c r="S523" s="71">
        <v>0.91050517351572124</v>
      </c>
      <c r="T523" s="72"/>
      <c r="U523" s="71">
        <v>2598501</v>
      </c>
      <c r="V523" s="71">
        <v>259</v>
      </c>
      <c r="W523" s="71">
        <v>8</v>
      </c>
      <c r="X523" s="71">
        <v>3374</v>
      </c>
      <c r="Y523" s="71">
        <v>5551</v>
      </c>
      <c r="Z523" s="71">
        <v>8490</v>
      </c>
      <c r="AA523" s="71">
        <v>2119</v>
      </c>
      <c r="AB523" s="71">
        <v>14542</v>
      </c>
      <c r="AC523" s="71">
        <v>0</v>
      </c>
      <c r="AD523" s="71">
        <v>0.91050517351572124</v>
      </c>
      <c r="AE523" s="72"/>
      <c r="AF523" s="71"/>
      <c r="AG523" s="71"/>
      <c r="AH523" s="71"/>
      <c r="AI523" s="71"/>
      <c r="AJ523" s="71"/>
      <c r="AK523" s="71"/>
      <c r="AL523" s="71"/>
      <c r="AM523" s="71"/>
      <c r="AN523" s="71"/>
      <c r="AO523" s="71"/>
      <c r="AP523" s="71"/>
      <c r="AQ523" s="72"/>
      <c r="AR523" s="71">
        <v>381</v>
      </c>
      <c r="AS523" s="71">
        <v>73</v>
      </c>
      <c r="AT523" s="71">
        <v>0</v>
      </c>
      <c r="AU523" s="71">
        <v>0</v>
      </c>
      <c r="AV523" s="71">
        <v>0</v>
      </c>
      <c r="AW523" s="71">
        <v>0</v>
      </c>
      <c r="AX523" s="71"/>
      <c r="AY523" s="72"/>
      <c r="AZ523" s="71">
        <v>1646.288</v>
      </c>
      <c r="BA523" s="71">
        <v>4781.7</v>
      </c>
      <c r="BB523" s="71">
        <v>0</v>
      </c>
      <c r="BC523" s="71">
        <v>0</v>
      </c>
      <c r="BD523" s="71">
        <v>0</v>
      </c>
      <c r="BE523" s="71">
        <v>0</v>
      </c>
      <c r="BF523" s="71"/>
      <c r="BG523" s="72"/>
      <c r="BH523" s="71">
        <v>0</v>
      </c>
      <c r="BI523" s="71">
        <v>0</v>
      </c>
      <c r="BJ523" s="71">
        <v>16.352</v>
      </c>
      <c r="BK523" s="71">
        <v>0</v>
      </c>
      <c r="BL523" s="71">
        <v>0</v>
      </c>
      <c r="BM523" s="71">
        <v>0</v>
      </c>
      <c r="BN523" s="72"/>
      <c r="BO523" s="71">
        <v>0</v>
      </c>
      <c r="BP523" s="71">
        <v>0</v>
      </c>
      <c r="BQ523" s="71">
        <v>2</v>
      </c>
      <c r="BR523" s="71">
        <v>0</v>
      </c>
      <c r="BS523" s="71">
        <v>0</v>
      </c>
      <c r="BT523" s="71">
        <v>0</v>
      </c>
      <c r="BU523"/>
      <c r="BV523" s="70">
        <v>16.352</v>
      </c>
      <c r="BW523" s="70">
        <v>0</v>
      </c>
      <c r="BX523" s="70">
        <v>0</v>
      </c>
      <c r="BY523" s="70">
        <v>0</v>
      </c>
      <c r="BZ523" s="70">
        <v>0</v>
      </c>
      <c r="CA523" s="70">
        <v>0</v>
      </c>
      <c r="CB523" s="70">
        <v>0</v>
      </c>
      <c r="CC523" s="70">
        <v>0</v>
      </c>
      <c r="CD523" s="70">
        <v>0</v>
      </c>
    </row>
    <row r="524" spans="1:82">
      <c r="A524" s="70" t="s">
        <v>2245</v>
      </c>
      <c r="B524" s="70">
        <v>63</v>
      </c>
      <c r="C524" s="70">
        <v>12</v>
      </c>
      <c r="D524" s="70">
        <v>4</v>
      </c>
      <c r="E524" s="70">
        <v>2015</v>
      </c>
      <c r="F524" s="70" t="s">
        <v>182</v>
      </c>
      <c r="G524" s="70" t="s">
        <v>2233</v>
      </c>
      <c r="H524" s="70" t="s">
        <v>2234</v>
      </c>
      <c r="I524" s="148"/>
      <c r="J524" s="71">
        <v>17.99110400955383</v>
      </c>
      <c r="K524" s="71">
        <v>0.60502068621035787</v>
      </c>
      <c r="L524" s="71">
        <v>0.70297508441346745</v>
      </c>
      <c r="M524" s="71">
        <v>14.836070823258281</v>
      </c>
      <c r="N524" s="71">
        <v>16.42983073189432</v>
      </c>
      <c r="O524" s="71">
        <v>14.635303871224782</v>
      </c>
      <c r="P524" s="71">
        <v>10.467691988743697</v>
      </c>
      <c r="Q524" s="71">
        <v>1.0467997567945599</v>
      </c>
      <c r="R524" s="71">
        <v>0.16247821663312978</v>
      </c>
      <c r="S524" s="71">
        <v>1.2204459379090851</v>
      </c>
      <c r="T524" s="72"/>
      <c r="U524" s="71">
        <v>2625786</v>
      </c>
      <c r="V524" s="71">
        <v>259</v>
      </c>
      <c r="W524" s="71">
        <v>8</v>
      </c>
      <c r="X524" s="71">
        <v>3374</v>
      </c>
      <c r="Y524" s="71">
        <v>5570</v>
      </c>
      <c r="Z524" s="71">
        <v>8503</v>
      </c>
      <c r="AA524" s="71">
        <v>2083</v>
      </c>
      <c r="AB524" s="71">
        <v>14408</v>
      </c>
      <c r="AC524" s="71">
        <v>27773</v>
      </c>
      <c r="AD524" s="71">
        <v>1.2204459379090851</v>
      </c>
      <c r="AE524" s="72"/>
      <c r="AF524" s="71">
        <v>28039113.661118839</v>
      </c>
      <c r="AG524" s="71">
        <v>463523.2199329065</v>
      </c>
      <c r="AH524" s="71">
        <v>87378.407008426904</v>
      </c>
      <c r="AI524" s="71">
        <v>20726821.01973787</v>
      </c>
      <c r="AJ524" s="71">
        <v>26322568.611281648</v>
      </c>
      <c r="AK524" s="71">
        <v>0</v>
      </c>
      <c r="AL524" s="71">
        <v>0</v>
      </c>
      <c r="AM524" s="71">
        <v>1974555.9607131651</v>
      </c>
      <c r="AN524" s="71">
        <v>0</v>
      </c>
      <c r="AO524" s="71">
        <v>0</v>
      </c>
      <c r="AP524" s="71">
        <v>77613960.879792854</v>
      </c>
      <c r="AQ524" s="72"/>
      <c r="AR524" s="71">
        <v>408</v>
      </c>
      <c r="AS524" s="71">
        <v>82</v>
      </c>
      <c r="AT524" s="71">
        <v>0</v>
      </c>
      <c r="AU524" s="71">
        <v>0</v>
      </c>
      <c r="AV524" s="71">
        <v>0</v>
      </c>
      <c r="AW524" s="71">
        <v>0</v>
      </c>
      <c r="AX524" s="71"/>
      <c r="AY524" s="72"/>
      <c r="AZ524" s="71">
        <v>1801.248</v>
      </c>
      <c r="BA524" s="71">
        <v>5653.4</v>
      </c>
      <c r="BB524" s="71">
        <v>0</v>
      </c>
      <c r="BC524" s="71">
        <v>0</v>
      </c>
      <c r="BD524" s="71">
        <v>0</v>
      </c>
      <c r="BE524" s="71">
        <v>0</v>
      </c>
      <c r="BF524" s="71"/>
      <c r="BG524" s="72"/>
      <c r="BH524" s="71">
        <v>0</v>
      </c>
      <c r="BI524" s="71">
        <v>0</v>
      </c>
      <c r="BJ524" s="71">
        <v>15.843</v>
      </c>
      <c r="BK524" s="71">
        <v>0</v>
      </c>
      <c r="BL524" s="71">
        <v>0</v>
      </c>
      <c r="BM524" s="71">
        <v>0</v>
      </c>
      <c r="BN524" s="72"/>
      <c r="BO524" s="71">
        <v>0</v>
      </c>
      <c r="BP524" s="71">
        <v>0</v>
      </c>
      <c r="BQ524" s="71">
        <v>2</v>
      </c>
      <c r="BR524" s="71">
        <v>0</v>
      </c>
      <c r="BS524" s="71">
        <v>0</v>
      </c>
      <c r="BT524" s="71">
        <v>0</v>
      </c>
      <c r="BU524"/>
      <c r="BV524" s="70">
        <v>15.843</v>
      </c>
      <c r="BW524" s="70">
        <v>0</v>
      </c>
      <c r="BX524" s="70">
        <v>0</v>
      </c>
      <c r="BY524" s="70">
        <v>0</v>
      </c>
      <c r="BZ524" s="70">
        <v>0</v>
      </c>
      <c r="CA524" s="70">
        <v>0</v>
      </c>
      <c r="CB524" s="70">
        <v>0</v>
      </c>
      <c r="CC524" s="70">
        <v>0</v>
      </c>
      <c r="CD524" s="70">
        <v>0</v>
      </c>
    </row>
    <row r="525" spans="1:82">
      <c r="A525" s="70" t="s">
        <v>2246</v>
      </c>
      <c r="B525" s="70">
        <v>64</v>
      </c>
      <c r="C525" s="70">
        <v>13</v>
      </c>
      <c r="D525" s="70">
        <v>4</v>
      </c>
      <c r="E525" s="70">
        <v>2016</v>
      </c>
      <c r="F525" s="70" t="s">
        <v>155</v>
      </c>
      <c r="G525" s="70" t="s">
        <v>2233</v>
      </c>
      <c r="H525" s="70" t="s">
        <v>2234</v>
      </c>
      <c r="I525" s="148"/>
      <c r="J525" s="71">
        <v>16.822035824018787</v>
      </c>
      <c r="K525" s="71">
        <v>0.60896995597873638</v>
      </c>
      <c r="L525" s="71">
        <v>0.67020981062241214</v>
      </c>
      <c r="M525" s="71">
        <v>12.363835703628963</v>
      </c>
      <c r="N525" s="71">
        <v>15.066302712343859</v>
      </c>
      <c r="O525" s="71">
        <v>14.454179751204856</v>
      </c>
      <c r="P525" s="71">
        <v>10.179022451857204</v>
      </c>
      <c r="Q525" s="71">
        <v>1.0043168040177211</v>
      </c>
      <c r="R525" s="71">
        <v>8.9044768403925445E-2</v>
      </c>
      <c r="S525" s="71">
        <v>1.0896391001378252</v>
      </c>
      <c r="T525" s="72"/>
      <c r="U525" s="71">
        <v>2755905</v>
      </c>
      <c r="V525" s="71">
        <v>259</v>
      </c>
      <c r="W525" s="71">
        <v>8</v>
      </c>
      <c r="X525" s="71">
        <v>3374</v>
      </c>
      <c r="Y525" s="71">
        <v>5564</v>
      </c>
      <c r="Z525" s="71">
        <v>8501</v>
      </c>
      <c r="AA525" s="71">
        <v>2095</v>
      </c>
      <c r="AB525" s="71">
        <v>14219</v>
      </c>
      <c r="AC525" s="71">
        <v>15207.96993298935</v>
      </c>
      <c r="AD525" s="71">
        <v>1.0896391001378249</v>
      </c>
      <c r="AE525" s="72"/>
      <c r="AF525" s="71">
        <v>28546568.360442199</v>
      </c>
      <c r="AG525" s="71">
        <v>453905.5744937046</v>
      </c>
      <c r="AH525" s="71">
        <v>77512.926789498553</v>
      </c>
      <c r="AI525" s="71">
        <v>19538634.48440811</v>
      </c>
      <c r="AJ525" s="71">
        <v>23934598.172399849</v>
      </c>
      <c r="AK525" s="71">
        <v>0</v>
      </c>
      <c r="AL525" s="71">
        <v>0</v>
      </c>
      <c r="AM525" s="71">
        <v>1950168.216731949</v>
      </c>
      <c r="AN525" s="71">
        <v>0</v>
      </c>
      <c r="AO525" s="71">
        <v>0</v>
      </c>
      <c r="AP525" s="71">
        <v>74501387.735265315</v>
      </c>
      <c r="AQ525" s="72"/>
      <c r="AR525" s="71">
        <v>436</v>
      </c>
      <c r="AS525" s="71">
        <v>94</v>
      </c>
      <c r="AT525" s="71">
        <v>0</v>
      </c>
      <c r="AU525" s="71">
        <v>0</v>
      </c>
      <c r="AV525" s="71">
        <v>0</v>
      </c>
      <c r="AW525" s="71">
        <v>0</v>
      </c>
      <c r="AX525" s="71"/>
      <c r="AY525" s="72"/>
      <c r="AZ525" s="71">
        <v>1967.348</v>
      </c>
      <c r="BA525" s="71">
        <v>6099.2</v>
      </c>
      <c r="BB525" s="71">
        <v>0</v>
      </c>
      <c r="BC525" s="71">
        <v>0</v>
      </c>
      <c r="BD525" s="71">
        <v>0</v>
      </c>
      <c r="BE525" s="71">
        <v>0</v>
      </c>
      <c r="BF525" s="71"/>
      <c r="BG525" s="72"/>
      <c r="BH525" s="71">
        <v>0</v>
      </c>
      <c r="BI525" s="71">
        <v>0</v>
      </c>
      <c r="BJ525" s="71">
        <v>17.023</v>
      </c>
      <c r="BK525" s="71">
        <v>0</v>
      </c>
      <c r="BL525" s="71">
        <v>0</v>
      </c>
      <c r="BM525" s="71">
        <v>0</v>
      </c>
      <c r="BN525" s="72"/>
      <c r="BO525" s="71">
        <v>0</v>
      </c>
      <c r="BP525" s="71">
        <v>0</v>
      </c>
      <c r="BQ525" s="71">
        <v>2</v>
      </c>
      <c r="BR525" s="71">
        <v>0</v>
      </c>
      <c r="BS525" s="71">
        <v>0</v>
      </c>
      <c r="BT525" s="71">
        <v>0</v>
      </c>
      <c r="BU525"/>
      <c r="BV525" s="70">
        <v>17.023</v>
      </c>
      <c r="BW525" s="70">
        <v>0</v>
      </c>
      <c r="BX525" s="70">
        <v>0</v>
      </c>
      <c r="BY525" s="70">
        <v>0</v>
      </c>
      <c r="BZ525" s="70">
        <v>0</v>
      </c>
      <c r="CA525" s="70">
        <v>0</v>
      </c>
      <c r="CB525" s="70">
        <v>0</v>
      </c>
      <c r="CC525" s="70">
        <v>0</v>
      </c>
      <c r="CD525" s="70">
        <v>0</v>
      </c>
    </row>
    <row r="526" spans="1:82">
      <c r="A526" s="70" t="s">
        <v>2247</v>
      </c>
      <c r="B526" s="70">
        <v>65</v>
      </c>
      <c r="C526" s="70">
        <v>14</v>
      </c>
      <c r="D526" s="70">
        <v>4</v>
      </c>
      <c r="E526" s="70">
        <v>2017</v>
      </c>
      <c r="F526" s="70" t="s">
        <v>156</v>
      </c>
      <c r="G526" s="70" t="s">
        <v>2233</v>
      </c>
      <c r="H526" s="70" t="s">
        <v>2234</v>
      </c>
      <c r="I526" s="148"/>
      <c r="J526" s="71">
        <v>13.632311168138719</v>
      </c>
      <c r="K526" s="71">
        <v>0.58345557587316965</v>
      </c>
      <c r="L526" s="71">
        <v>0.58178721601693617</v>
      </c>
      <c r="M526" s="71">
        <v>11.871978963368276</v>
      </c>
      <c r="N526" s="71">
        <v>15.28070114076206</v>
      </c>
      <c r="O526" s="71">
        <v>14.261808200062509</v>
      </c>
      <c r="P526" s="71">
        <v>10.017983106110345</v>
      </c>
      <c r="Q526" s="71">
        <v>0.96354679733806803</v>
      </c>
      <c r="R526" s="71">
        <v>8.863870494972409E-2</v>
      </c>
      <c r="S526" s="71">
        <v>1.2675905564871324</v>
      </c>
      <c r="T526" s="72"/>
      <c r="U526" s="71">
        <v>2687296</v>
      </c>
      <c r="V526" s="71">
        <v>259</v>
      </c>
      <c r="W526" s="71">
        <v>8</v>
      </c>
      <c r="X526" s="71">
        <v>3374</v>
      </c>
      <c r="Y526" s="71">
        <v>5599</v>
      </c>
      <c r="Z526" s="71">
        <v>8527</v>
      </c>
      <c r="AA526" s="71">
        <v>2075</v>
      </c>
      <c r="AB526" s="71">
        <v>14107</v>
      </c>
      <c r="AC526" s="71">
        <v>15439</v>
      </c>
      <c r="AD526" s="71">
        <v>1.2675905564871319</v>
      </c>
      <c r="AE526" s="72"/>
      <c r="AF526" s="71">
        <v>24751045.464360371</v>
      </c>
      <c r="AG526" s="71">
        <v>446624.1462008279</v>
      </c>
      <c r="AH526" s="71">
        <v>91064.59825540692</v>
      </c>
      <c r="AI526" s="71">
        <v>19656900.24726006</v>
      </c>
      <c r="AJ526" s="71">
        <v>27383310.073632069</v>
      </c>
      <c r="AK526" s="71">
        <v>0</v>
      </c>
      <c r="AL526" s="71">
        <v>0</v>
      </c>
      <c r="AM526" s="71">
        <v>1937834.606848778</v>
      </c>
      <c r="AN526" s="71">
        <v>0</v>
      </c>
      <c r="AO526" s="71">
        <v>0</v>
      </c>
      <c r="AP526" s="71">
        <v>74266779.136557519</v>
      </c>
      <c r="AQ526" s="72"/>
      <c r="AR526" s="71">
        <v>457</v>
      </c>
      <c r="AS526" s="71">
        <v>101</v>
      </c>
      <c r="AT526" s="71">
        <v>0</v>
      </c>
      <c r="AU526" s="71">
        <v>0</v>
      </c>
      <c r="AV526" s="71">
        <v>0</v>
      </c>
      <c r="AW526" s="71">
        <v>0</v>
      </c>
      <c r="AX526" s="71"/>
      <c r="AY526" s="72"/>
      <c r="AZ526" s="71">
        <v>2075.6480000000001</v>
      </c>
      <c r="BA526" s="71">
        <v>6403.7000000000007</v>
      </c>
      <c r="BB526" s="71">
        <v>0</v>
      </c>
      <c r="BC526" s="71">
        <v>0</v>
      </c>
      <c r="BD526" s="71">
        <v>0</v>
      </c>
      <c r="BE526" s="71">
        <v>0</v>
      </c>
      <c r="BF526" s="71"/>
      <c r="BG526" s="72"/>
      <c r="BH526" s="71">
        <v>0</v>
      </c>
      <c r="BI526" s="71">
        <v>0</v>
      </c>
      <c r="BJ526" s="71">
        <v>17.094000000000001</v>
      </c>
      <c r="BK526" s="71">
        <v>0</v>
      </c>
      <c r="BL526" s="71">
        <v>0</v>
      </c>
      <c r="BM526" s="71">
        <v>0</v>
      </c>
      <c r="BN526" s="72"/>
      <c r="BO526" s="71">
        <v>0</v>
      </c>
      <c r="BP526" s="71">
        <v>0</v>
      </c>
      <c r="BQ526" s="71">
        <v>2</v>
      </c>
      <c r="BR526" s="71">
        <v>0</v>
      </c>
      <c r="BS526" s="71">
        <v>0</v>
      </c>
      <c r="BT526" s="71">
        <v>0</v>
      </c>
      <c r="BU526"/>
      <c r="BV526" s="70">
        <v>17.094000000000001</v>
      </c>
      <c r="BW526" s="70">
        <v>0</v>
      </c>
      <c r="BX526" s="70">
        <v>0</v>
      </c>
      <c r="BY526" s="70">
        <v>0</v>
      </c>
      <c r="BZ526" s="70">
        <v>0</v>
      </c>
      <c r="CA526" s="70">
        <v>0</v>
      </c>
      <c r="CB526" s="70">
        <v>0</v>
      </c>
      <c r="CC526" s="70">
        <v>0</v>
      </c>
      <c r="CD526" s="70">
        <v>0</v>
      </c>
    </row>
    <row r="527" spans="1:82">
      <c r="A527" s="70" t="s">
        <v>2248</v>
      </c>
      <c r="B527" s="70">
        <v>66</v>
      </c>
      <c r="C527" s="70">
        <v>15</v>
      </c>
      <c r="D527" s="70">
        <v>4</v>
      </c>
      <c r="E527" s="70">
        <v>2018</v>
      </c>
      <c r="F527" s="70" t="s">
        <v>183</v>
      </c>
      <c r="G527" s="70" t="s">
        <v>2233</v>
      </c>
      <c r="H527" s="70" t="s">
        <v>2234</v>
      </c>
      <c r="I527" s="148"/>
      <c r="J527" s="71">
        <v>9.9452467157723898</v>
      </c>
      <c r="K527" s="71">
        <v>0.51165283375025938</v>
      </c>
      <c r="L527" s="71">
        <v>0.52462487007915792</v>
      </c>
      <c r="M527" s="71">
        <v>10.729763563551378</v>
      </c>
      <c r="N527" s="71">
        <v>11.62714612519235</v>
      </c>
      <c r="O527" s="71">
        <v>13.998783320025973</v>
      </c>
      <c r="P527" s="71">
        <v>9.9756203464555622</v>
      </c>
      <c r="Q527" s="71">
        <v>0.892719038160106</v>
      </c>
      <c r="R527" s="71">
        <v>8.1477215008084053E-2</v>
      </c>
      <c r="S527" s="71">
        <v>2.2086829559649748</v>
      </c>
      <c r="T527" s="72"/>
      <c r="U527" s="71">
        <v>2662608</v>
      </c>
      <c r="V527" s="71">
        <v>259</v>
      </c>
      <c r="W527" s="71">
        <v>8</v>
      </c>
      <c r="X527" s="71">
        <v>3374</v>
      </c>
      <c r="Y527" s="71">
        <v>5685</v>
      </c>
      <c r="Z527" s="71">
        <v>8530</v>
      </c>
      <c r="AA527" s="71">
        <v>2087</v>
      </c>
      <c r="AB527" s="71">
        <v>14085</v>
      </c>
      <c r="AC527" s="71">
        <v>14136</v>
      </c>
      <c r="AD527" s="71">
        <v>2.2086829559649752</v>
      </c>
      <c r="AE527" s="72"/>
      <c r="AF527" s="71">
        <v>22282770.68869625</v>
      </c>
      <c r="AG527" s="71">
        <v>398750.99000891502</v>
      </c>
      <c r="AH527" s="71">
        <v>78851.607309304251</v>
      </c>
      <c r="AI527" s="71">
        <v>20451970.46374552</v>
      </c>
      <c r="AJ527" s="71">
        <v>26590000.841584999</v>
      </c>
      <c r="AK527" s="71">
        <v>0</v>
      </c>
      <c r="AL527" s="71">
        <v>0</v>
      </c>
      <c r="AM527" s="71">
        <v>1938815.8943735741</v>
      </c>
      <c r="AN527" s="71">
        <v>0</v>
      </c>
      <c r="AO527" s="71">
        <v>0</v>
      </c>
      <c r="AP527" s="71">
        <v>71741160.485718563</v>
      </c>
      <c r="AQ527" s="72"/>
      <c r="AR527" s="71">
        <v>471</v>
      </c>
      <c r="AS527" s="71">
        <v>104</v>
      </c>
      <c r="AT527" s="71">
        <v>0</v>
      </c>
      <c r="AU527" s="71">
        <v>0</v>
      </c>
      <c r="AV527" s="71">
        <v>0</v>
      </c>
      <c r="AW527" s="71">
        <v>0</v>
      </c>
      <c r="AX527" s="71"/>
      <c r="AY527" s="72"/>
      <c r="AZ527" s="71">
        <v>2163.3980000000001</v>
      </c>
      <c r="BA527" s="71">
        <v>6470</v>
      </c>
      <c r="BB527" s="71">
        <v>0</v>
      </c>
      <c r="BC527" s="71">
        <v>0</v>
      </c>
      <c r="BD527" s="71">
        <v>0</v>
      </c>
      <c r="BE527" s="71">
        <v>0</v>
      </c>
      <c r="BF527" s="71"/>
      <c r="BG527" s="72"/>
      <c r="BH527" s="71">
        <v>0</v>
      </c>
      <c r="BI527" s="71">
        <v>0</v>
      </c>
      <c r="BJ527" s="71">
        <v>15.962</v>
      </c>
      <c r="BK527" s="71">
        <v>0</v>
      </c>
      <c r="BL527" s="71">
        <v>0</v>
      </c>
      <c r="BM527" s="71">
        <v>0</v>
      </c>
      <c r="BN527" s="72"/>
      <c r="BO527" s="71">
        <v>0</v>
      </c>
      <c r="BP527" s="71">
        <v>0</v>
      </c>
      <c r="BQ527" s="71">
        <v>2</v>
      </c>
      <c r="BR527" s="71">
        <v>0</v>
      </c>
      <c r="BS527" s="71">
        <v>0</v>
      </c>
      <c r="BT527" s="71">
        <v>0</v>
      </c>
      <c r="BU527"/>
      <c r="BV527" s="70">
        <v>15.962</v>
      </c>
      <c r="BW527" s="70">
        <v>0</v>
      </c>
      <c r="BX527" s="70">
        <v>0</v>
      </c>
      <c r="BY527" s="70">
        <v>0</v>
      </c>
      <c r="BZ527" s="70">
        <v>0</v>
      </c>
      <c r="CA527" s="70">
        <v>0</v>
      </c>
      <c r="CB527" s="70">
        <v>0</v>
      </c>
      <c r="CC527" s="70">
        <v>0</v>
      </c>
      <c r="CD527" s="70">
        <v>0</v>
      </c>
    </row>
    <row r="528" spans="1:82">
      <c r="A528" s="70" t="s">
        <v>2249</v>
      </c>
      <c r="B528" s="70">
        <v>67</v>
      </c>
      <c r="C528" s="70">
        <v>16</v>
      </c>
      <c r="D528" s="70">
        <v>4</v>
      </c>
      <c r="E528" s="70">
        <v>2019</v>
      </c>
      <c r="F528" s="70" t="s">
        <v>158</v>
      </c>
      <c r="G528" s="70" t="s">
        <v>2233</v>
      </c>
      <c r="H528" s="70" t="s">
        <v>2234</v>
      </c>
      <c r="I528" s="148"/>
      <c r="J528" s="71">
        <v>12.129870581948936</v>
      </c>
      <c r="K528" s="71">
        <v>0.4797356453188113</v>
      </c>
      <c r="L528" s="71">
        <v>0.53404283642562311</v>
      </c>
      <c r="M528" s="71">
        <v>10.944707447508627</v>
      </c>
      <c r="N528" s="71">
        <v>12.449044336322759</v>
      </c>
      <c r="O528" s="71">
        <v>13.567237698714674</v>
      </c>
      <c r="P528" s="71">
        <v>9.8726621634280445</v>
      </c>
      <c r="Q528" s="71">
        <v>0.85678468814854003</v>
      </c>
      <c r="R528" s="71">
        <v>0.10587620267810363</v>
      </c>
      <c r="S528" s="71">
        <v>1.7215989336736046</v>
      </c>
      <c r="T528" s="72"/>
      <c r="U528" s="71">
        <v>2713089</v>
      </c>
      <c r="V528" s="71">
        <v>259</v>
      </c>
      <c r="W528" s="71">
        <v>8</v>
      </c>
      <c r="X528" s="71">
        <v>3374</v>
      </c>
      <c r="Y528" s="71">
        <v>5693</v>
      </c>
      <c r="Z528" s="71">
        <v>8494</v>
      </c>
      <c r="AA528" s="71">
        <v>2050</v>
      </c>
      <c r="AB528" s="71">
        <v>13884</v>
      </c>
      <c r="AC528" s="71">
        <v>18670</v>
      </c>
      <c r="AD528" s="71">
        <v>1.7215989336736051</v>
      </c>
      <c r="AE528" s="72"/>
      <c r="AF528" s="71">
        <v>26863794.91369791</v>
      </c>
      <c r="AG528" s="71">
        <v>385803.80797640717</v>
      </c>
      <c r="AH528" s="71">
        <v>94080.716286561466</v>
      </c>
      <c r="AI528" s="71">
        <v>19339150.422617082</v>
      </c>
      <c r="AJ528" s="71">
        <v>26650534.964151401</v>
      </c>
      <c r="AK528" s="71">
        <v>0</v>
      </c>
      <c r="AL528" s="71">
        <v>0</v>
      </c>
      <c r="AM528" s="71">
        <v>1890896.281303959</v>
      </c>
      <c r="AN528" s="71">
        <v>0</v>
      </c>
      <c r="AO528" s="71">
        <v>0</v>
      </c>
      <c r="AP528" s="71">
        <v>75224261.10603331</v>
      </c>
      <c r="AQ528" s="72"/>
      <c r="AR528" s="71">
        <v>493</v>
      </c>
      <c r="AS528" s="71">
        <v>106</v>
      </c>
      <c r="AT528" s="71">
        <v>0</v>
      </c>
      <c r="AU528" s="71">
        <v>0</v>
      </c>
      <c r="AV528" s="71">
        <v>0</v>
      </c>
      <c r="AW528" s="71">
        <v>0</v>
      </c>
      <c r="AX528" s="71"/>
      <c r="AY528" s="72"/>
      <c r="AZ528" s="71">
        <v>2278.657999999999</v>
      </c>
      <c r="BA528" s="71">
        <v>6569.1</v>
      </c>
      <c r="BB528" s="71">
        <v>0</v>
      </c>
      <c r="BC528" s="71">
        <v>0</v>
      </c>
      <c r="BD528" s="71">
        <v>0</v>
      </c>
      <c r="BE528" s="71">
        <v>0</v>
      </c>
      <c r="BF528" s="71"/>
      <c r="BG528" s="72"/>
      <c r="BH528" s="71">
        <v>0</v>
      </c>
      <c r="BI528" s="71">
        <v>0</v>
      </c>
      <c r="BJ528" s="71">
        <v>11.817</v>
      </c>
      <c r="BK528" s="71">
        <v>0</v>
      </c>
      <c r="BL528" s="71">
        <v>0</v>
      </c>
      <c r="BM528" s="71">
        <v>0</v>
      </c>
      <c r="BN528" s="72"/>
      <c r="BO528" s="71">
        <v>0</v>
      </c>
      <c r="BP528" s="71">
        <v>0</v>
      </c>
      <c r="BQ528" s="71">
        <v>2</v>
      </c>
      <c r="BR528" s="71">
        <v>0</v>
      </c>
      <c r="BS528" s="71">
        <v>0</v>
      </c>
      <c r="BT528" s="71">
        <v>0</v>
      </c>
      <c r="BU528"/>
      <c r="BV528" s="70">
        <v>11.817</v>
      </c>
      <c r="BW528" s="70">
        <v>0</v>
      </c>
      <c r="BX528" s="70">
        <v>0</v>
      </c>
      <c r="BY528" s="70">
        <v>0</v>
      </c>
      <c r="BZ528" s="70">
        <v>0</v>
      </c>
      <c r="CA528" s="70">
        <v>0</v>
      </c>
      <c r="CB528" s="70">
        <v>0</v>
      </c>
      <c r="CC528" s="70">
        <v>0</v>
      </c>
      <c r="CD528" s="70">
        <v>0</v>
      </c>
    </row>
    <row r="529" spans="1:82">
      <c r="A529" s="70" t="s">
        <v>2250</v>
      </c>
      <c r="B529" s="70">
        <v>68</v>
      </c>
      <c r="C529" s="70">
        <v>17</v>
      </c>
      <c r="D529" s="70">
        <v>4</v>
      </c>
      <c r="E529" s="70">
        <v>2020</v>
      </c>
      <c r="F529" s="70" t="s">
        <v>159</v>
      </c>
      <c r="G529" s="70" t="s">
        <v>2233</v>
      </c>
      <c r="H529" s="70" t="s">
        <v>2234</v>
      </c>
      <c r="I529" s="148"/>
      <c r="J529" s="71">
        <v>15.543614649000061</v>
      </c>
      <c r="K529" s="71">
        <v>0.65821969718679507</v>
      </c>
      <c r="L529" s="71">
        <v>5.397886502389067</v>
      </c>
      <c r="M529" s="71">
        <v>11.193026889748589</v>
      </c>
      <c r="N529" s="71">
        <v>12.484031730929384</v>
      </c>
      <c r="O529" s="71">
        <v>11.889617274778121</v>
      </c>
      <c r="P529" s="71">
        <v>9.4108030070194051</v>
      </c>
      <c r="Q529" s="71">
        <v>0.81265565060731304</v>
      </c>
      <c r="R529" s="71">
        <v>0.12191588229378061</v>
      </c>
      <c r="S529" s="71">
        <v>0.83560912546349631</v>
      </c>
      <c r="T529" s="72"/>
      <c r="U529" s="71">
        <v>3175735</v>
      </c>
      <c r="V529" s="71">
        <v>317</v>
      </c>
      <c r="W529" s="71">
        <v>73</v>
      </c>
      <c r="X529" s="71">
        <v>3365</v>
      </c>
      <c r="Y529" s="71">
        <v>5732</v>
      </c>
      <c r="Z529" s="71">
        <v>8496</v>
      </c>
      <c r="AA529" s="71">
        <v>2077</v>
      </c>
      <c r="AB529" s="71">
        <v>13783</v>
      </c>
      <c r="AC529" s="71">
        <v>21611.999999999996</v>
      </c>
      <c r="AD529" s="71">
        <v>0.83560912546349631</v>
      </c>
      <c r="AE529" s="72"/>
      <c r="AF529" s="71">
        <v>32884695.30477139</v>
      </c>
      <c r="AG529" s="71">
        <v>491208.78804138274</v>
      </c>
      <c r="AH529" s="71">
        <v>1089015.2926751163</v>
      </c>
      <c r="AI529" s="71">
        <v>18956384.511089541</v>
      </c>
      <c r="AJ529" s="71">
        <v>26470345.362125549</v>
      </c>
      <c r="AK529" s="71"/>
      <c r="AL529" s="71"/>
      <c r="AM529" s="71">
        <v>1798834.6323238879</v>
      </c>
      <c r="AN529" s="71"/>
      <c r="AO529" s="71"/>
      <c r="AP529" s="71">
        <v>81690483.891026869</v>
      </c>
      <c r="AQ529" s="72"/>
      <c r="AR529" s="71">
        <v>508</v>
      </c>
      <c r="AS529" s="71">
        <v>108</v>
      </c>
      <c r="AT529" s="71">
        <v>0</v>
      </c>
      <c r="AU529" s="71">
        <v>0</v>
      </c>
      <c r="AV529" s="71">
        <v>0</v>
      </c>
      <c r="AW529" s="71">
        <v>0</v>
      </c>
      <c r="AX529" s="71"/>
      <c r="AY529" s="72"/>
      <c r="AZ529" s="71">
        <v>2356.3979999999988</v>
      </c>
      <c r="BA529" s="71">
        <v>6646.0999999999995</v>
      </c>
      <c r="BB529" s="71">
        <v>0</v>
      </c>
      <c r="BC529" s="71">
        <v>0</v>
      </c>
      <c r="BD529" s="71">
        <v>0</v>
      </c>
      <c r="BE529" s="71">
        <v>0</v>
      </c>
      <c r="BF529" s="71"/>
      <c r="BG529" s="72"/>
      <c r="BH529" s="71">
        <v>0</v>
      </c>
      <c r="BI529" s="71">
        <v>0</v>
      </c>
      <c r="BJ529" s="71">
        <v>12.55</v>
      </c>
      <c r="BK529" s="71">
        <v>0</v>
      </c>
      <c r="BL529" s="71">
        <v>0</v>
      </c>
      <c r="BM529" s="71">
        <v>0</v>
      </c>
      <c r="BN529" s="72"/>
      <c r="BO529" s="71">
        <v>0</v>
      </c>
      <c r="BP529" s="71">
        <v>0</v>
      </c>
      <c r="BQ529" s="71">
        <v>2</v>
      </c>
      <c r="BR529" s="71">
        <v>0</v>
      </c>
      <c r="BS529" s="71">
        <v>0</v>
      </c>
      <c r="BT529" s="71">
        <v>0</v>
      </c>
      <c r="BU529"/>
      <c r="BV529" s="70">
        <v>12.55</v>
      </c>
      <c r="BW529" s="70">
        <v>0</v>
      </c>
      <c r="BX529" s="70">
        <v>0</v>
      </c>
      <c r="BY529" s="70">
        <v>0</v>
      </c>
      <c r="BZ529" s="70">
        <v>0</v>
      </c>
      <c r="CA529" s="70">
        <v>0</v>
      </c>
      <c r="CB529" s="70">
        <v>0</v>
      </c>
      <c r="CC529" s="70">
        <v>0</v>
      </c>
      <c r="CD529" s="70">
        <v>0</v>
      </c>
    </row>
    <row r="530" spans="1:82">
      <c r="A530" s="70" t="s">
        <v>2251</v>
      </c>
      <c r="B530" s="70">
        <v>68</v>
      </c>
      <c r="C530" s="70">
        <v>18</v>
      </c>
      <c r="D530" s="70">
        <v>4</v>
      </c>
      <c r="E530" s="70">
        <v>2021</v>
      </c>
      <c r="F530" s="70" t="s">
        <v>160</v>
      </c>
      <c r="G530" s="70" t="s">
        <v>2233</v>
      </c>
      <c r="H530" s="70" t="s">
        <v>2234</v>
      </c>
      <c r="I530" s="148"/>
      <c r="J530" s="71">
        <v>14.04174675782553</v>
      </c>
      <c r="K530" s="71">
        <v>0.66482998798357928</v>
      </c>
      <c r="L530" s="71">
        <v>4.9617647318461966</v>
      </c>
      <c r="M530" s="71">
        <v>10.153709524998531</v>
      </c>
      <c r="N530" s="71">
        <v>10.970359949746678</v>
      </c>
      <c r="O530" s="71">
        <v>11.506442558918586</v>
      </c>
      <c r="P530" s="71">
        <v>9.6184824963698485</v>
      </c>
      <c r="Q530" s="71">
        <v>0.79231304738320696</v>
      </c>
      <c r="R530" s="71">
        <v>0.10910467564832567</v>
      </c>
      <c r="S530" s="71">
        <v>1.6189118323857681</v>
      </c>
      <c r="T530" s="72"/>
      <c r="U530" s="71">
        <v>2983498</v>
      </c>
      <c r="V530" s="71">
        <v>317</v>
      </c>
      <c r="W530" s="71">
        <v>73</v>
      </c>
      <c r="X530" s="71">
        <v>3365</v>
      </c>
      <c r="Y530" s="71">
        <v>5709</v>
      </c>
      <c r="Z530" s="71">
        <v>8466</v>
      </c>
      <c r="AA530" s="71">
        <v>2070</v>
      </c>
      <c r="AB530" s="71">
        <v>13570</v>
      </c>
      <c r="AC530" s="71">
        <v>18762.999999999996</v>
      </c>
      <c r="AD530" s="71">
        <v>1.6189118323857681</v>
      </c>
      <c r="AE530" s="72"/>
      <c r="AF530" s="71">
        <v>34134392.615625776</v>
      </c>
      <c r="AG530" s="71">
        <v>511038.97173048405</v>
      </c>
      <c r="AH530" s="71">
        <v>1046842.8426771316</v>
      </c>
      <c r="AI530" s="71">
        <v>20074550.227934904</v>
      </c>
      <c r="AJ530" s="71">
        <v>25718127.799948111</v>
      </c>
      <c r="AK530" s="71">
        <v>0</v>
      </c>
      <c r="AL530" s="71">
        <v>0</v>
      </c>
      <c r="AM530" s="71">
        <v>1781250.9575518856</v>
      </c>
      <c r="AN530" s="71">
        <v>0</v>
      </c>
      <c r="AO530" s="71">
        <v>0</v>
      </c>
      <c r="AP530" s="71">
        <v>83266203.41546829</v>
      </c>
      <c r="AQ530" s="72"/>
      <c r="AR530" s="71">
        <v>526</v>
      </c>
      <c r="AS530" s="71">
        <v>108</v>
      </c>
      <c r="AT530" s="71">
        <v>0</v>
      </c>
      <c r="AU530" s="71">
        <v>0</v>
      </c>
      <c r="AV530" s="71">
        <v>0</v>
      </c>
      <c r="AW530" s="71">
        <v>0</v>
      </c>
      <c r="AX530" s="71"/>
      <c r="AY530" s="72"/>
      <c r="AZ530" s="71">
        <v>2447.498</v>
      </c>
      <c r="BA530" s="71">
        <v>6646.0999999999995</v>
      </c>
      <c r="BB530" s="71">
        <v>0</v>
      </c>
      <c r="BC530" s="71">
        <v>0</v>
      </c>
      <c r="BD530" s="71">
        <v>0</v>
      </c>
      <c r="BE530" s="71">
        <v>0</v>
      </c>
      <c r="BF530" s="71"/>
      <c r="BG530" s="72"/>
      <c r="BH530" s="71">
        <v>0</v>
      </c>
      <c r="BI530" s="71">
        <v>0</v>
      </c>
      <c r="BJ530" s="71">
        <v>3.2989999999999999</v>
      </c>
      <c r="BK530" s="71">
        <v>0</v>
      </c>
      <c r="BL530" s="71">
        <v>0</v>
      </c>
      <c r="BM530" s="71">
        <v>0</v>
      </c>
      <c r="BN530" s="72"/>
      <c r="BO530" s="71">
        <v>0</v>
      </c>
      <c r="BP530" s="71">
        <v>0</v>
      </c>
      <c r="BQ530" s="71">
        <v>1</v>
      </c>
      <c r="BR530" s="71">
        <v>0</v>
      </c>
      <c r="BS530" s="71">
        <v>0</v>
      </c>
      <c r="BT530" s="71">
        <v>0</v>
      </c>
      <c r="BU530"/>
      <c r="BV530" s="70">
        <v>3.2989999999999999</v>
      </c>
      <c r="BW530" s="70">
        <v>0</v>
      </c>
      <c r="BX530" s="70">
        <v>0</v>
      </c>
      <c r="BY530" s="70">
        <v>0</v>
      </c>
      <c r="BZ530" s="70">
        <v>0</v>
      </c>
      <c r="CA530" s="70">
        <v>0</v>
      </c>
      <c r="CB530" s="70">
        <v>0</v>
      </c>
      <c r="CC530" s="70">
        <v>0</v>
      </c>
      <c r="CD530" s="70">
        <v>0</v>
      </c>
    </row>
    <row r="531" spans="1:82">
      <c r="A531" s="70" t="s">
        <v>2252</v>
      </c>
      <c r="B531" s="70">
        <v>68</v>
      </c>
      <c r="C531" s="70">
        <v>19</v>
      </c>
      <c r="D531" s="70">
        <v>4</v>
      </c>
      <c r="E531" s="70">
        <v>2022</v>
      </c>
      <c r="F531" s="70" t="s">
        <v>161</v>
      </c>
      <c r="G531" s="70" t="s">
        <v>2233</v>
      </c>
      <c r="H531" s="70" t="s">
        <v>2234</v>
      </c>
      <c r="I531" s="148"/>
      <c r="J531" s="71">
        <v>19.110415546187518</v>
      </c>
      <c r="K531" s="71">
        <v>0.7004465939855663</v>
      </c>
      <c r="L531" s="71">
        <v>4.8494263624425624</v>
      </c>
      <c r="M531" s="71">
        <v>11.441698356192383</v>
      </c>
      <c r="N531" s="71">
        <v>14.329389318299985</v>
      </c>
      <c r="O531" s="71">
        <v>12.067754569571269</v>
      </c>
      <c r="P531" s="71">
        <v>9.6067843166672322</v>
      </c>
      <c r="Q531" s="71">
        <v>0.78885588959492925</v>
      </c>
      <c r="R531" s="71">
        <v>0.17588920804395827</v>
      </c>
      <c r="S531" s="71">
        <v>1.7512720355398259</v>
      </c>
      <c r="T531" s="72"/>
      <c r="U531" s="71">
        <v>3180805</v>
      </c>
      <c r="V531" s="71">
        <v>317</v>
      </c>
      <c r="W531" s="71">
        <v>73</v>
      </c>
      <c r="X531" s="71">
        <v>3365</v>
      </c>
      <c r="Y531" s="71">
        <v>5746</v>
      </c>
      <c r="Z531" s="71">
        <v>8436</v>
      </c>
      <c r="AA531" s="71">
        <v>2099</v>
      </c>
      <c r="AB531" s="71">
        <v>13400</v>
      </c>
      <c r="AC531" s="71">
        <v>30627.999999999996</v>
      </c>
      <c r="AD531" s="71">
        <v>1.7512720355398259</v>
      </c>
      <c r="AE531" s="72"/>
      <c r="AF531" s="71">
        <v>37653325.779923558</v>
      </c>
      <c r="AG531" s="71">
        <v>523384.22833302303</v>
      </c>
      <c r="AH531" s="71">
        <v>1034651.6941567978</v>
      </c>
      <c r="AI531" s="71">
        <v>18628856.17727403</v>
      </c>
      <c r="AJ531" s="71">
        <v>26769728.57825039</v>
      </c>
      <c r="AK531" s="71">
        <v>0</v>
      </c>
      <c r="AL531" s="71">
        <v>0</v>
      </c>
      <c r="AM531" s="71">
        <v>1730305.7450553486</v>
      </c>
      <c r="AN531" s="71">
        <v>0</v>
      </c>
      <c r="AO531" s="71">
        <v>0</v>
      </c>
      <c r="AP531" s="71">
        <v>86340252.202993155</v>
      </c>
      <c r="AQ531" s="72"/>
      <c r="AR531" s="71">
        <v>553</v>
      </c>
      <c r="AS531" s="71">
        <v>108</v>
      </c>
      <c r="AT531" s="71">
        <v>0</v>
      </c>
      <c r="AU531" s="71">
        <v>0</v>
      </c>
      <c r="AV531" s="71">
        <v>0</v>
      </c>
      <c r="AW531" s="71">
        <v>0</v>
      </c>
      <c r="AX531" s="71"/>
      <c r="AY531" s="72"/>
      <c r="AZ531" s="71">
        <v>2613.6279999999988</v>
      </c>
      <c r="BA531" s="71">
        <v>6646.0999999999985</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2253</v>
      </c>
      <c r="B532" s="70">
        <v>68</v>
      </c>
      <c r="C532" s="70">
        <v>20</v>
      </c>
      <c r="D532" s="70">
        <v>4</v>
      </c>
      <c r="E532" s="70">
        <v>2023</v>
      </c>
      <c r="F532" s="70" t="s">
        <v>1539</v>
      </c>
      <c r="G532" s="70" t="s">
        <v>2233</v>
      </c>
      <c r="H532" s="70" t="s">
        <v>2234</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577</v>
      </c>
      <c r="AS532" s="71">
        <v>108</v>
      </c>
      <c r="AT532" s="71">
        <v>0</v>
      </c>
      <c r="AU532" s="71">
        <v>0</v>
      </c>
      <c r="AV532" s="71">
        <v>0</v>
      </c>
      <c r="AW532" s="71">
        <v>0</v>
      </c>
      <c r="AX532" s="71"/>
      <c r="AY532" s="72"/>
      <c r="AZ532" s="71">
        <v>2763.4780000000001</v>
      </c>
      <c r="BA532" s="71">
        <v>6646.0999999999985</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2254</v>
      </c>
      <c r="B533" s="70">
        <v>68</v>
      </c>
      <c r="C533" s="70">
        <v>21</v>
      </c>
      <c r="D533" s="70">
        <v>4</v>
      </c>
      <c r="E533" s="70">
        <v>2024</v>
      </c>
      <c r="F533" s="70" t="s">
        <v>1554</v>
      </c>
      <c r="G533" s="70" t="s">
        <v>2233</v>
      </c>
      <c r="H533" s="70" t="s">
        <v>2234</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2255</v>
      </c>
      <c r="B534" s="70">
        <v>443</v>
      </c>
      <c r="C534" s="70">
        <v>1</v>
      </c>
      <c r="D534" s="70">
        <v>27</v>
      </c>
      <c r="E534" s="70">
        <v>1990</v>
      </c>
      <c r="F534" s="70" t="s">
        <v>787</v>
      </c>
      <c r="G534" s="70" t="s">
        <v>2256</v>
      </c>
      <c r="H534" s="70" t="s">
        <v>2257</v>
      </c>
      <c r="I534" s="148"/>
      <c r="J534" s="71">
        <v>146.5336430339253</v>
      </c>
      <c r="K534" s="71">
        <v>2.205742489589928</v>
      </c>
      <c r="L534" s="71">
        <v>10.663437386241281</v>
      </c>
      <c r="M534" s="71">
        <v>9.4461516839428636</v>
      </c>
      <c r="N534" s="71">
        <v>19.089207020023551</v>
      </c>
      <c r="O534" s="71">
        <v>12.941523620623981</v>
      </c>
      <c r="P534" s="71">
        <v>20.70333743519209</v>
      </c>
      <c r="Q534" s="71">
        <v>1.0988132483538</v>
      </c>
      <c r="R534" s="71">
        <v>0</v>
      </c>
      <c r="S534" s="71">
        <v>1.09603595653305</v>
      </c>
      <c r="T534" s="72"/>
      <c r="U534" s="71">
        <v>2643036</v>
      </c>
      <c r="V534" s="71">
        <v>492</v>
      </c>
      <c r="W534" s="71">
        <v>116</v>
      </c>
      <c r="X534" s="71">
        <v>2898</v>
      </c>
      <c r="Y534" s="71">
        <v>5127</v>
      </c>
      <c r="Z534" s="71">
        <v>5323</v>
      </c>
      <c r="AA534" s="71">
        <v>5027</v>
      </c>
      <c r="AB534" s="71">
        <v>17841</v>
      </c>
      <c r="AC534" s="71">
        <v>0</v>
      </c>
      <c r="AD534" s="71">
        <v>1.09603595653305</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2258</v>
      </c>
      <c r="B535" s="70">
        <v>444</v>
      </c>
      <c r="C535" s="70">
        <v>2</v>
      </c>
      <c r="D535" s="70">
        <v>27</v>
      </c>
      <c r="E535" s="70">
        <v>2005</v>
      </c>
      <c r="F535" s="70" t="s">
        <v>789</v>
      </c>
      <c r="G535" s="70" t="s">
        <v>2256</v>
      </c>
      <c r="H535" s="70" t="s">
        <v>2257</v>
      </c>
      <c r="I535" s="148"/>
      <c r="J535" s="71">
        <v>136.31720393332921</v>
      </c>
      <c r="K535" s="71">
        <v>1.2620480807404351</v>
      </c>
      <c r="L535" s="71">
        <v>10.664888742679921</v>
      </c>
      <c r="M535" s="71">
        <v>18.119611483801069</v>
      </c>
      <c r="N535" s="71">
        <v>33.299954510764891</v>
      </c>
      <c r="O535" s="71">
        <v>18.757640203074288</v>
      </c>
      <c r="P535" s="71">
        <v>21.10530074321963</v>
      </c>
      <c r="Q535" s="71">
        <v>0.97450171651242801</v>
      </c>
      <c r="R535" s="71">
        <v>0</v>
      </c>
      <c r="S535" s="71">
        <v>2.1188194897094572</v>
      </c>
      <c r="T535" s="72"/>
      <c r="U535" s="71">
        <v>2780184</v>
      </c>
      <c r="V535" s="71">
        <v>353</v>
      </c>
      <c r="W535" s="71">
        <v>131</v>
      </c>
      <c r="X535" s="71">
        <v>2649</v>
      </c>
      <c r="Y535" s="71">
        <v>6154</v>
      </c>
      <c r="Z535" s="71">
        <v>8928</v>
      </c>
      <c r="AA535" s="71">
        <v>4197</v>
      </c>
      <c r="AB535" s="71">
        <v>16541</v>
      </c>
      <c r="AC535" s="71">
        <v>0</v>
      </c>
      <c r="AD535" s="71">
        <v>2.1188194897094572</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2259</v>
      </c>
      <c r="B536" s="70">
        <v>445</v>
      </c>
      <c r="C536" s="70">
        <v>3</v>
      </c>
      <c r="D536" s="70">
        <v>27</v>
      </c>
      <c r="E536" s="70">
        <v>2006</v>
      </c>
      <c r="F536" s="70" t="s">
        <v>790</v>
      </c>
      <c r="G536" s="70" t="s">
        <v>2256</v>
      </c>
      <c r="H536" s="70" t="s">
        <v>2257</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2260</v>
      </c>
      <c r="B537" s="70">
        <v>446</v>
      </c>
      <c r="C537" s="70">
        <v>4</v>
      </c>
      <c r="D537" s="70">
        <v>27</v>
      </c>
      <c r="E537" s="70">
        <v>2007</v>
      </c>
      <c r="F537" s="70" t="s">
        <v>791</v>
      </c>
      <c r="G537" s="70" t="s">
        <v>2256</v>
      </c>
      <c r="H537" s="70" t="s">
        <v>2257</v>
      </c>
      <c r="I537" s="148"/>
      <c r="J537" s="71">
        <v>137.8640760722526</v>
      </c>
      <c r="K537" s="71">
        <v>1.227463456311312</v>
      </c>
      <c r="L537" s="71">
        <v>6.7200338860672124</v>
      </c>
      <c r="M537" s="71">
        <v>20.640168939079711</v>
      </c>
      <c r="N537" s="71">
        <v>29.945764065042081</v>
      </c>
      <c r="O537" s="71">
        <v>17.99344564310767</v>
      </c>
      <c r="P537" s="71">
        <v>21.033679309387281</v>
      </c>
      <c r="Q537" s="71">
        <v>1.0076987353124001</v>
      </c>
      <c r="R537" s="71">
        <v>0</v>
      </c>
      <c r="S537" s="71">
        <v>1.93238962512796</v>
      </c>
      <c r="T537" s="72"/>
      <c r="U537" s="71">
        <v>3052520</v>
      </c>
      <c r="V537" s="71">
        <v>357</v>
      </c>
      <c r="W537" s="71">
        <v>130</v>
      </c>
      <c r="X537" s="71">
        <v>3375</v>
      </c>
      <c r="Y537" s="71">
        <v>6188</v>
      </c>
      <c r="Z537" s="71">
        <v>8903</v>
      </c>
      <c r="AA537" s="71">
        <v>4119</v>
      </c>
      <c r="AB537" s="71">
        <v>16200</v>
      </c>
      <c r="AC537" s="71">
        <v>0</v>
      </c>
      <c r="AD537" s="71">
        <v>1.93238962512796</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2261</v>
      </c>
      <c r="B538" s="70">
        <v>447</v>
      </c>
      <c r="C538" s="70">
        <v>5</v>
      </c>
      <c r="D538" s="70">
        <v>27</v>
      </c>
      <c r="E538" s="70">
        <v>2008</v>
      </c>
      <c r="F538" s="70" t="s">
        <v>792</v>
      </c>
      <c r="G538" s="70" t="s">
        <v>2256</v>
      </c>
      <c r="H538" s="70" t="s">
        <v>2257</v>
      </c>
      <c r="I538" s="148"/>
      <c r="J538" s="71">
        <v>121.4737604969251</v>
      </c>
      <c r="K538" s="71">
        <v>0.93152919364734199</v>
      </c>
      <c r="L538" s="71">
        <v>6.0559683869167351</v>
      </c>
      <c r="M538" s="71">
        <v>21.036087048571439</v>
      </c>
      <c r="N538" s="71">
        <v>30.157065944894569</v>
      </c>
      <c r="O538" s="71">
        <v>17.443849766881641</v>
      </c>
      <c r="P538" s="71">
        <v>20.316015594111629</v>
      </c>
      <c r="Q538" s="71">
        <v>0.97799028669383004</v>
      </c>
      <c r="R538" s="71">
        <v>0</v>
      </c>
      <c r="S538" s="71">
        <v>1.8040040609330339</v>
      </c>
      <c r="T538" s="72"/>
      <c r="U538" s="71">
        <v>3086673</v>
      </c>
      <c r="V538" s="71">
        <v>357</v>
      </c>
      <c r="W538" s="71">
        <v>130</v>
      </c>
      <c r="X538" s="71">
        <v>3375</v>
      </c>
      <c r="Y538" s="71">
        <v>6172</v>
      </c>
      <c r="Z538" s="71">
        <v>8934</v>
      </c>
      <c r="AA538" s="71">
        <v>3983</v>
      </c>
      <c r="AB538" s="71">
        <v>15981</v>
      </c>
      <c r="AC538" s="71">
        <v>0</v>
      </c>
      <c r="AD538" s="71">
        <v>1.8040040609330339</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2262</v>
      </c>
      <c r="B539" s="70">
        <v>448</v>
      </c>
      <c r="C539" s="70">
        <v>6</v>
      </c>
      <c r="D539" s="70">
        <v>27</v>
      </c>
      <c r="E539" s="70">
        <v>2009</v>
      </c>
      <c r="F539" s="70" t="s">
        <v>176</v>
      </c>
      <c r="G539" s="1064" t="s">
        <v>2256</v>
      </c>
      <c r="H539" s="70" t="s">
        <v>2257</v>
      </c>
      <c r="I539" s="148"/>
      <c r="J539" s="71">
        <v>121.2402118567809</v>
      </c>
      <c r="K539" s="71">
        <v>0.94683354278410681</v>
      </c>
      <c r="L539" s="71">
        <v>5.5737955346451349</v>
      </c>
      <c r="M539" s="71">
        <v>20.024464239609859</v>
      </c>
      <c r="N539" s="71">
        <v>27.709151011993509</v>
      </c>
      <c r="O539" s="71">
        <v>17.7360372175424</v>
      </c>
      <c r="P539" s="71">
        <v>19.312391886259071</v>
      </c>
      <c r="Q539" s="71">
        <v>0.91754212317443995</v>
      </c>
      <c r="R539" s="71">
        <v>0</v>
      </c>
      <c r="S539" s="71">
        <v>2.0032931950440331</v>
      </c>
      <c r="T539" s="72"/>
      <c r="U539" s="71">
        <v>2616857</v>
      </c>
      <c r="V539" s="71">
        <v>372</v>
      </c>
      <c r="W539" s="71">
        <v>174</v>
      </c>
      <c r="X539" s="71">
        <v>3637</v>
      </c>
      <c r="Y539" s="71">
        <v>6159</v>
      </c>
      <c r="Z539" s="71">
        <v>8966</v>
      </c>
      <c r="AA539" s="71">
        <v>3887</v>
      </c>
      <c r="AB539" s="71">
        <v>15739</v>
      </c>
      <c r="AC539" s="71">
        <v>0</v>
      </c>
      <c r="AD539" s="71">
        <v>2.0032931950440331</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4.6219999999999999</v>
      </c>
      <c r="BK539" s="71">
        <v>0</v>
      </c>
      <c r="BL539" s="71">
        <v>0</v>
      </c>
      <c r="BM539" s="71">
        <v>0</v>
      </c>
      <c r="BN539" s="72"/>
      <c r="BO539" s="71">
        <v>0</v>
      </c>
      <c r="BP539" s="71">
        <v>0</v>
      </c>
      <c r="BQ539" s="71">
        <v>1</v>
      </c>
      <c r="BR539" s="71">
        <v>0</v>
      </c>
      <c r="BS539" s="71">
        <v>0</v>
      </c>
      <c r="BT539" s="71">
        <v>0</v>
      </c>
      <c r="BU539"/>
      <c r="BV539" s="70">
        <v>4.6219999999999999</v>
      </c>
      <c r="BW539" s="70">
        <v>0</v>
      </c>
      <c r="BX539" s="70">
        <v>0</v>
      </c>
      <c r="BY539" s="70">
        <v>0</v>
      </c>
      <c r="BZ539" s="70">
        <v>0</v>
      </c>
      <c r="CA539" s="70">
        <v>0</v>
      </c>
      <c r="CB539" s="70">
        <v>0</v>
      </c>
      <c r="CC539" s="70">
        <v>0</v>
      </c>
      <c r="CD539" s="70">
        <v>0</v>
      </c>
    </row>
    <row r="540" spans="1:82">
      <c r="A540" s="70" t="s">
        <v>2263</v>
      </c>
      <c r="B540" s="70">
        <v>449</v>
      </c>
      <c r="C540" s="70">
        <v>7</v>
      </c>
      <c r="D540" s="70">
        <v>27</v>
      </c>
      <c r="E540" s="70">
        <v>2010</v>
      </c>
      <c r="F540" s="70" t="s">
        <v>177</v>
      </c>
      <c r="G540" s="1064" t="s">
        <v>2256</v>
      </c>
      <c r="H540" s="70" t="s">
        <v>2257</v>
      </c>
      <c r="I540" s="148"/>
      <c r="J540" s="71">
        <v>114.5986460512942</v>
      </c>
      <c r="K540" s="71">
        <v>1.0343242249020561</v>
      </c>
      <c r="L540" s="71">
        <v>5.2806652961974452</v>
      </c>
      <c r="M540" s="71">
        <v>22.634329028127649</v>
      </c>
      <c r="N540" s="71">
        <v>29.825383966592248</v>
      </c>
      <c r="O540" s="71">
        <v>17.687475509031071</v>
      </c>
      <c r="P540" s="71">
        <v>19.409581101614851</v>
      </c>
      <c r="Q540" s="71">
        <v>0.94714102581777204</v>
      </c>
      <c r="R540" s="71">
        <v>0</v>
      </c>
      <c r="S540" s="71">
        <v>1.7574815429602511</v>
      </c>
      <c r="T540" s="72"/>
      <c r="U540" s="71">
        <v>2577636</v>
      </c>
      <c r="V540" s="71">
        <v>372</v>
      </c>
      <c r="W540" s="71">
        <v>174</v>
      </c>
      <c r="X540" s="71">
        <v>3637</v>
      </c>
      <c r="Y540" s="71">
        <v>6160</v>
      </c>
      <c r="Z540" s="71">
        <v>8983</v>
      </c>
      <c r="AA540" s="71">
        <v>3809</v>
      </c>
      <c r="AB540" s="71">
        <v>15568</v>
      </c>
      <c r="AC540" s="71">
        <v>0</v>
      </c>
      <c r="AD540" s="71">
        <v>1.7574815429602511</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4.6059999999999999</v>
      </c>
      <c r="BK540" s="71">
        <v>0</v>
      </c>
      <c r="BL540" s="71">
        <v>0</v>
      </c>
      <c r="BM540" s="71">
        <v>0</v>
      </c>
      <c r="BN540" s="72"/>
      <c r="BO540" s="71">
        <v>0</v>
      </c>
      <c r="BP540" s="71">
        <v>0</v>
      </c>
      <c r="BQ540" s="71">
        <v>1</v>
      </c>
      <c r="BR540" s="71">
        <v>0</v>
      </c>
      <c r="BS540" s="71">
        <v>0</v>
      </c>
      <c r="BT540" s="71">
        <v>0</v>
      </c>
      <c r="BU540"/>
      <c r="BV540" s="70">
        <v>4.6059999999999999</v>
      </c>
      <c r="BW540" s="70">
        <v>0</v>
      </c>
      <c r="BX540" s="70">
        <v>0</v>
      </c>
      <c r="BY540" s="70">
        <v>0</v>
      </c>
      <c r="BZ540" s="70">
        <v>0</v>
      </c>
      <c r="CA540" s="70">
        <v>0</v>
      </c>
      <c r="CB540" s="70">
        <v>0</v>
      </c>
      <c r="CC540" s="70">
        <v>0</v>
      </c>
      <c r="CD540" s="70">
        <v>0</v>
      </c>
    </row>
    <row r="541" spans="1:82">
      <c r="A541" s="70" t="s">
        <v>2264</v>
      </c>
      <c r="B541" s="70">
        <v>450</v>
      </c>
      <c r="C541" s="70">
        <v>8</v>
      </c>
      <c r="D541" s="70">
        <v>27</v>
      </c>
      <c r="E541" s="70">
        <v>2011</v>
      </c>
      <c r="F541" s="70" t="s">
        <v>178</v>
      </c>
      <c r="G541" s="70" t="s">
        <v>2256</v>
      </c>
      <c r="H541" s="70" t="s">
        <v>2257</v>
      </c>
      <c r="I541" s="148"/>
      <c r="J541" s="71">
        <v>93.554997549664265</v>
      </c>
      <c r="K541" s="71">
        <v>1.2294563085426731</v>
      </c>
      <c r="L541" s="71">
        <v>7.0849931443535086</v>
      </c>
      <c r="M541" s="71">
        <v>21.522078798389241</v>
      </c>
      <c r="N541" s="71">
        <v>26.299259367574511</v>
      </c>
      <c r="O541" s="71">
        <v>17.338365465695254</v>
      </c>
      <c r="P541" s="71">
        <v>18.507231940842523</v>
      </c>
      <c r="Q541" s="71">
        <v>1.08325281728106</v>
      </c>
      <c r="R541" s="71">
        <v>0</v>
      </c>
      <c r="S541" s="71">
        <v>2.0841889418249369</v>
      </c>
      <c r="T541" s="72"/>
      <c r="U541" s="71">
        <v>2112533</v>
      </c>
      <c r="V541" s="71">
        <v>372</v>
      </c>
      <c r="W541" s="71">
        <v>174</v>
      </c>
      <c r="X541" s="71">
        <v>3637</v>
      </c>
      <c r="Y541" s="71">
        <v>6183</v>
      </c>
      <c r="Z541" s="71">
        <v>8997</v>
      </c>
      <c r="AA541" s="71">
        <v>3740</v>
      </c>
      <c r="AB541" s="71">
        <v>15436</v>
      </c>
      <c r="AC541" s="71">
        <v>0</v>
      </c>
      <c r="AD541" s="71">
        <v>2.0841889418249369</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4.7140000000000004</v>
      </c>
      <c r="BK541" s="71">
        <v>0</v>
      </c>
      <c r="BL541" s="71">
        <v>0</v>
      </c>
      <c r="BM541" s="71">
        <v>0</v>
      </c>
      <c r="BN541" s="72"/>
      <c r="BO541" s="71">
        <v>0</v>
      </c>
      <c r="BP541" s="71">
        <v>0</v>
      </c>
      <c r="BQ541" s="71">
        <v>1</v>
      </c>
      <c r="BR541" s="71">
        <v>0</v>
      </c>
      <c r="BS541" s="71">
        <v>0</v>
      </c>
      <c r="BT541" s="71">
        <v>0</v>
      </c>
      <c r="BU541"/>
      <c r="BV541" s="70">
        <v>4.7140000000000004</v>
      </c>
      <c r="BW541" s="70">
        <v>0</v>
      </c>
      <c r="BX541" s="70">
        <v>0</v>
      </c>
      <c r="BY541" s="70">
        <v>0</v>
      </c>
      <c r="BZ541" s="70">
        <v>0</v>
      </c>
      <c r="CA541" s="70">
        <v>0</v>
      </c>
      <c r="CB541" s="70">
        <v>0</v>
      </c>
      <c r="CC541" s="70">
        <v>0</v>
      </c>
      <c r="CD541" s="70">
        <v>0</v>
      </c>
    </row>
    <row r="542" spans="1:82">
      <c r="A542" s="70" t="s">
        <v>2265</v>
      </c>
      <c r="B542" s="70">
        <v>451</v>
      </c>
      <c r="C542" s="70">
        <v>9</v>
      </c>
      <c r="D542" s="70">
        <v>27</v>
      </c>
      <c r="E542" s="70">
        <v>2012</v>
      </c>
      <c r="F542" s="70" t="s">
        <v>179</v>
      </c>
      <c r="G542" s="70" t="s">
        <v>2256</v>
      </c>
      <c r="H542" s="70" t="s">
        <v>2257</v>
      </c>
      <c r="I542" s="148"/>
      <c r="J542" s="71">
        <v>132.86485960181739</v>
      </c>
      <c r="K542" s="71">
        <v>1.1120427887231501</v>
      </c>
      <c r="L542" s="71">
        <v>7.0305700777657396</v>
      </c>
      <c r="M542" s="71">
        <v>20.791198627135419</v>
      </c>
      <c r="N542" s="71">
        <v>29.681718227340951</v>
      </c>
      <c r="O542" s="71">
        <v>17.400771318643582</v>
      </c>
      <c r="P542" s="71">
        <v>18.423417660073309</v>
      </c>
      <c r="Q542" s="71">
        <v>1.1766273746756399</v>
      </c>
      <c r="R542" s="71">
        <v>0</v>
      </c>
      <c r="S542" s="71">
        <v>2.1939588865932458</v>
      </c>
      <c r="T542" s="72"/>
      <c r="U542" s="71">
        <v>2979747</v>
      </c>
      <c r="V542" s="71">
        <v>372</v>
      </c>
      <c r="W542" s="71">
        <v>174</v>
      </c>
      <c r="X542" s="71">
        <v>3637</v>
      </c>
      <c r="Y542" s="71">
        <v>6304</v>
      </c>
      <c r="Z542" s="71">
        <v>9101</v>
      </c>
      <c r="AA542" s="71">
        <v>3702</v>
      </c>
      <c r="AB542" s="71">
        <v>15432</v>
      </c>
      <c r="AC542" s="71">
        <v>0</v>
      </c>
      <c r="AD542" s="71">
        <v>2.1939588865932458</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3.9740000000000002</v>
      </c>
      <c r="BK542" s="71">
        <v>0</v>
      </c>
      <c r="BL542" s="71">
        <v>0</v>
      </c>
      <c r="BM542" s="71">
        <v>0</v>
      </c>
      <c r="BN542" s="72"/>
      <c r="BO542" s="71">
        <v>0</v>
      </c>
      <c r="BP542" s="71">
        <v>0</v>
      </c>
      <c r="BQ542" s="71">
        <v>1</v>
      </c>
      <c r="BR542" s="71">
        <v>0</v>
      </c>
      <c r="BS542" s="71">
        <v>0</v>
      </c>
      <c r="BT542" s="71">
        <v>0</v>
      </c>
      <c r="BU542"/>
      <c r="BV542" s="70">
        <v>3.9740000000000002</v>
      </c>
      <c r="BW542" s="70">
        <v>0</v>
      </c>
      <c r="BX542" s="70">
        <v>0</v>
      </c>
      <c r="BY542" s="70">
        <v>0</v>
      </c>
      <c r="BZ542" s="70">
        <v>0</v>
      </c>
      <c r="CA542" s="70">
        <v>0</v>
      </c>
      <c r="CB542" s="70">
        <v>0</v>
      </c>
      <c r="CC542" s="70">
        <v>0</v>
      </c>
      <c r="CD542" s="70">
        <v>0</v>
      </c>
    </row>
    <row r="543" spans="1:82">
      <c r="A543" s="70" t="s">
        <v>2266</v>
      </c>
      <c r="B543" s="70">
        <v>452</v>
      </c>
      <c r="C543" s="70">
        <v>10</v>
      </c>
      <c r="D543" s="70">
        <v>27</v>
      </c>
      <c r="E543" s="70">
        <v>2013</v>
      </c>
      <c r="F543" s="70" t="s">
        <v>180</v>
      </c>
      <c r="G543" s="70" t="s">
        <v>2256</v>
      </c>
      <c r="H543" s="70" t="s">
        <v>2257</v>
      </c>
      <c r="I543" s="148"/>
      <c r="J543" s="71">
        <v>159.30068367378831</v>
      </c>
      <c r="K543" s="71">
        <v>0.9322895571766876</v>
      </c>
      <c r="L543" s="71">
        <v>6.5296257640448161</v>
      </c>
      <c r="M543" s="71">
        <v>20.54813950291916</v>
      </c>
      <c r="N543" s="71">
        <v>29.50569135012725</v>
      </c>
      <c r="O543" s="71">
        <v>16.856560862969538</v>
      </c>
      <c r="P543" s="71">
        <v>18.278036582867745</v>
      </c>
      <c r="Q543" s="71">
        <v>1.1833751653218201</v>
      </c>
      <c r="R543" s="71">
        <v>0</v>
      </c>
      <c r="S543" s="71">
        <v>1.253496789116775</v>
      </c>
      <c r="T543" s="72"/>
      <c r="U543" s="71">
        <v>3417813</v>
      </c>
      <c r="V543" s="71">
        <v>372</v>
      </c>
      <c r="W543" s="71">
        <v>174</v>
      </c>
      <c r="X543" s="71">
        <v>3637</v>
      </c>
      <c r="Y543" s="71">
        <v>6242</v>
      </c>
      <c r="Z543" s="71">
        <v>9210</v>
      </c>
      <c r="AA543" s="71">
        <v>3659</v>
      </c>
      <c r="AB543" s="71">
        <v>15298</v>
      </c>
      <c r="AC543" s="71">
        <v>0</v>
      </c>
      <c r="AD543" s="71">
        <v>1.253496789116775</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4.3090000000000002</v>
      </c>
      <c r="BK543" s="71">
        <v>0</v>
      </c>
      <c r="BL543" s="71">
        <v>0</v>
      </c>
      <c r="BM543" s="71">
        <v>0</v>
      </c>
      <c r="BN543" s="72"/>
      <c r="BO543" s="71">
        <v>0</v>
      </c>
      <c r="BP543" s="71">
        <v>0</v>
      </c>
      <c r="BQ543" s="71">
        <v>1</v>
      </c>
      <c r="BR543" s="71">
        <v>0</v>
      </c>
      <c r="BS543" s="71">
        <v>0</v>
      </c>
      <c r="BT543" s="71">
        <v>0</v>
      </c>
      <c r="BU543"/>
      <c r="BV543" s="70">
        <v>4.3090000000000002</v>
      </c>
      <c r="BW543" s="70">
        <v>0</v>
      </c>
      <c r="BX543" s="70">
        <v>0</v>
      </c>
      <c r="BY543" s="70">
        <v>0</v>
      </c>
      <c r="BZ543" s="70">
        <v>0</v>
      </c>
      <c r="CA543" s="70">
        <v>0</v>
      </c>
      <c r="CB543" s="70">
        <v>0</v>
      </c>
      <c r="CC543" s="70">
        <v>0</v>
      </c>
      <c r="CD543" s="70">
        <v>0</v>
      </c>
    </row>
    <row r="544" spans="1:82">
      <c r="A544" s="70" t="s">
        <v>2267</v>
      </c>
      <c r="B544" s="70">
        <v>453</v>
      </c>
      <c r="C544" s="70">
        <v>11</v>
      </c>
      <c r="D544" s="70">
        <v>27</v>
      </c>
      <c r="E544" s="70">
        <v>2014</v>
      </c>
      <c r="F544" s="70" t="s">
        <v>181</v>
      </c>
      <c r="G544" s="70" t="s">
        <v>2256</v>
      </c>
      <c r="H544" s="70" t="s">
        <v>2257</v>
      </c>
      <c r="I544" s="148"/>
      <c r="J544" s="71">
        <v>151.66006306566791</v>
      </c>
      <c r="K544" s="71">
        <v>0.85049791909344419</v>
      </c>
      <c r="L544" s="71">
        <v>4.9767464174390792</v>
      </c>
      <c r="M544" s="71">
        <v>20.571807631773599</v>
      </c>
      <c r="N544" s="71">
        <v>27.14269414944744</v>
      </c>
      <c r="O544" s="71">
        <v>15.903957490745151</v>
      </c>
      <c r="P544" s="71">
        <v>18.1119339143908</v>
      </c>
      <c r="Q544" s="71">
        <v>1.1188275022727801</v>
      </c>
      <c r="R544" s="71">
        <v>0</v>
      </c>
      <c r="S544" s="71">
        <v>0</v>
      </c>
      <c r="T544" s="72"/>
      <c r="U544" s="71">
        <v>3474244</v>
      </c>
      <c r="V544" s="71">
        <v>295</v>
      </c>
      <c r="W544" s="71">
        <v>135</v>
      </c>
      <c r="X544" s="71">
        <v>3593</v>
      </c>
      <c r="Y544" s="71">
        <v>6248</v>
      </c>
      <c r="Z544" s="71">
        <v>9152</v>
      </c>
      <c r="AA544" s="71">
        <v>3607</v>
      </c>
      <c r="AB544" s="71">
        <v>15075</v>
      </c>
      <c r="AC544" s="71">
        <v>0</v>
      </c>
      <c r="AD544" s="71">
        <v>0</v>
      </c>
      <c r="AE544" s="72"/>
      <c r="AF544" s="71"/>
      <c r="AG544" s="71"/>
      <c r="AH544" s="71"/>
      <c r="AI544" s="71"/>
      <c r="AJ544" s="71"/>
      <c r="AK544" s="71"/>
      <c r="AL544" s="71"/>
      <c r="AM544" s="71"/>
      <c r="AN544" s="71"/>
      <c r="AO544" s="71"/>
      <c r="AP544" s="71"/>
      <c r="AQ544" s="72"/>
      <c r="AR544" s="71">
        <v>101</v>
      </c>
      <c r="AS544" s="71">
        <v>104</v>
      </c>
      <c r="AT544" s="71">
        <v>0</v>
      </c>
      <c r="AU544" s="71">
        <v>1</v>
      </c>
      <c r="AV544" s="71">
        <v>0</v>
      </c>
      <c r="AW544" s="71">
        <v>0</v>
      </c>
      <c r="AX544" s="71"/>
      <c r="AY544" s="72"/>
      <c r="AZ544" s="71">
        <v>501.2</v>
      </c>
      <c r="BA544" s="71">
        <v>5327.8</v>
      </c>
      <c r="BB544" s="71">
        <v>0</v>
      </c>
      <c r="BC544" s="71">
        <v>2400</v>
      </c>
      <c r="BD544" s="71">
        <v>0</v>
      </c>
      <c r="BE544" s="71">
        <v>0</v>
      </c>
      <c r="BF544" s="71"/>
      <c r="BG544" s="72"/>
      <c r="BH544" s="71">
        <v>0</v>
      </c>
      <c r="BI544" s="71">
        <v>0</v>
      </c>
      <c r="BJ544" s="71">
        <v>0</v>
      </c>
      <c r="BK544" s="71">
        <v>0</v>
      </c>
      <c r="BL544" s="71">
        <v>0</v>
      </c>
      <c r="BM544" s="71">
        <v>0</v>
      </c>
      <c r="BN544" s="72"/>
      <c r="BO544" s="71">
        <v>0</v>
      </c>
      <c r="BP544" s="71">
        <v>0</v>
      </c>
      <c r="BQ544" s="71">
        <v>0</v>
      </c>
      <c r="BR544" s="71">
        <v>0</v>
      </c>
      <c r="BS544" s="71">
        <v>0</v>
      </c>
      <c r="BT544" s="71">
        <v>0</v>
      </c>
      <c r="BU544"/>
      <c r="BV544" s="70">
        <v>0</v>
      </c>
      <c r="BW544" s="70">
        <v>0</v>
      </c>
      <c r="BX544" s="70">
        <v>0</v>
      </c>
      <c r="BY544" s="70">
        <v>0</v>
      </c>
      <c r="BZ544" s="70">
        <v>0</v>
      </c>
      <c r="CA544" s="70">
        <v>0</v>
      </c>
      <c r="CB544" s="70">
        <v>0</v>
      </c>
      <c r="CC544" s="70">
        <v>0</v>
      </c>
      <c r="CD544" s="70">
        <v>0</v>
      </c>
    </row>
    <row r="545" spans="1:82">
      <c r="A545" s="70" t="s">
        <v>2268</v>
      </c>
      <c r="B545" s="70">
        <v>454</v>
      </c>
      <c r="C545" s="70">
        <v>12</v>
      </c>
      <c r="D545" s="70">
        <v>27</v>
      </c>
      <c r="E545" s="70">
        <v>2015</v>
      </c>
      <c r="F545" s="70" t="s">
        <v>182</v>
      </c>
      <c r="G545" s="70" t="s">
        <v>2256</v>
      </c>
      <c r="H545" s="70" t="s">
        <v>2257</v>
      </c>
      <c r="I545" s="148"/>
      <c r="J545" s="71">
        <v>142.508892489148</v>
      </c>
      <c r="K545" s="71">
        <v>0.76939746429204847</v>
      </c>
      <c r="L545" s="71">
        <v>7.5782543264470483</v>
      </c>
      <c r="M545" s="71">
        <v>18.715473326825151</v>
      </c>
      <c r="N545" s="71">
        <v>28.675741855401331</v>
      </c>
      <c r="O545" s="71">
        <v>15.752358112366126</v>
      </c>
      <c r="P545" s="71">
        <v>17.809649739850052</v>
      </c>
      <c r="Q545" s="71">
        <v>1.07571607434066</v>
      </c>
      <c r="R545" s="71">
        <v>0</v>
      </c>
      <c r="S545" s="71">
        <v>0</v>
      </c>
      <c r="T545" s="72"/>
      <c r="U545" s="71">
        <v>3194958</v>
      </c>
      <c r="V545" s="71">
        <v>295</v>
      </c>
      <c r="W545" s="71">
        <v>135</v>
      </c>
      <c r="X545" s="71">
        <v>3593</v>
      </c>
      <c r="Y545" s="71">
        <v>6224</v>
      </c>
      <c r="Z545" s="71">
        <v>9152</v>
      </c>
      <c r="AA545" s="71">
        <v>3544</v>
      </c>
      <c r="AB545" s="71">
        <v>14806</v>
      </c>
      <c r="AC545" s="71">
        <v>0</v>
      </c>
      <c r="AD545" s="71">
        <v>0</v>
      </c>
      <c r="AE545" s="72"/>
      <c r="AF545" s="71">
        <v>40467703.930796467</v>
      </c>
      <c r="AG545" s="71">
        <v>551627.71414347761</v>
      </c>
      <c r="AH545" s="71">
        <v>1522972.0800045989</v>
      </c>
      <c r="AI545" s="71">
        <v>21662549.024957459</v>
      </c>
      <c r="AJ545" s="71">
        <v>35243085.503584713</v>
      </c>
      <c r="AK545" s="71">
        <v>0</v>
      </c>
      <c r="AL545" s="71">
        <v>0</v>
      </c>
      <c r="AM545" s="71">
        <v>2029100.1911659581</v>
      </c>
      <c r="AN545" s="71">
        <v>0</v>
      </c>
      <c r="AO545" s="71">
        <v>0</v>
      </c>
      <c r="AP545" s="71">
        <v>101477038.44465268</v>
      </c>
      <c r="AQ545" s="72"/>
      <c r="AR545" s="71">
        <v>121</v>
      </c>
      <c r="AS545" s="71">
        <v>179</v>
      </c>
      <c r="AT545" s="71">
        <v>0</v>
      </c>
      <c r="AU545" s="71">
        <v>1</v>
      </c>
      <c r="AV545" s="71">
        <v>0</v>
      </c>
      <c r="AW545" s="71">
        <v>0</v>
      </c>
      <c r="AX545" s="71"/>
      <c r="AY545" s="72"/>
      <c r="AZ545" s="71">
        <v>611.9</v>
      </c>
      <c r="BA545" s="71">
        <v>9329.2999999999993</v>
      </c>
      <c r="BB545" s="71">
        <v>0</v>
      </c>
      <c r="BC545" s="71">
        <v>2400</v>
      </c>
      <c r="BD545" s="71">
        <v>0</v>
      </c>
      <c r="BE545" s="71">
        <v>0</v>
      </c>
      <c r="BF545" s="71"/>
      <c r="BG545" s="72"/>
      <c r="BH545" s="71">
        <v>0</v>
      </c>
      <c r="BI545" s="71">
        <v>0</v>
      </c>
      <c r="BJ545" s="71">
        <v>6.431</v>
      </c>
      <c r="BK545" s="71">
        <v>0</v>
      </c>
      <c r="BL545" s="71">
        <v>0</v>
      </c>
      <c r="BM545" s="71">
        <v>0</v>
      </c>
      <c r="BN545" s="72"/>
      <c r="BO545" s="71">
        <v>0</v>
      </c>
      <c r="BP545" s="71">
        <v>0</v>
      </c>
      <c r="BQ545" s="71">
        <v>1</v>
      </c>
      <c r="BR545" s="71">
        <v>0</v>
      </c>
      <c r="BS545" s="71">
        <v>0</v>
      </c>
      <c r="BT545" s="71">
        <v>0</v>
      </c>
      <c r="BU545"/>
      <c r="BV545" s="70">
        <v>6.431</v>
      </c>
      <c r="BW545" s="70">
        <v>0</v>
      </c>
      <c r="BX545" s="70">
        <v>0</v>
      </c>
      <c r="BY545" s="70">
        <v>0</v>
      </c>
      <c r="BZ545" s="70">
        <v>0</v>
      </c>
      <c r="CA545" s="70">
        <v>0</v>
      </c>
      <c r="CB545" s="70">
        <v>0</v>
      </c>
      <c r="CC545" s="70">
        <v>0</v>
      </c>
      <c r="CD545" s="70">
        <v>0</v>
      </c>
    </row>
    <row r="546" spans="1:82">
      <c r="A546" s="70" t="s">
        <v>2269</v>
      </c>
      <c r="B546" s="70">
        <v>455</v>
      </c>
      <c r="C546" s="70">
        <v>13</v>
      </c>
      <c r="D546" s="70">
        <v>27</v>
      </c>
      <c r="E546" s="70">
        <v>2016</v>
      </c>
      <c r="F546" s="70" t="s">
        <v>155</v>
      </c>
      <c r="G546" s="70" t="s">
        <v>2256</v>
      </c>
      <c r="H546" s="70" t="s">
        <v>2257</v>
      </c>
      <c r="I546" s="148"/>
      <c r="J546" s="71">
        <v>174.30679342433749</v>
      </c>
      <c r="K546" s="71">
        <v>0.76323555724403624</v>
      </c>
      <c r="L546" s="71">
        <v>5.9216743463604313</v>
      </c>
      <c r="M546" s="71">
        <v>18.698007077198454</v>
      </c>
      <c r="N546" s="71">
        <v>24.854851234262846</v>
      </c>
      <c r="O546" s="71">
        <v>15.489657397185772</v>
      </c>
      <c r="P546" s="71">
        <v>17.233886700113366</v>
      </c>
      <c r="Q546" s="71">
        <v>1.0286848536264217</v>
      </c>
      <c r="R546" s="71">
        <v>0</v>
      </c>
      <c r="S546" s="71">
        <v>0</v>
      </c>
      <c r="T546" s="72"/>
      <c r="U546" s="71">
        <v>3755653</v>
      </c>
      <c r="V546" s="71">
        <v>295</v>
      </c>
      <c r="W546" s="71">
        <v>135</v>
      </c>
      <c r="X546" s="71">
        <v>3593</v>
      </c>
      <c r="Y546" s="71">
        <v>6228</v>
      </c>
      <c r="Z546" s="71">
        <v>9110</v>
      </c>
      <c r="AA546" s="71">
        <v>3547</v>
      </c>
      <c r="AB546" s="71">
        <v>14564</v>
      </c>
      <c r="AC546" s="71">
        <v>0</v>
      </c>
      <c r="AD546" s="71">
        <v>0</v>
      </c>
      <c r="AE546" s="72"/>
      <c r="AF546" s="71">
        <v>51073868.182228073</v>
      </c>
      <c r="AG546" s="71">
        <v>542673.43048997095</v>
      </c>
      <c r="AH546" s="71">
        <v>943750.74886964727</v>
      </c>
      <c r="AI546" s="71">
        <v>22333561.676609099</v>
      </c>
      <c r="AJ546" s="71">
        <v>30191722.720281929</v>
      </c>
      <c r="AK546" s="71">
        <v>0</v>
      </c>
      <c r="AL546" s="71">
        <v>0</v>
      </c>
      <c r="AM546" s="71">
        <v>1997485.7520559891</v>
      </c>
      <c r="AN546" s="71">
        <v>0</v>
      </c>
      <c r="AO546" s="71">
        <v>0</v>
      </c>
      <c r="AP546" s="71">
        <v>107083062.5105347</v>
      </c>
      <c r="AQ546" s="72"/>
      <c r="AR546" s="71">
        <v>147</v>
      </c>
      <c r="AS546" s="71">
        <v>214</v>
      </c>
      <c r="AT546" s="71">
        <v>0</v>
      </c>
      <c r="AU546" s="71">
        <v>1</v>
      </c>
      <c r="AV546" s="71">
        <v>0</v>
      </c>
      <c r="AW546" s="71">
        <v>0</v>
      </c>
      <c r="AX546" s="71"/>
      <c r="AY546" s="72"/>
      <c r="AZ546" s="71">
        <v>768.2</v>
      </c>
      <c r="BA546" s="71">
        <v>10690.3</v>
      </c>
      <c r="BB546" s="71">
        <v>0</v>
      </c>
      <c r="BC546" s="71">
        <v>2400</v>
      </c>
      <c r="BD546" s="71">
        <v>0</v>
      </c>
      <c r="BE546" s="71">
        <v>0</v>
      </c>
      <c r="BF546" s="71"/>
      <c r="BG546" s="72"/>
      <c r="BH546" s="71">
        <v>0</v>
      </c>
      <c r="BI546" s="71">
        <v>0</v>
      </c>
      <c r="BJ546" s="71">
        <v>6.8810000000000002</v>
      </c>
      <c r="BK546" s="71">
        <v>0</v>
      </c>
      <c r="BL546" s="71">
        <v>0</v>
      </c>
      <c r="BM546" s="71">
        <v>0</v>
      </c>
      <c r="BN546" s="72"/>
      <c r="BO546" s="71">
        <v>0</v>
      </c>
      <c r="BP546" s="71">
        <v>0</v>
      </c>
      <c r="BQ546" s="71">
        <v>1</v>
      </c>
      <c r="BR546" s="71">
        <v>0</v>
      </c>
      <c r="BS546" s="71">
        <v>0</v>
      </c>
      <c r="BT546" s="71">
        <v>0</v>
      </c>
      <c r="BU546"/>
      <c r="BV546" s="70">
        <v>6.8810000000000002</v>
      </c>
      <c r="BW546" s="70">
        <v>0</v>
      </c>
      <c r="BX546" s="70">
        <v>0</v>
      </c>
      <c r="BY546" s="70">
        <v>0</v>
      </c>
      <c r="BZ546" s="70">
        <v>0</v>
      </c>
      <c r="CA546" s="70">
        <v>0</v>
      </c>
      <c r="CB546" s="70">
        <v>0</v>
      </c>
      <c r="CC546" s="70">
        <v>0</v>
      </c>
      <c r="CD546" s="70">
        <v>0</v>
      </c>
    </row>
    <row r="547" spans="1:82">
      <c r="A547" s="70" t="s">
        <v>2270</v>
      </c>
      <c r="B547" s="70">
        <v>456</v>
      </c>
      <c r="C547" s="70">
        <v>14</v>
      </c>
      <c r="D547" s="70">
        <v>27</v>
      </c>
      <c r="E547" s="70">
        <v>2017</v>
      </c>
      <c r="F547" s="70" t="s">
        <v>156</v>
      </c>
      <c r="G547" s="70" t="s">
        <v>2256</v>
      </c>
      <c r="H547" s="70" t="s">
        <v>2257</v>
      </c>
      <c r="I547" s="148"/>
      <c r="J547" s="71">
        <v>157.86171703926709</v>
      </c>
      <c r="K547" s="71">
        <v>0.79393288128275996</v>
      </c>
      <c r="L547" s="71">
        <v>5.608083855314316</v>
      </c>
      <c r="M547" s="71">
        <v>17.688157451446454</v>
      </c>
      <c r="N547" s="71">
        <v>25.048134567566148</v>
      </c>
      <c r="O547" s="71">
        <v>15.246938378300673</v>
      </c>
      <c r="P547" s="71">
        <v>16.955738153570859</v>
      </c>
      <c r="Q547" s="71">
        <v>0.98711124371799497</v>
      </c>
      <c r="R547" s="71">
        <v>0</v>
      </c>
      <c r="S547" s="71">
        <v>0</v>
      </c>
      <c r="T547" s="72"/>
      <c r="U547" s="71">
        <v>3738931</v>
      </c>
      <c r="V547" s="71">
        <v>295</v>
      </c>
      <c r="W547" s="71">
        <v>135</v>
      </c>
      <c r="X547" s="71">
        <v>3593</v>
      </c>
      <c r="Y547" s="71">
        <v>6265</v>
      </c>
      <c r="Z547" s="71">
        <v>9116</v>
      </c>
      <c r="AA547" s="71">
        <v>3512</v>
      </c>
      <c r="AB547" s="71">
        <v>14452</v>
      </c>
      <c r="AC547" s="71">
        <v>0</v>
      </c>
      <c r="AD547" s="71">
        <v>0</v>
      </c>
      <c r="AE547" s="72"/>
      <c r="AF547" s="71">
        <v>49338619.770397037</v>
      </c>
      <c r="AG547" s="71">
        <v>556828.20596444875</v>
      </c>
      <c r="AH547" s="71">
        <v>1191307.8410483401</v>
      </c>
      <c r="AI547" s="71">
        <v>21974439.016308632</v>
      </c>
      <c r="AJ547" s="71">
        <v>32125296.684856512</v>
      </c>
      <c r="AK547" s="71">
        <v>0</v>
      </c>
      <c r="AL547" s="71">
        <v>0</v>
      </c>
      <c r="AM547" s="71">
        <v>1985226.181199301</v>
      </c>
      <c r="AN547" s="71">
        <v>0</v>
      </c>
      <c r="AO547" s="71">
        <v>0</v>
      </c>
      <c r="AP547" s="71">
        <v>107171717.69977428</v>
      </c>
      <c r="AQ547" s="72"/>
      <c r="AR547" s="71">
        <v>158</v>
      </c>
      <c r="AS547" s="71">
        <v>238</v>
      </c>
      <c r="AT547" s="71">
        <v>0</v>
      </c>
      <c r="AU547" s="71">
        <v>1</v>
      </c>
      <c r="AV547" s="71">
        <v>0</v>
      </c>
      <c r="AW547" s="71">
        <v>0</v>
      </c>
      <c r="AX547" s="71"/>
      <c r="AY547" s="72"/>
      <c r="AZ547" s="71">
        <v>825.6</v>
      </c>
      <c r="BA547" s="71">
        <v>14440</v>
      </c>
      <c r="BB547" s="71">
        <v>0</v>
      </c>
      <c r="BC547" s="71">
        <v>2400</v>
      </c>
      <c r="BD547" s="71">
        <v>0</v>
      </c>
      <c r="BE547" s="71">
        <v>0</v>
      </c>
      <c r="BF547" s="71"/>
      <c r="BG547" s="72"/>
      <c r="BH547" s="71">
        <v>0</v>
      </c>
      <c r="BI547" s="71">
        <v>0</v>
      </c>
      <c r="BJ547" s="71">
        <v>11.422000000000001</v>
      </c>
      <c r="BK547" s="71">
        <v>0</v>
      </c>
      <c r="BL547" s="71">
        <v>0</v>
      </c>
      <c r="BM547" s="71">
        <v>0</v>
      </c>
      <c r="BN547" s="72"/>
      <c r="BO547" s="71">
        <v>0</v>
      </c>
      <c r="BP547" s="71">
        <v>0</v>
      </c>
      <c r="BQ547" s="71">
        <v>2</v>
      </c>
      <c r="BR547" s="71">
        <v>0</v>
      </c>
      <c r="BS547" s="71">
        <v>0</v>
      </c>
      <c r="BT547" s="71">
        <v>0</v>
      </c>
      <c r="BU547"/>
      <c r="BV547" s="70">
        <v>11.422000000000001</v>
      </c>
      <c r="BW547" s="70">
        <v>0</v>
      </c>
      <c r="BX547" s="70">
        <v>0</v>
      </c>
      <c r="BY547" s="70">
        <v>0</v>
      </c>
      <c r="BZ547" s="70">
        <v>0</v>
      </c>
      <c r="CA547" s="70">
        <v>0</v>
      </c>
      <c r="CB547" s="70">
        <v>0</v>
      </c>
      <c r="CC547" s="70">
        <v>0</v>
      </c>
      <c r="CD547" s="70">
        <v>0</v>
      </c>
    </row>
    <row r="548" spans="1:82">
      <c r="A548" s="70" t="s">
        <v>2271</v>
      </c>
      <c r="B548" s="70">
        <v>457</v>
      </c>
      <c r="C548" s="70">
        <v>15</v>
      </c>
      <c r="D548" s="70">
        <v>27</v>
      </c>
      <c r="E548" s="70">
        <v>2018</v>
      </c>
      <c r="F548" s="70" t="s">
        <v>183</v>
      </c>
      <c r="G548" s="70" t="s">
        <v>2256</v>
      </c>
      <c r="H548" s="70" t="s">
        <v>2257</v>
      </c>
      <c r="I548" s="148"/>
      <c r="J548" s="71">
        <v>151.88044638390556</v>
      </c>
      <c r="K548" s="71">
        <v>0.7367117462945848</v>
      </c>
      <c r="L548" s="71">
        <v>5.1090721606556349</v>
      </c>
      <c r="M548" s="71">
        <v>16.447432220918202</v>
      </c>
      <c r="N548" s="71">
        <v>20.152913581774438</v>
      </c>
      <c r="O548" s="71">
        <v>14.845603037861073</v>
      </c>
      <c r="P548" s="71">
        <v>16.777396941092011</v>
      </c>
      <c r="Q548" s="71">
        <v>0.90533182400276502</v>
      </c>
      <c r="R548" s="71">
        <v>0</v>
      </c>
      <c r="S548" s="71">
        <v>1.4346043401999999</v>
      </c>
      <c r="T548" s="72"/>
      <c r="U548" s="71">
        <v>4133260</v>
      </c>
      <c r="V548" s="71">
        <v>295</v>
      </c>
      <c r="W548" s="71">
        <v>135</v>
      </c>
      <c r="X548" s="71">
        <v>3593</v>
      </c>
      <c r="Y548" s="71">
        <v>6289</v>
      </c>
      <c r="Z548" s="71">
        <v>9046</v>
      </c>
      <c r="AA548" s="71">
        <v>3510</v>
      </c>
      <c r="AB548" s="71">
        <v>14284</v>
      </c>
      <c r="AC548" s="71">
        <v>0</v>
      </c>
      <c r="AD548" s="71">
        <v>1.4346043401999999</v>
      </c>
      <c r="AE548" s="72"/>
      <c r="AF548" s="71">
        <v>50447458.515979342</v>
      </c>
      <c r="AG548" s="71">
        <v>514498.32331070781</v>
      </c>
      <c r="AH548" s="71">
        <v>1116185.687572801</v>
      </c>
      <c r="AI548" s="71">
        <v>21220202.56171973</v>
      </c>
      <c r="AJ548" s="71">
        <v>26467458.597598299</v>
      </c>
      <c r="AK548" s="71">
        <v>0</v>
      </c>
      <c r="AL548" s="71">
        <v>0</v>
      </c>
      <c r="AM548" s="71">
        <v>1966208.465405192</v>
      </c>
      <c r="AN548" s="71">
        <v>0</v>
      </c>
      <c r="AO548" s="71">
        <v>0</v>
      </c>
      <c r="AP548" s="71">
        <v>101732012.15158607</v>
      </c>
      <c r="AQ548" s="72"/>
      <c r="AR548" s="71">
        <v>170</v>
      </c>
      <c r="AS548" s="71">
        <v>264</v>
      </c>
      <c r="AT548" s="71">
        <v>0</v>
      </c>
      <c r="AU548" s="71">
        <v>1</v>
      </c>
      <c r="AV548" s="71">
        <v>0</v>
      </c>
      <c r="AW548" s="71">
        <v>0</v>
      </c>
      <c r="AX548" s="71"/>
      <c r="AY548" s="72"/>
      <c r="AZ548" s="71">
        <v>884</v>
      </c>
      <c r="BA548" s="71">
        <v>15253</v>
      </c>
      <c r="BB548" s="71">
        <v>0</v>
      </c>
      <c r="BC548" s="71">
        <v>2400</v>
      </c>
      <c r="BD548" s="71">
        <v>0</v>
      </c>
      <c r="BE548" s="71">
        <v>0</v>
      </c>
      <c r="BF548" s="71"/>
      <c r="BG548" s="72"/>
      <c r="BH548" s="71">
        <v>0</v>
      </c>
      <c r="BI548" s="71">
        <v>0</v>
      </c>
      <c r="BJ548" s="71">
        <v>11.595000000000001</v>
      </c>
      <c r="BK548" s="71">
        <v>0</v>
      </c>
      <c r="BL548" s="71">
        <v>0</v>
      </c>
      <c r="BM548" s="71">
        <v>0</v>
      </c>
      <c r="BN548" s="72"/>
      <c r="BO548" s="71">
        <v>0</v>
      </c>
      <c r="BP548" s="71">
        <v>0</v>
      </c>
      <c r="BQ548" s="71">
        <v>2</v>
      </c>
      <c r="BR548" s="71">
        <v>0</v>
      </c>
      <c r="BS548" s="71">
        <v>0</v>
      </c>
      <c r="BT548" s="71">
        <v>0</v>
      </c>
      <c r="BU548"/>
      <c r="BV548" s="70">
        <v>11.595000000000001</v>
      </c>
      <c r="BW548" s="70">
        <v>0</v>
      </c>
      <c r="BX548" s="70">
        <v>0</v>
      </c>
      <c r="BY548" s="70">
        <v>0</v>
      </c>
      <c r="BZ548" s="70">
        <v>0</v>
      </c>
      <c r="CA548" s="70">
        <v>0</v>
      </c>
      <c r="CB548" s="70">
        <v>0</v>
      </c>
      <c r="CC548" s="70">
        <v>0</v>
      </c>
      <c r="CD548" s="70">
        <v>0</v>
      </c>
    </row>
    <row r="549" spans="1:82">
      <c r="A549" s="70" t="s">
        <v>2272</v>
      </c>
      <c r="B549" s="70">
        <v>458</v>
      </c>
      <c r="C549" s="70">
        <v>16</v>
      </c>
      <c r="D549" s="70">
        <v>27</v>
      </c>
      <c r="E549" s="70">
        <v>2019</v>
      </c>
      <c r="F549" s="70" t="s">
        <v>158</v>
      </c>
      <c r="G549" s="70" t="s">
        <v>2256</v>
      </c>
      <c r="H549" s="70" t="s">
        <v>2257</v>
      </c>
      <c r="I549" s="148"/>
      <c r="J549" s="71">
        <v>148.15603025668531</v>
      </c>
      <c r="K549" s="71">
        <v>0.65627509426636366</v>
      </c>
      <c r="L549" s="71">
        <v>5.0961661918109096</v>
      </c>
      <c r="M549" s="71">
        <v>14.936902049635496</v>
      </c>
      <c r="N549" s="71">
        <v>17.6879364479842</v>
      </c>
      <c r="O549" s="71">
        <v>14.231703307693401</v>
      </c>
      <c r="P549" s="71">
        <v>16.301932401562894</v>
      </c>
      <c r="Q549" s="71">
        <v>0.86943528315505503</v>
      </c>
      <c r="R549" s="71">
        <v>0</v>
      </c>
      <c r="S549" s="71">
        <v>1.6080287168000005</v>
      </c>
      <c r="T549" s="72"/>
      <c r="U549" s="71">
        <v>3937276</v>
      </c>
      <c r="V549" s="71">
        <v>295</v>
      </c>
      <c r="W549" s="71">
        <v>135</v>
      </c>
      <c r="X549" s="71">
        <v>3593</v>
      </c>
      <c r="Y549" s="71">
        <v>6339</v>
      </c>
      <c r="Z549" s="71">
        <v>8910</v>
      </c>
      <c r="AA549" s="71">
        <v>3385</v>
      </c>
      <c r="AB549" s="71">
        <v>14089</v>
      </c>
      <c r="AC549" s="71">
        <v>0</v>
      </c>
      <c r="AD549" s="71">
        <v>1.6080287168</v>
      </c>
      <c r="AE549" s="72"/>
      <c r="AF549" s="71">
        <v>50736229.334905937</v>
      </c>
      <c r="AG549" s="71">
        <v>507341.71871252928</v>
      </c>
      <c r="AH549" s="71">
        <v>1199621.6798669689</v>
      </c>
      <c r="AI549" s="71">
        <v>20999530.136610251</v>
      </c>
      <c r="AJ549" s="71">
        <v>25729207.444417961</v>
      </c>
      <c r="AK549" s="71">
        <v>0</v>
      </c>
      <c r="AL549" s="71">
        <v>0</v>
      </c>
      <c r="AM549" s="71">
        <v>1918815.7380647853</v>
      </c>
      <c r="AN549" s="71">
        <v>0</v>
      </c>
      <c r="AO549" s="71">
        <v>0</v>
      </c>
      <c r="AP549" s="71">
        <v>101090746.05257843</v>
      </c>
      <c r="AQ549" s="72"/>
      <c r="AR549" s="71">
        <v>192</v>
      </c>
      <c r="AS549" s="71">
        <v>279</v>
      </c>
      <c r="AT549" s="71">
        <v>0</v>
      </c>
      <c r="AU549" s="71">
        <v>1</v>
      </c>
      <c r="AV549" s="71">
        <v>0</v>
      </c>
      <c r="AW549" s="71">
        <v>0</v>
      </c>
      <c r="AX549" s="71"/>
      <c r="AY549" s="72"/>
      <c r="AZ549" s="71">
        <v>1008.1</v>
      </c>
      <c r="BA549" s="71">
        <v>16182.9</v>
      </c>
      <c r="BB549" s="71">
        <v>0</v>
      </c>
      <c r="BC549" s="71">
        <v>2400</v>
      </c>
      <c r="BD549" s="71">
        <v>0</v>
      </c>
      <c r="BE549" s="71">
        <v>0</v>
      </c>
      <c r="BF549" s="71"/>
      <c r="BG549" s="72"/>
      <c r="BH549" s="71">
        <v>0</v>
      </c>
      <c r="BI549" s="71">
        <v>0</v>
      </c>
      <c r="BJ549" s="71">
        <v>10.613</v>
      </c>
      <c r="BK549" s="71">
        <v>0</v>
      </c>
      <c r="BL549" s="71">
        <v>0</v>
      </c>
      <c r="BM549" s="71">
        <v>0</v>
      </c>
      <c r="BN549" s="72"/>
      <c r="BO549" s="71">
        <v>0</v>
      </c>
      <c r="BP549" s="71">
        <v>0</v>
      </c>
      <c r="BQ549" s="71">
        <v>2</v>
      </c>
      <c r="BR549" s="71">
        <v>0</v>
      </c>
      <c r="BS549" s="71">
        <v>0</v>
      </c>
      <c r="BT549" s="71">
        <v>0</v>
      </c>
      <c r="BU549"/>
      <c r="BV549" s="70">
        <v>10.613</v>
      </c>
      <c r="BW549" s="70">
        <v>0</v>
      </c>
      <c r="BX549" s="70">
        <v>0</v>
      </c>
      <c r="BY549" s="70">
        <v>0</v>
      </c>
      <c r="BZ549" s="70">
        <v>0</v>
      </c>
      <c r="CA549" s="70">
        <v>0</v>
      </c>
      <c r="CB549" s="70">
        <v>0</v>
      </c>
      <c r="CC549" s="70">
        <v>0</v>
      </c>
      <c r="CD549" s="70">
        <v>0</v>
      </c>
    </row>
    <row r="550" spans="1:82">
      <c r="A550" s="70" t="s">
        <v>2273</v>
      </c>
      <c r="B550" s="70">
        <v>459</v>
      </c>
      <c r="C550" s="70">
        <v>17</v>
      </c>
      <c r="D550" s="70">
        <v>27</v>
      </c>
      <c r="E550" s="70">
        <v>2020</v>
      </c>
      <c r="F550" s="70" t="s">
        <v>159</v>
      </c>
      <c r="G550" s="70" t="s">
        <v>2256</v>
      </c>
      <c r="H550" s="70" t="s">
        <v>2257</v>
      </c>
      <c r="I550" s="148"/>
      <c r="J550" s="71">
        <v>119.1298374723911</v>
      </c>
      <c r="K550" s="71">
        <v>0.58105133522771391</v>
      </c>
      <c r="L550" s="71">
        <v>4.2790013466340167</v>
      </c>
      <c r="M550" s="71">
        <v>12.923545536840427</v>
      </c>
      <c r="N550" s="71">
        <v>19.594541308394771</v>
      </c>
      <c r="O550" s="71">
        <v>12.464785907067883</v>
      </c>
      <c r="P550" s="71">
        <v>15.432448262834903</v>
      </c>
      <c r="Q550" s="71">
        <v>0.81760835137282195</v>
      </c>
      <c r="R550" s="71">
        <v>0</v>
      </c>
      <c r="S550" s="71">
        <v>1.6858308712000001</v>
      </c>
      <c r="T550" s="72"/>
      <c r="U550" s="71">
        <v>3310584</v>
      </c>
      <c r="V550" s="71">
        <v>252</v>
      </c>
      <c r="W550" s="71">
        <v>134</v>
      </c>
      <c r="X550" s="71">
        <v>3475</v>
      </c>
      <c r="Y550" s="71">
        <v>6325</v>
      </c>
      <c r="Z550" s="71">
        <v>8907</v>
      </c>
      <c r="AA550" s="71">
        <v>3406</v>
      </c>
      <c r="AB550" s="71">
        <v>13867</v>
      </c>
      <c r="AC550" s="71">
        <v>0</v>
      </c>
      <c r="AD550" s="71">
        <v>1.6858308712000001</v>
      </c>
      <c r="AE550" s="72"/>
      <c r="AF550" s="71">
        <v>43771591.286372513</v>
      </c>
      <c r="AG550" s="71">
        <v>426752.71302941965</v>
      </c>
      <c r="AH550" s="71">
        <v>1091190.5451706257</v>
      </c>
      <c r="AI550" s="71">
        <v>18729283.5517805</v>
      </c>
      <c r="AJ550" s="71">
        <v>29856914.576369409</v>
      </c>
      <c r="AK550" s="71"/>
      <c r="AL550" s="71"/>
      <c r="AM550" s="71">
        <v>1809797.5655833529</v>
      </c>
      <c r="AN550" s="71"/>
      <c r="AO550" s="71"/>
      <c r="AP550" s="71">
        <v>95685530.238305807</v>
      </c>
      <c r="AQ550" s="72"/>
      <c r="AR550" s="71">
        <v>212</v>
      </c>
      <c r="AS550" s="71">
        <v>295</v>
      </c>
      <c r="AT550" s="71">
        <v>0</v>
      </c>
      <c r="AU550" s="71">
        <v>1</v>
      </c>
      <c r="AV550" s="71">
        <v>0</v>
      </c>
      <c r="AW550" s="71">
        <v>0</v>
      </c>
      <c r="AX550" s="71"/>
      <c r="AY550" s="72"/>
      <c r="AZ550" s="71">
        <v>1114.599999999999</v>
      </c>
      <c r="BA550" s="71">
        <v>105155.1</v>
      </c>
      <c r="BB550" s="71">
        <v>0</v>
      </c>
      <c r="BC550" s="71">
        <v>2400</v>
      </c>
      <c r="BD550" s="71">
        <v>0</v>
      </c>
      <c r="BE550" s="71">
        <v>0</v>
      </c>
      <c r="BF550" s="71"/>
      <c r="BG550" s="72"/>
      <c r="BH550" s="71">
        <v>0</v>
      </c>
      <c r="BI550" s="71">
        <v>0</v>
      </c>
      <c r="BJ550" s="71">
        <v>8.8130000000000006</v>
      </c>
      <c r="BK550" s="71">
        <v>0</v>
      </c>
      <c r="BL550" s="71">
        <v>0</v>
      </c>
      <c r="BM550" s="71">
        <v>0</v>
      </c>
      <c r="BN550" s="72"/>
      <c r="BO550" s="71">
        <v>0</v>
      </c>
      <c r="BP550" s="71">
        <v>0</v>
      </c>
      <c r="BQ550" s="71">
        <v>2</v>
      </c>
      <c r="BR550" s="71">
        <v>0</v>
      </c>
      <c r="BS550" s="71">
        <v>0</v>
      </c>
      <c r="BT550" s="71">
        <v>0</v>
      </c>
      <c r="BU550"/>
      <c r="BV550" s="70">
        <v>8.8130000000000006</v>
      </c>
      <c r="BW550" s="70">
        <v>0</v>
      </c>
      <c r="BX550" s="70">
        <v>0</v>
      </c>
      <c r="BY550" s="70">
        <v>0</v>
      </c>
      <c r="BZ550" s="70">
        <v>0</v>
      </c>
      <c r="CA550" s="70">
        <v>0</v>
      </c>
      <c r="CB550" s="70">
        <v>0</v>
      </c>
      <c r="CC550" s="70">
        <v>0</v>
      </c>
      <c r="CD550" s="70">
        <v>0</v>
      </c>
    </row>
    <row r="551" spans="1:82">
      <c r="A551" s="70" t="s">
        <v>2274</v>
      </c>
      <c r="B551" s="70">
        <v>459</v>
      </c>
      <c r="C551" s="70">
        <v>18</v>
      </c>
      <c r="D551" s="70">
        <v>27</v>
      </c>
      <c r="E551" s="70">
        <v>2021</v>
      </c>
      <c r="F551" s="70" t="s">
        <v>160</v>
      </c>
      <c r="G551" s="70" t="s">
        <v>2256</v>
      </c>
      <c r="H551" s="70" t="s">
        <v>2257</v>
      </c>
      <c r="I551" s="148"/>
      <c r="J551" s="71">
        <v>123.07960883565721</v>
      </c>
      <c r="K551" s="71">
        <v>0.64080058362091286</v>
      </c>
      <c r="L551" s="71">
        <v>3.8015367488979961</v>
      </c>
      <c r="M551" s="71">
        <v>14.67801992078895</v>
      </c>
      <c r="N551" s="71">
        <v>20.104583227757921</v>
      </c>
      <c r="O551" s="71">
        <v>11.968548685782787</v>
      </c>
      <c r="P551" s="71">
        <v>15.965751621993626</v>
      </c>
      <c r="Q551" s="71">
        <v>0.79926111316350201</v>
      </c>
      <c r="R551" s="71">
        <v>0</v>
      </c>
      <c r="S551" s="71">
        <v>1.1484329529088</v>
      </c>
      <c r="T551" s="72"/>
      <c r="U551" s="71">
        <v>3748066</v>
      </c>
      <c r="V551" s="71">
        <v>252</v>
      </c>
      <c r="W551" s="71">
        <v>134</v>
      </c>
      <c r="X551" s="71">
        <v>3475</v>
      </c>
      <c r="Y551" s="71">
        <v>6341</v>
      </c>
      <c r="Z551" s="71">
        <v>8806</v>
      </c>
      <c r="AA551" s="71">
        <v>3436</v>
      </c>
      <c r="AB551" s="71">
        <v>13689</v>
      </c>
      <c r="AC551" s="71">
        <v>0</v>
      </c>
      <c r="AD551" s="71">
        <v>1.1484329529088</v>
      </c>
      <c r="AE551" s="72"/>
      <c r="AF551" s="71">
        <v>43608269.172128014</v>
      </c>
      <c r="AG551" s="71">
        <v>456249.32851376053</v>
      </c>
      <c r="AH551" s="71">
        <v>959194.92941739934</v>
      </c>
      <c r="AI551" s="71">
        <v>21592896.802065991</v>
      </c>
      <c r="AJ551" s="71">
        <v>30089792.510721389</v>
      </c>
      <c r="AK551" s="71">
        <v>0</v>
      </c>
      <c r="AL551" s="71">
        <v>0</v>
      </c>
      <c r="AM551" s="71">
        <v>1796871.3602010142</v>
      </c>
      <c r="AN551" s="71">
        <v>0</v>
      </c>
      <c r="AO551" s="71">
        <v>0</v>
      </c>
      <c r="AP551" s="71">
        <v>98503274.103047565</v>
      </c>
      <c r="AQ551" s="72"/>
      <c r="AR551" s="71">
        <v>235</v>
      </c>
      <c r="AS551" s="71">
        <v>305</v>
      </c>
      <c r="AT551" s="71">
        <v>0</v>
      </c>
      <c r="AU551" s="71">
        <v>1</v>
      </c>
      <c r="AV551" s="71">
        <v>0</v>
      </c>
      <c r="AW551" s="71">
        <v>0</v>
      </c>
      <c r="AX551" s="71"/>
      <c r="AY551" s="72"/>
      <c r="AZ551" s="71">
        <v>1250.9000000000001</v>
      </c>
      <c r="BA551" s="71">
        <v>105751.1</v>
      </c>
      <c r="BB551" s="71">
        <v>0</v>
      </c>
      <c r="BC551" s="71">
        <v>2400</v>
      </c>
      <c r="BD551" s="71">
        <v>0</v>
      </c>
      <c r="BE551" s="71">
        <v>0</v>
      </c>
      <c r="BF551" s="71"/>
      <c r="BG551" s="72"/>
      <c r="BH551" s="71">
        <v>0</v>
      </c>
      <c r="BI551" s="71">
        <v>0</v>
      </c>
      <c r="BJ551" s="71">
        <v>9.4489999999999998</v>
      </c>
      <c r="BK551" s="71">
        <v>0</v>
      </c>
      <c r="BL551" s="71">
        <v>0</v>
      </c>
      <c r="BM551" s="71">
        <v>0</v>
      </c>
      <c r="BN551" s="72"/>
      <c r="BO551" s="71">
        <v>0</v>
      </c>
      <c r="BP551" s="71">
        <v>0</v>
      </c>
      <c r="BQ551" s="71">
        <v>2</v>
      </c>
      <c r="BR551" s="71">
        <v>0</v>
      </c>
      <c r="BS551" s="71">
        <v>0</v>
      </c>
      <c r="BT551" s="71">
        <v>0</v>
      </c>
      <c r="BU551"/>
      <c r="BV551" s="70">
        <v>9.4489999999999998</v>
      </c>
      <c r="BW551" s="70">
        <v>0</v>
      </c>
      <c r="BX551" s="70">
        <v>0</v>
      </c>
      <c r="BY551" s="70">
        <v>0</v>
      </c>
      <c r="BZ551" s="70">
        <v>0</v>
      </c>
      <c r="CA551" s="70">
        <v>0</v>
      </c>
      <c r="CB551" s="70">
        <v>0</v>
      </c>
      <c r="CC551" s="70">
        <v>0</v>
      </c>
      <c r="CD551" s="70">
        <v>0</v>
      </c>
    </row>
    <row r="552" spans="1:82">
      <c r="A552" s="70" t="s">
        <v>2275</v>
      </c>
      <c r="B552" s="70">
        <v>459</v>
      </c>
      <c r="C552" s="70">
        <v>19</v>
      </c>
      <c r="D552" s="70">
        <v>27</v>
      </c>
      <c r="E552" s="70">
        <v>2022</v>
      </c>
      <c r="F552" s="70" t="s">
        <v>161</v>
      </c>
      <c r="G552" s="70" t="s">
        <v>2256</v>
      </c>
      <c r="H552" s="70" t="s">
        <v>2257</v>
      </c>
      <c r="I552" s="148"/>
      <c r="J552" s="71">
        <v>120.2510683428567</v>
      </c>
      <c r="K552" s="71">
        <v>0.58965562685668571</v>
      </c>
      <c r="L552" s="71">
        <v>2.8330351683211727</v>
      </c>
      <c r="M552" s="71">
        <v>13.977165944886631</v>
      </c>
      <c r="N552" s="71">
        <v>20.159721822392818</v>
      </c>
      <c r="O552" s="71">
        <v>12.545543809286395</v>
      </c>
      <c r="P552" s="71">
        <v>15.899937454074305</v>
      </c>
      <c r="Q552" s="71">
        <v>0.79020989597259217</v>
      </c>
      <c r="R552" s="71">
        <v>0</v>
      </c>
      <c r="S552" s="71">
        <v>1.1824193447</v>
      </c>
      <c r="T552" s="72"/>
      <c r="U552" s="71">
        <v>3959667</v>
      </c>
      <c r="V552" s="71">
        <v>252</v>
      </c>
      <c r="W552" s="71">
        <v>134</v>
      </c>
      <c r="X552" s="71">
        <v>3475</v>
      </c>
      <c r="Y552" s="71">
        <v>6323</v>
      </c>
      <c r="Z552" s="71">
        <v>8770</v>
      </c>
      <c r="AA552" s="71">
        <v>3474</v>
      </c>
      <c r="AB552" s="71">
        <v>13423</v>
      </c>
      <c r="AC552" s="71">
        <v>0</v>
      </c>
      <c r="AD552" s="71">
        <v>1.1824193447</v>
      </c>
      <c r="AE552" s="72"/>
      <c r="AF552" s="71">
        <v>38787724.788224079</v>
      </c>
      <c r="AG552" s="71">
        <v>457540.76861656626</v>
      </c>
      <c r="AH552" s="71">
        <v>791781.18925410695</v>
      </c>
      <c r="AI552" s="71">
        <v>19689369.882190272</v>
      </c>
      <c r="AJ552" s="71">
        <v>30708716.914578699</v>
      </c>
      <c r="AK552" s="71">
        <v>0</v>
      </c>
      <c r="AL552" s="71">
        <v>0</v>
      </c>
      <c r="AM552" s="71">
        <v>1733275.6728267123</v>
      </c>
      <c r="AN552" s="71">
        <v>0</v>
      </c>
      <c r="AO552" s="71">
        <v>0</v>
      </c>
      <c r="AP552" s="71">
        <v>92168409.215690434</v>
      </c>
      <c r="AQ552" s="72"/>
      <c r="AR552" s="71">
        <v>269</v>
      </c>
      <c r="AS552" s="71">
        <v>308</v>
      </c>
      <c r="AT552" s="71">
        <v>0</v>
      </c>
      <c r="AU552" s="71">
        <v>1</v>
      </c>
      <c r="AV552" s="71">
        <v>0</v>
      </c>
      <c r="AW552" s="71">
        <v>0</v>
      </c>
      <c r="AX552" s="71"/>
      <c r="AY552" s="72"/>
      <c r="AZ552" s="71">
        <v>1449.2</v>
      </c>
      <c r="BA552" s="71">
        <v>107849.10000000002</v>
      </c>
      <c r="BB552" s="71">
        <v>0</v>
      </c>
      <c r="BC552" s="71">
        <v>2400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2276</v>
      </c>
      <c r="B553" s="70">
        <v>459</v>
      </c>
      <c r="C553" s="70">
        <v>20</v>
      </c>
      <c r="D553" s="70">
        <v>27</v>
      </c>
      <c r="E553" s="70">
        <v>2023</v>
      </c>
      <c r="F553" s="70" t="s">
        <v>1539</v>
      </c>
      <c r="G553" s="70" t="s">
        <v>2256</v>
      </c>
      <c r="H553" s="70" t="s">
        <v>2257</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296</v>
      </c>
      <c r="AS553" s="71">
        <v>308</v>
      </c>
      <c r="AT553" s="71">
        <v>0</v>
      </c>
      <c r="AU553" s="71">
        <v>1</v>
      </c>
      <c r="AV553" s="71">
        <v>0</v>
      </c>
      <c r="AW553" s="71">
        <v>0</v>
      </c>
      <c r="AX553" s="71"/>
      <c r="AY553" s="72"/>
      <c r="AZ553" s="71">
        <v>1595.0000000000005</v>
      </c>
      <c r="BA553" s="71">
        <v>107849.10000000002</v>
      </c>
      <c r="BB553" s="71">
        <v>0</v>
      </c>
      <c r="BC553" s="71">
        <v>2400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2277</v>
      </c>
      <c r="B554" s="70">
        <v>459</v>
      </c>
      <c r="C554" s="70">
        <v>21</v>
      </c>
      <c r="D554" s="70">
        <v>27</v>
      </c>
      <c r="E554" s="70">
        <v>2024</v>
      </c>
      <c r="F554" s="70" t="s">
        <v>1554</v>
      </c>
      <c r="G554" s="70" t="s">
        <v>2256</v>
      </c>
      <c r="H554" s="70" t="s">
        <v>2257</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2278</v>
      </c>
      <c r="B555" s="70">
        <v>273</v>
      </c>
      <c r="C555" s="70">
        <v>1</v>
      </c>
      <c r="D555" s="70">
        <v>17</v>
      </c>
      <c r="E555" s="70">
        <v>1990</v>
      </c>
      <c r="F555" s="70" t="s">
        <v>787</v>
      </c>
      <c r="G555" s="70" t="s">
        <v>2279</v>
      </c>
      <c r="H555" s="70" t="s">
        <v>2280</v>
      </c>
      <c r="I555" s="148"/>
      <c r="J555" s="71">
        <v>36.931639029616093</v>
      </c>
      <c r="K555" s="71">
        <v>3.4957966548662789</v>
      </c>
      <c r="L555" s="71">
        <v>11.19066776670843</v>
      </c>
      <c r="M555" s="71">
        <v>15.04496855050434</v>
      </c>
      <c r="N555" s="71">
        <v>12.803792270177841</v>
      </c>
      <c r="O555" s="71">
        <v>11.383094794619851</v>
      </c>
      <c r="P555" s="71">
        <v>22.280695349987909</v>
      </c>
      <c r="Q555" s="71">
        <v>1.2457035346227201</v>
      </c>
      <c r="R555" s="71">
        <v>0</v>
      </c>
      <c r="S555" s="71">
        <v>1.572113920540829</v>
      </c>
      <c r="T555" s="72"/>
      <c r="U555" s="71">
        <v>1549692</v>
      </c>
      <c r="V555" s="71">
        <v>1548</v>
      </c>
      <c r="W555" s="71">
        <v>117</v>
      </c>
      <c r="X555" s="71">
        <v>5602</v>
      </c>
      <c r="Y555" s="71">
        <v>5511</v>
      </c>
      <c r="Z555" s="71">
        <v>4682</v>
      </c>
      <c r="AA555" s="71">
        <v>5410</v>
      </c>
      <c r="AB555" s="71">
        <v>20226</v>
      </c>
      <c r="AC555" s="71">
        <v>0</v>
      </c>
      <c r="AD555" s="71">
        <v>1.572113920540829</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2281</v>
      </c>
      <c r="B556" s="70">
        <v>274</v>
      </c>
      <c r="C556" s="70">
        <v>2</v>
      </c>
      <c r="D556" s="70">
        <v>17</v>
      </c>
      <c r="E556" s="70">
        <v>2005</v>
      </c>
      <c r="F556" s="70" t="s">
        <v>789</v>
      </c>
      <c r="G556" s="70" t="s">
        <v>2279</v>
      </c>
      <c r="H556" s="70" t="s">
        <v>2280</v>
      </c>
      <c r="I556" s="148"/>
      <c r="J556" s="71">
        <v>21.618263332900082</v>
      </c>
      <c r="K556" s="71">
        <v>2.5499560987090262</v>
      </c>
      <c r="L556" s="71">
        <v>16.431334126438149</v>
      </c>
      <c r="M556" s="71">
        <v>18.960356004680762</v>
      </c>
      <c r="N556" s="71">
        <v>15.573414013849851</v>
      </c>
      <c r="O556" s="71">
        <v>17.169291637491391</v>
      </c>
      <c r="P556" s="71">
        <v>22.317208648655871</v>
      </c>
      <c r="Q556" s="71">
        <v>1.06729176569367</v>
      </c>
      <c r="R556" s="71">
        <v>0</v>
      </c>
      <c r="S556" s="71">
        <v>3.4186487640000012</v>
      </c>
      <c r="T556" s="72"/>
      <c r="U556" s="71">
        <v>958646</v>
      </c>
      <c r="V556" s="71">
        <v>1244</v>
      </c>
      <c r="W556" s="71">
        <v>147</v>
      </c>
      <c r="X556" s="71">
        <v>3856</v>
      </c>
      <c r="Y556" s="71">
        <v>5797</v>
      </c>
      <c r="Z556" s="71">
        <v>8172</v>
      </c>
      <c r="AA556" s="71">
        <v>4438</v>
      </c>
      <c r="AB556" s="71">
        <v>18116</v>
      </c>
      <c r="AC556" s="71">
        <v>0</v>
      </c>
      <c r="AD556" s="71">
        <v>3.4186487640000012</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2282</v>
      </c>
      <c r="B557" s="70">
        <v>275</v>
      </c>
      <c r="C557" s="70">
        <v>3</v>
      </c>
      <c r="D557" s="70">
        <v>17</v>
      </c>
      <c r="E557" s="70">
        <v>2006</v>
      </c>
      <c r="F557" s="70" t="s">
        <v>790</v>
      </c>
      <c r="G557" s="70" t="s">
        <v>2279</v>
      </c>
      <c r="H557" s="70" t="s">
        <v>2280</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2283</v>
      </c>
      <c r="B558" s="70">
        <v>276</v>
      </c>
      <c r="C558" s="70">
        <v>4</v>
      </c>
      <c r="D558" s="70">
        <v>17</v>
      </c>
      <c r="E558" s="70">
        <v>2007</v>
      </c>
      <c r="F558" s="70" t="s">
        <v>791</v>
      </c>
      <c r="G558" s="1064" t="s">
        <v>2279</v>
      </c>
      <c r="H558" s="70" t="s">
        <v>2280</v>
      </c>
      <c r="I558" s="148"/>
      <c r="J558" s="71">
        <v>20.214801932582869</v>
      </c>
      <c r="K558" s="71">
        <v>3.409443761795683</v>
      </c>
      <c r="L558" s="71">
        <v>10.961812682981471</v>
      </c>
      <c r="M558" s="71">
        <v>19.003587099318651</v>
      </c>
      <c r="N558" s="71">
        <v>16.536584442297251</v>
      </c>
      <c r="O558" s="71">
        <v>16.38266543671018</v>
      </c>
      <c r="P558" s="71">
        <v>21.671991985685761</v>
      </c>
      <c r="Q558" s="71">
        <v>1.0885012450142999</v>
      </c>
      <c r="R558" s="71">
        <v>0</v>
      </c>
      <c r="S558" s="71">
        <v>3.04171422775</v>
      </c>
      <c r="T558" s="72"/>
      <c r="U558" s="71">
        <v>957206</v>
      </c>
      <c r="V558" s="71">
        <v>1254</v>
      </c>
      <c r="W558" s="71">
        <v>129</v>
      </c>
      <c r="X558" s="71">
        <v>4939</v>
      </c>
      <c r="Y558" s="71">
        <v>5793</v>
      </c>
      <c r="Z558" s="71">
        <v>8106</v>
      </c>
      <c r="AA558" s="71">
        <v>4244</v>
      </c>
      <c r="AB558" s="71">
        <v>17499</v>
      </c>
      <c r="AC558" s="71">
        <v>0</v>
      </c>
      <c r="AD558" s="71">
        <v>3.04171422775</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2284</v>
      </c>
      <c r="B559" s="70">
        <v>277</v>
      </c>
      <c r="C559" s="70">
        <v>5</v>
      </c>
      <c r="D559" s="70">
        <v>17</v>
      </c>
      <c r="E559" s="70">
        <v>2008</v>
      </c>
      <c r="F559" s="70" t="s">
        <v>792</v>
      </c>
      <c r="G559" s="1064" t="s">
        <v>2279</v>
      </c>
      <c r="H559" s="70" t="s">
        <v>2280</v>
      </c>
      <c r="I559" s="148"/>
      <c r="J559" s="71">
        <v>16.856299318283661</v>
      </c>
      <c r="K559" s="71">
        <v>2.6749389870624389</v>
      </c>
      <c r="L559" s="71">
        <v>9.8890977819042121</v>
      </c>
      <c r="M559" s="71">
        <v>20.8107542377771</v>
      </c>
      <c r="N559" s="71">
        <v>14.77535048189096</v>
      </c>
      <c r="O559" s="71">
        <v>15.608477169963271</v>
      </c>
      <c r="P559" s="71">
        <v>20.979104227612641</v>
      </c>
      <c r="Q559" s="71">
        <v>1.0539970407188399</v>
      </c>
      <c r="R559" s="71">
        <v>0</v>
      </c>
      <c r="S559" s="71">
        <v>2.4639825405</v>
      </c>
      <c r="T559" s="72"/>
      <c r="U559" s="71">
        <v>900393</v>
      </c>
      <c r="V559" s="71">
        <v>1254</v>
      </c>
      <c r="W559" s="71">
        <v>129</v>
      </c>
      <c r="X559" s="71">
        <v>4939</v>
      </c>
      <c r="Y559" s="71">
        <v>5780</v>
      </c>
      <c r="Z559" s="71">
        <v>7994</v>
      </c>
      <c r="AA559" s="71">
        <v>4113</v>
      </c>
      <c r="AB559" s="71">
        <v>17223</v>
      </c>
      <c r="AC559" s="71">
        <v>0</v>
      </c>
      <c r="AD559" s="71">
        <v>2.4639825405</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2285</v>
      </c>
      <c r="B560" s="70">
        <v>278</v>
      </c>
      <c r="C560" s="70">
        <v>6</v>
      </c>
      <c r="D560" s="70">
        <v>17</v>
      </c>
      <c r="E560" s="70">
        <v>2009</v>
      </c>
      <c r="F560" s="70" t="s">
        <v>176</v>
      </c>
      <c r="G560" s="70" t="s">
        <v>2279</v>
      </c>
      <c r="H560" s="70" t="s">
        <v>2280</v>
      </c>
      <c r="I560" s="148"/>
      <c r="J560" s="71">
        <v>18.940792735507269</v>
      </c>
      <c r="K560" s="71">
        <v>1.711856532245938</v>
      </c>
      <c r="L560" s="71">
        <v>11.519079824416609</v>
      </c>
      <c r="M560" s="71">
        <v>17.318441972858249</v>
      </c>
      <c r="N560" s="71">
        <v>12.876060778811491</v>
      </c>
      <c r="O560" s="71">
        <v>15.866691336371581</v>
      </c>
      <c r="P560" s="71">
        <v>20.107344986799699</v>
      </c>
      <c r="Q560" s="71">
        <v>0.98779043999413596</v>
      </c>
      <c r="R560" s="71">
        <v>0</v>
      </c>
      <c r="S560" s="71">
        <v>2.5446492258640001</v>
      </c>
      <c r="T560" s="72"/>
      <c r="U560" s="71">
        <v>894193</v>
      </c>
      <c r="V560" s="71">
        <v>1096</v>
      </c>
      <c r="W560" s="71">
        <v>180</v>
      </c>
      <c r="X560" s="71">
        <v>5072</v>
      </c>
      <c r="Y560" s="71">
        <v>5761</v>
      </c>
      <c r="Z560" s="71">
        <v>8021</v>
      </c>
      <c r="AA560" s="71">
        <v>4047</v>
      </c>
      <c r="AB560" s="71">
        <v>16944</v>
      </c>
      <c r="AC560" s="71">
        <v>0</v>
      </c>
      <c r="AD560" s="71">
        <v>2.5446492258640001</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0</v>
      </c>
      <c r="BM560" s="71">
        <v>0</v>
      </c>
      <c r="BN560" s="72"/>
      <c r="BO560" s="71">
        <v>0</v>
      </c>
      <c r="BP560" s="71">
        <v>0</v>
      </c>
      <c r="BQ560" s="71">
        <v>0</v>
      </c>
      <c r="BR560" s="71">
        <v>0</v>
      </c>
      <c r="BS560" s="71">
        <v>0</v>
      </c>
      <c r="BT560" s="71">
        <v>0</v>
      </c>
      <c r="BU560"/>
      <c r="BV560" s="70">
        <v>0</v>
      </c>
      <c r="BW560" s="70">
        <v>0</v>
      </c>
      <c r="BX560" s="70">
        <v>0</v>
      </c>
      <c r="BY560" s="70">
        <v>0</v>
      </c>
      <c r="BZ560" s="70">
        <v>0</v>
      </c>
      <c r="CA560" s="70">
        <v>0</v>
      </c>
      <c r="CB560" s="70">
        <v>0</v>
      </c>
      <c r="CC560" s="70">
        <v>0</v>
      </c>
      <c r="CD560" s="70">
        <v>0</v>
      </c>
    </row>
    <row r="561" spans="1:82">
      <c r="A561" s="70" t="s">
        <v>2286</v>
      </c>
      <c r="B561" s="70">
        <v>279</v>
      </c>
      <c r="C561" s="70">
        <v>7</v>
      </c>
      <c r="D561" s="70">
        <v>17</v>
      </c>
      <c r="E561" s="70">
        <v>2010</v>
      </c>
      <c r="F561" s="70" t="s">
        <v>177</v>
      </c>
      <c r="G561" s="70" t="s">
        <v>2279</v>
      </c>
      <c r="H561" s="70" t="s">
        <v>2280</v>
      </c>
      <c r="I561" s="148"/>
      <c r="J561" s="71">
        <v>19.72153672639746</v>
      </c>
      <c r="K561" s="71">
        <v>2.3991193632529342</v>
      </c>
      <c r="L561" s="71">
        <v>10.714519686447771</v>
      </c>
      <c r="M561" s="71">
        <v>19.019360020202502</v>
      </c>
      <c r="N561" s="71">
        <v>13.96481151971582</v>
      </c>
      <c r="O561" s="71">
        <v>15.73423319522067</v>
      </c>
      <c r="P561" s="71">
        <v>20.280948486328992</v>
      </c>
      <c r="Q561" s="71">
        <v>1.01607157452354</v>
      </c>
      <c r="R561" s="71">
        <v>0</v>
      </c>
      <c r="S561" s="71">
        <v>1.9350665328176</v>
      </c>
      <c r="T561" s="72"/>
      <c r="U561" s="71">
        <v>908844</v>
      </c>
      <c r="V561" s="71">
        <v>1096</v>
      </c>
      <c r="W561" s="71">
        <v>180</v>
      </c>
      <c r="X561" s="71">
        <v>5072</v>
      </c>
      <c r="Y561" s="71">
        <v>5765</v>
      </c>
      <c r="Z561" s="71">
        <v>7991</v>
      </c>
      <c r="AA561" s="71">
        <v>3980</v>
      </c>
      <c r="AB561" s="71">
        <v>16701</v>
      </c>
      <c r="AC561" s="71">
        <v>0</v>
      </c>
      <c r="AD561" s="71">
        <v>1.9350665328176</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0</v>
      </c>
      <c r="BM561" s="71">
        <v>0</v>
      </c>
      <c r="BN561" s="72"/>
      <c r="BO561" s="71">
        <v>0</v>
      </c>
      <c r="BP561" s="71">
        <v>0</v>
      </c>
      <c r="BQ561" s="71">
        <v>0</v>
      </c>
      <c r="BR561" s="71">
        <v>0</v>
      </c>
      <c r="BS561" s="71">
        <v>0</v>
      </c>
      <c r="BT561" s="71">
        <v>0</v>
      </c>
      <c r="BU561"/>
      <c r="BV561" s="70">
        <v>0</v>
      </c>
      <c r="BW561" s="70">
        <v>0</v>
      </c>
      <c r="BX561" s="70">
        <v>0</v>
      </c>
      <c r="BY561" s="70">
        <v>0</v>
      </c>
      <c r="BZ561" s="70">
        <v>0</v>
      </c>
      <c r="CA561" s="70">
        <v>0</v>
      </c>
      <c r="CB561" s="70">
        <v>0</v>
      </c>
      <c r="CC561" s="70">
        <v>0</v>
      </c>
      <c r="CD561" s="70">
        <v>0</v>
      </c>
    </row>
    <row r="562" spans="1:82">
      <c r="A562" s="70" t="s">
        <v>2287</v>
      </c>
      <c r="B562" s="70">
        <v>280</v>
      </c>
      <c r="C562" s="70">
        <v>8</v>
      </c>
      <c r="D562" s="70">
        <v>17</v>
      </c>
      <c r="E562" s="70">
        <v>2011</v>
      </c>
      <c r="F562" s="70" t="s">
        <v>178</v>
      </c>
      <c r="G562" s="70" t="s">
        <v>2279</v>
      </c>
      <c r="H562" s="70" t="s">
        <v>2280</v>
      </c>
      <c r="I562" s="148"/>
      <c r="J562" s="71">
        <v>20.70834459501933</v>
      </c>
      <c r="K562" s="71">
        <v>2.5268191547233529</v>
      </c>
      <c r="L562" s="71">
        <v>8.1594859632222594</v>
      </c>
      <c r="M562" s="71">
        <v>23.851752507795581</v>
      </c>
      <c r="N562" s="71">
        <v>17.034197723435749</v>
      </c>
      <c r="O562" s="71">
        <v>15.463270478686088</v>
      </c>
      <c r="P562" s="71">
        <v>19.556304981339483</v>
      </c>
      <c r="Q562" s="71">
        <v>1.1513245478306</v>
      </c>
      <c r="R562" s="71">
        <v>0</v>
      </c>
      <c r="S562" s="71">
        <v>2.4158952821919999</v>
      </c>
      <c r="T562" s="72"/>
      <c r="U562" s="71">
        <v>929896</v>
      </c>
      <c r="V562" s="71">
        <v>1096</v>
      </c>
      <c r="W562" s="71">
        <v>180</v>
      </c>
      <c r="X562" s="71">
        <v>5072</v>
      </c>
      <c r="Y562" s="71">
        <v>5816</v>
      </c>
      <c r="Z562" s="71">
        <v>8024</v>
      </c>
      <c r="AA562" s="71">
        <v>3952</v>
      </c>
      <c r="AB562" s="71">
        <v>16406</v>
      </c>
      <c r="AC562" s="71">
        <v>0</v>
      </c>
      <c r="AD562" s="71">
        <v>2.4158952821919999</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0</v>
      </c>
      <c r="BM562" s="71">
        <v>0</v>
      </c>
      <c r="BN562" s="72"/>
      <c r="BO562" s="71">
        <v>0</v>
      </c>
      <c r="BP562" s="71">
        <v>0</v>
      </c>
      <c r="BQ562" s="71">
        <v>0</v>
      </c>
      <c r="BR562" s="71">
        <v>0</v>
      </c>
      <c r="BS562" s="71">
        <v>0</v>
      </c>
      <c r="BT562" s="71">
        <v>0</v>
      </c>
      <c r="BU562"/>
      <c r="BV562" s="70">
        <v>0</v>
      </c>
      <c r="BW562" s="70">
        <v>0</v>
      </c>
      <c r="BX562" s="70">
        <v>0</v>
      </c>
      <c r="BY562" s="70">
        <v>0</v>
      </c>
      <c r="BZ562" s="70">
        <v>0</v>
      </c>
      <c r="CA562" s="70">
        <v>0</v>
      </c>
      <c r="CB562" s="70">
        <v>0</v>
      </c>
      <c r="CC562" s="70">
        <v>0</v>
      </c>
      <c r="CD562" s="70">
        <v>0</v>
      </c>
    </row>
    <row r="563" spans="1:82">
      <c r="A563" s="70" t="s">
        <v>2288</v>
      </c>
      <c r="B563" s="70">
        <v>281</v>
      </c>
      <c r="C563" s="70">
        <v>9</v>
      </c>
      <c r="D563" s="70">
        <v>17</v>
      </c>
      <c r="E563" s="70">
        <v>2012</v>
      </c>
      <c r="F563" s="70" t="s">
        <v>179</v>
      </c>
      <c r="G563" s="70" t="s">
        <v>2279</v>
      </c>
      <c r="H563" s="70" t="s">
        <v>2280</v>
      </c>
      <c r="I563" s="148"/>
      <c r="J563" s="71">
        <v>19.805268764211561</v>
      </c>
      <c r="K563" s="71">
        <v>2.3815611811840678</v>
      </c>
      <c r="L563" s="71">
        <v>8.0024055150918159</v>
      </c>
      <c r="M563" s="71">
        <v>25.355065584676261</v>
      </c>
      <c r="N563" s="71">
        <v>17.182633374604151</v>
      </c>
      <c r="O563" s="71">
        <v>15.28996464511512</v>
      </c>
      <c r="P563" s="71">
        <v>19.418740062022163</v>
      </c>
      <c r="Q563" s="71">
        <v>1.2341168148328101</v>
      </c>
      <c r="R563" s="71">
        <v>0</v>
      </c>
      <c r="S563" s="71">
        <v>2.271058365</v>
      </c>
      <c r="T563" s="72"/>
      <c r="U563" s="71">
        <v>869548</v>
      </c>
      <c r="V563" s="71">
        <v>1096</v>
      </c>
      <c r="W563" s="71">
        <v>180</v>
      </c>
      <c r="X563" s="71">
        <v>5072</v>
      </c>
      <c r="Y563" s="71">
        <v>5845</v>
      </c>
      <c r="Z563" s="71">
        <v>7997</v>
      </c>
      <c r="AA563" s="71">
        <v>3902</v>
      </c>
      <c r="AB563" s="71">
        <v>16186</v>
      </c>
      <c r="AC563" s="71">
        <v>0</v>
      </c>
      <c r="AD563" s="71">
        <v>2.271058365</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2289</v>
      </c>
      <c r="B564" s="70">
        <v>282</v>
      </c>
      <c r="C564" s="70">
        <v>10</v>
      </c>
      <c r="D564" s="70">
        <v>17</v>
      </c>
      <c r="E564" s="70">
        <v>2013</v>
      </c>
      <c r="F564" s="70" t="s">
        <v>180</v>
      </c>
      <c r="G564" s="70" t="s">
        <v>2279</v>
      </c>
      <c r="H564" s="70" t="s">
        <v>2280</v>
      </c>
      <c r="I564" s="148"/>
      <c r="J564" s="71">
        <v>22.652272754231848</v>
      </c>
      <c r="K564" s="71">
        <v>2.037939929505109</v>
      </c>
      <c r="L564" s="71">
        <v>7.9928678872894254</v>
      </c>
      <c r="M564" s="71">
        <v>24.783962844621868</v>
      </c>
      <c r="N564" s="71">
        <v>18.55866357872037</v>
      </c>
      <c r="O564" s="71">
        <v>14.814006908238374</v>
      </c>
      <c r="P564" s="71">
        <v>19.18719281628724</v>
      </c>
      <c r="Q564" s="71">
        <v>1.2416234003517199</v>
      </c>
      <c r="R564" s="71">
        <v>0</v>
      </c>
      <c r="S564" s="71">
        <v>2.0968197888</v>
      </c>
      <c r="T564" s="72"/>
      <c r="U564" s="71">
        <v>926256</v>
      </c>
      <c r="V564" s="71">
        <v>1096</v>
      </c>
      <c r="W564" s="71">
        <v>180</v>
      </c>
      <c r="X564" s="71">
        <v>5072</v>
      </c>
      <c r="Y564" s="71">
        <v>5843</v>
      </c>
      <c r="Z564" s="71">
        <v>8094</v>
      </c>
      <c r="AA564" s="71">
        <v>3841</v>
      </c>
      <c r="AB564" s="71">
        <v>16051</v>
      </c>
      <c r="AC564" s="71">
        <v>0</v>
      </c>
      <c r="AD564" s="71">
        <v>2.0968197888</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0</v>
      </c>
      <c r="BM564" s="71">
        <v>0</v>
      </c>
      <c r="BN564" s="72"/>
      <c r="BO564" s="71">
        <v>0</v>
      </c>
      <c r="BP564" s="71">
        <v>0</v>
      </c>
      <c r="BQ564" s="71">
        <v>0</v>
      </c>
      <c r="BR564" s="71">
        <v>0</v>
      </c>
      <c r="BS564" s="71">
        <v>0</v>
      </c>
      <c r="BT564" s="71">
        <v>0</v>
      </c>
      <c r="BU564"/>
      <c r="BV564" s="70">
        <v>0</v>
      </c>
      <c r="BW564" s="70">
        <v>0</v>
      </c>
      <c r="BX564" s="70">
        <v>0</v>
      </c>
      <c r="BY564" s="70">
        <v>0</v>
      </c>
      <c r="BZ564" s="70">
        <v>0</v>
      </c>
      <c r="CA564" s="70">
        <v>0</v>
      </c>
      <c r="CB564" s="70">
        <v>0</v>
      </c>
      <c r="CC564" s="70">
        <v>0</v>
      </c>
      <c r="CD564" s="70">
        <v>0</v>
      </c>
    </row>
    <row r="565" spans="1:82">
      <c r="A565" s="70" t="s">
        <v>2290</v>
      </c>
      <c r="B565" s="70">
        <v>283</v>
      </c>
      <c r="C565" s="70">
        <v>11</v>
      </c>
      <c r="D565" s="70">
        <v>17</v>
      </c>
      <c r="E565" s="70">
        <v>2014</v>
      </c>
      <c r="F565" s="70" t="s">
        <v>181</v>
      </c>
      <c r="G565" s="70" t="s">
        <v>2279</v>
      </c>
      <c r="H565" s="70" t="s">
        <v>2280</v>
      </c>
      <c r="I565" s="148"/>
      <c r="J565" s="71">
        <v>19.112406763406209</v>
      </c>
      <c r="K565" s="71">
        <v>1.877320385883019</v>
      </c>
      <c r="L565" s="71">
        <v>6.2205996372671342</v>
      </c>
      <c r="M565" s="71">
        <v>24.25061594651444</v>
      </c>
      <c r="N565" s="71">
        <v>16.53310522610348</v>
      </c>
      <c r="O565" s="71">
        <v>14.094951836476611</v>
      </c>
      <c r="P565" s="71">
        <v>19.076029093643097</v>
      </c>
      <c r="Q565" s="71">
        <v>1.17018595212835</v>
      </c>
      <c r="R565" s="71">
        <v>0</v>
      </c>
      <c r="S565" s="71">
        <v>2.274597741</v>
      </c>
      <c r="T565" s="72"/>
      <c r="U565" s="71">
        <v>844361</v>
      </c>
      <c r="V565" s="71">
        <v>825</v>
      </c>
      <c r="W565" s="71">
        <v>135</v>
      </c>
      <c r="X565" s="71">
        <v>4603</v>
      </c>
      <c r="Y565" s="71">
        <v>5819</v>
      </c>
      <c r="Z565" s="71">
        <v>8111</v>
      </c>
      <c r="AA565" s="71">
        <v>3799</v>
      </c>
      <c r="AB565" s="71">
        <v>15767</v>
      </c>
      <c r="AC565" s="71">
        <v>0</v>
      </c>
      <c r="AD565" s="71">
        <v>2.274597741</v>
      </c>
      <c r="AE565" s="72"/>
      <c r="AF565" s="71"/>
      <c r="AG565" s="71"/>
      <c r="AH565" s="71"/>
      <c r="AI565" s="71"/>
      <c r="AJ565" s="71"/>
      <c r="AK565" s="71"/>
      <c r="AL565" s="71"/>
      <c r="AM565" s="71"/>
      <c r="AN565" s="71"/>
      <c r="AO565" s="71"/>
      <c r="AP565" s="71"/>
      <c r="AQ565" s="72"/>
      <c r="AR565" s="71">
        <v>107</v>
      </c>
      <c r="AS565" s="71">
        <v>14</v>
      </c>
      <c r="AT565" s="71">
        <v>0</v>
      </c>
      <c r="AU565" s="71">
        <v>0</v>
      </c>
      <c r="AV565" s="71">
        <v>0</v>
      </c>
      <c r="AW565" s="71">
        <v>0</v>
      </c>
      <c r="AX565" s="71"/>
      <c r="AY565" s="72"/>
      <c r="AZ565" s="71">
        <v>476.1</v>
      </c>
      <c r="BA565" s="71">
        <v>320.3</v>
      </c>
      <c r="BB565" s="71">
        <v>0</v>
      </c>
      <c r="BC565" s="71">
        <v>0</v>
      </c>
      <c r="BD565" s="71">
        <v>0</v>
      </c>
      <c r="BE565" s="71">
        <v>0</v>
      </c>
      <c r="BF565" s="71"/>
      <c r="BG565" s="72"/>
      <c r="BH565" s="71">
        <v>0</v>
      </c>
      <c r="BI565" s="71">
        <v>0</v>
      </c>
      <c r="BJ565" s="71">
        <v>0</v>
      </c>
      <c r="BK565" s="71">
        <v>0</v>
      </c>
      <c r="BL565" s="71">
        <v>0</v>
      </c>
      <c r="BM565" s="71">
        <v>0</v>
      </c>
      <c r="BN565" s="72"/>
      <c r="BO565" s="71">
        <v>0</v>
      </c>
      <c r="BP565" s="71">
        <v>0</v>
      </c>
      <c r="BQ565" s="71">
        <v>0</v>
      </c>
      <c r="BR565" s="71">
        <v>0</v>
      </c>
      <c r="BS565" s="71">
        <v>0</v>
      </c>
      <c r="BT565" s="71">
        <v>0</v>
      </c>
      <c r="BU565"/>
      <c r="BV565" s="70">
        <v>0</v>
      </c>
      <c r="BW565" s="70">
        <v>0</v>
      </c>
      <c r="BX565" s="70">
        <v>0</v>
      </c>
      <c r="BY565" s="70">
        <v>0</v>
      </c>
      <c r="BZ565" s="70">
        <v>0</v>
      </c>
      <c r="CA565" s="70">
        <v>0</v>
      </c>
      <c r="CB565" s="70">
        <v>0</v>
      </c>
      <c r="CC565" s="70">
        <v>0</v>
      </c>
      <c r="CD565" s="70">
        <v>0</v>
      </c>
    </row>
    <row r="566" spans="1:82">
      <c r="A566" s="70" t="s">
        <v>2291</v>
      </c>
      <c r="B566" s="70">
        <v>284</v>
      </c>
      <c r="C566" s="70">
        <v>12</v>
      </c>
      <c r="D566" s="70">
        <v>17</v>
      </c>
      <c r="E566" s="70">
        <v>2015</v>
      </c>
      <c r="F566" s="70" t="s">
        <v>182</v>
      </c>
      <c r="G566" s="70" t="s">
        <v>2279</v>
      </c>
      <c r="H566" s="70" t="s">
        <v>2280</v>
      </c>
      <c r="I566" s="148"/>
      <c r="J566" s="71">
        <v>49.6820331318049</v>
      </c>
      <c r="K566" s="71">
        <v>1.807345477452821</v>
      </c>
      <c r="L566" s="71">
        <v>7.2833231126168716</v>
      </c>
      <c r="M566" s="71">
        <v>22.508831328040792</v>
      </c>
      <c r="N566" s="71">
        <v>15.04836272957253</v>
      </c>
      <c r="O566" s="71">
        <v>13.912402821487699</v>
      </c>
      <c r="P566" s="71">
        <v>18.628773020774307</v>
      </c>
      <c r="Q566" s="71">
        <v>1.1225779457407501</v>
      </c>
      <c r="R566" s="71">
        <v>0</v>
      </c>
      <c r="S566" s="71">
        <v>1.9841863272</v>
      </c>
      <c r="T566" s="72"/>
      <c r="U566" s="71">
        <v>2351122</v>
      </c>
      <c r="V566" s="71">
        <v>825</v>
      </c>
      <c r="W566" s="71">
        <v>135</v>
      </c>
      <c r="X566" s="71">
        <v>4603</v>
      </c>
      <c r="Y566" s="71">
        <v>5802</v>
      </c>
      <c r="Z566" s="71">
        <v>8083</v>
      </c>
      <c r="AA566" s="71">
        <v>3707</v>
      </c>
      <c r="AB566" s="71">
        <v>15451</v>
      </c>
      <c r="AC566" s="71">
        <v>0</v>
      </c>
      <c r="AD566" s="71">
        <v>1.9841863272</v>
      </c>
      <c r="AE566" s="72"/>
      <c r="AF566" s="71">
        <v>19766974.35133151</v>
      </c>
      <c r="AG566" s="71">
        <v>1434219.046800327</v>
      </c>
      <c r="AH566" s="71">
        <v>1402603.375064932</v>
      </c>
      <c r="AI566" s="71">
        <v>30755707.030337099</v>
      </c>
      <c r="AJ566" s="71">
        <v>21747000.390651621</v>
      </c>
      <c r="AK566" s="71">
        <v>0</v>
      </c>
      <c r="AL566" s="71">
        <v>0</v>
      </c>
      <c r="AM566" s="71">
        <v>2117494.7354927198</v>
      </c>
      <c r="AN566" s="71">
        <v>0</v>
      </c>
      <c r="AO566" s="71">
        <v>0</v>
      </c>
      <c r="AP566" s="71">
        <v>77223998.929678217</v>
      </c>
      <c r="AQ566" s="72"/>
      <c r="AR566" s="71">
        <v>111</v>
      </c>
      <c r="AS566" s="71">
        <v>21</v>
      </c>
      <c r="AT566" s="71">
        <v>0</v>
      </c>
      <c r="AU566" s="71">
        <v>0</v>
      </c>
      <c r="AV566" s="71">
        <v>0</v>
      </c>
      <c r="AW566" s="71">
        <v>0</v>
      </c>
      <c r="AX566" s="71"/>
      <c r="AY566" s="72"/>
      <c r="AZ566" s="71">
        <v>495.4</v>
      </c>
      <c r="BA566" s="71">
        <v>499.8</v>
      </c>
      <c r="BB566" s="71">
        <v>0</v>
      </c>
      <c r="BC566" s="71">
        <v>0</v>
      </c>
      <c r="BD566" s="71">
        <v>0</v>
      </c>
      <c r="BE566" s="71">
        <v>0</v>
      </c>
      <c r="BF566" s="71"/>
      <c r="BG566" s="72"/>
      <c r="BH566" s="71">
        <v>0</v>
      </c>
      <c r="BI566" s="71">
        <v>0</v>
      </c>
      <c r="BJ566" s="71">
        <v>0</v>
      </c>
      <c r="BK566" s="71">
        <v>0</v>
      </c>
      <c r="BL566" s="71">
        <v>0</v>
      </c>
      <c r="BM566" s="71">
        <v>0</v>
      </c>
      <c r="BN566" s="72"/>
      <c r="BO566" s="71">
        <v>0</v>
      </c>
      <c r="BP566" s="71">
        <v>0</v>
      </c>
      <c r="BQ566" s="71">
        <v>0</v>
      </c>
      <c r="BR566" s="71">
        <v>0</v>
      </c>
      <c r="BS566" s="71">
        <v>0</v>
      </c>
      <c r="BT566" s="71">
        <v>0</v>
      </c>
      <c r="BU566"/>
      <c r="BV566" s="70">
        <v>0</v>
      </c>
      <c r="BW566" s="70">
        <v>0</v>
      </c>
      <c r="BX566" s="70">
        <v>0</v>
      </c>
      <c r="BY566" s="70">
        <v>0</v>
      </c>
      <c r="BZ566" s="70">
        <v>0</v>
      </c>
      <c r="CA566" s="70">
        <v>0</v>
      </c>
      <c r="CB566" s="70">
        <v>0</v>
      </c>
      <c r="CC566" s="70">
        <v>0</v>
      </c>
      <c r="CD566" s="70">
        <v>0</v>
      </c>
    </row>
    <row r="567" spans="1:82">
      <c r="A567" s="70" t="s">
        <v>2292</v>
      </c>
      <c r="B567" s="70">
        <v>285</v>
      </c>
      <c r="C567" s="70">
        <v>13</v>
      </c>
      <c r="D567" s="70">
        <v>17</v>
      </c>
      <c r="E567" s="70">
        <v>2016</v>
      </c>
      <c r="F567" s="70" t="s">
        <v>155</v>
      </c>
      <c r="G567" s="70" t="s">
        <v>2279</v>
      </c>
      <c r="H567" s="70" t="s">
        <v>2280</v>
      </c>
      <c r="I567" s="148"/>
      <c r="J567" s="71">
        <v>14.811698248405126</v>
      </c>
      <c r="K567" s="71">
        <v>1.7187564189303235</v>
      </c>
      <c r="L567" s="71">
        <v>7.1856710614353281</v>
      </c>
      <c r="M567" s="71">
        <v>20.322730319613253</v>
      </c>
      <c r="N567" s="71">
        <v>13.686083422359818</v>
      </c>
      <c r="O567" s="71">
        <v>13.740057236735261</v>
      </c>
      <c r="P567" s="71">
        <v>18.424273573958246</v>
      </c>
      <c r="Q567" s="71">
        <v>1.0717703906157185</v>
      </c>
      <c r="R567" s="71">
        <v>0</v>
      </c>
      <c r="S567" s="71">
        <v>1.9945222255849586</v>
      </c>
      <c r="T567" s="72"/>
      <c r="U567" s="71">
        <v>702323</v>
      </c>
      <c r="V567" s="71">
        <v>825</v>
      </c>
      <c r="W567" s="71">
        <v>135</v>
      </c>
      <c r="X567" s="71">
        <v>4603</v>
      </c>
      <c r="Y567" s="71">
        <v>5765</v>
      </c>
      <c r="Z567" s="71">
        <v>8081</v>
      </c>
      <c r="AA567" s="71">
        <v>3792</v>
      </c>
      <c r="AB567" s="71">
        <v>15174</v>
      </c>
      <c r="AC567" s="71">
        <v>0</v>
      </c>
      <c r="AD567" s="71">
        <v>1.9945222255849591</v>
      </c>
      <c r="AE567" s="72"/>
      <c r="AF567" s="71">
        <v>5888395.2790007768</v>
      </c>
      <c r="AG567" s="71">
        <v>1295674.8870418861</v>
      </c>
      <c r="AH567" s="71">
        <v>1011154.849682316</v>
      </c>
      <c r="AI567" s="71">
        <v>30524368.552922118</v>
      </c>
      <c r="AJ567" s="71">
        <v>18765178.80284939</v>
      </c>
      <c r="AK567" s="71">
        <v>0</v>
      </c>
      <c r="AL567" s="71">
        <v>0</v>
      </c>
      <c r="AM567" s="71">
        <v>2081148.640599943</v>
      </c>
      <c r="AN567" s="71">
        <v>0</v>
      </c>
      <c r="AO567" s="71">
        <v>0</v>
      </c>
      <c r="AP567" s="71">
        <v>59565921.012096435</v>
      </c>
      <c r="AQ567" s="72"/>
      <c r="AR567" s="71">
        <v>117</v>
      </c>
      <c r="AS567" s="71">
        <v>21</v>
      </c>
      <c r="AT567" s="71">
        <v>0</v>
      </c>
      <c r="AU567" s="71">
        <v>0</v>
      </c>
      <c r="AV567" s="71">
        <v>0</v>
      </c>
      <c r="AW567" s="71">
        <v>0</v>
      </c>
      <c r="AX567" s="71"/>
      <c r="AY567" s="72"/>
      <c r="AZ567" s="71">
        <v>526.29999999999995</v>
      </c>
      <c r="BA567" s="71">
        <v>499.8</v>
      </c>
      <c r="BB567" s="71">
        <v>0</v>
      </c>
      <c r="BC567" s="71">
        <v>0</v>
      </c>
      <c r="BD567" s="71">
        <v>0</v>
      </c>
      <c r="BE567" s="71">
        <v>0</v>
      </c>
      <c r="BF567" s="71"/>
      <c r="BG567" s="72"/>
      <c r="BH567" s="71">
        <v>0</v>
      </c>
      <c r="BI567" s="71">
        <v>0</v>
      </c>
      <c r="BJ567" s="71">
        <v>3.6509999999999998</v>
      </c>
      <c r="BK567" s="71">
        <v>0</v>
      </c>
      <c r="BL567" s="71">
        <v>0</v>
      </c>
      <c r="BM567" s="71">
        <v>0</v>
      </c>
      <c r="BN567" s="72"/>
      <c r="BO567" s="71">
        <v>0</v>
      </c>
      <c r="BP567" s="71">
        <v>0</v>
      </c>
      <c r="BQ567" s="71">
        <v>1</v>
      </c>
      <c r="BR567" s="71">
        <v>0</v>
      </c>
      <c r="BS567" s="71">
        <v>0</v>
      </c>
      <c r="BT567" s="71">
        <v>0</v>
      </c>
      <c r="BU567"/>
      <c r="BV567" s="70">
        <v>3.6509999999999998</v>
      </c>
      <c r="BW567" s="70">
        <v>0</v>
      </c>
      <c r="BX567" s="70">
        <v>0</v>
      </c>
      <c r="BY567" s="70">
        <v>0</v>
      </c>
      <c r="BZ567" s="70">
        <v>0</v>
      </c>
      <c r="CA567" s="70">
        <v>0</v>
      </c>
      <c r="CB567" s="70">
        <v>0</v>
      </c>
      <c r="CC567" s="70">
        <v>0</v>
      </c>
      <c r="CD567" s="70">
        <v>0</v>
      </c>
    </row>
    <row r="568" spans="1:82">
      <c r="A568" s="70" t="s">
        <v>2293</v>
      </c>
      <c r="B568" s="70">
        <v>286</v>
      </c>
      <c r="C568" s="70">
        <v>14</v>
      </c>
      <c r="D568" s="70">
        <v>17</v>
      </c>
      <c r="E568" s="70">
        <v>2017</v>
      </c>
      <c r="F568" s="70" t="s">
        <v>156</v>
      </c>
      <c r="G568" s="70" t="s">
        <v>2279</v>
      </c>
      <c r="H568" s="70" t="s">
        <v>2280</v>
      </c>
      <c r="I568" s="148"/>
      <c r="J568" s="71">
        <v>24.767164351483107</v>
      </c>
      <c r="K568" s="71">
        <v>1.6925974286273759</v>
      </c>
      <c r="L568" s="71">
        <v>5.77664295036673</v>
      </c>
      <c r="M568" s="71">
        <v>17.700776920609471</v>
      </c>
      <c r="N568" s="71">
        <v>13.355085066155212</v>
      </c>
      <c r="O568" s="71">
        <v>13.480728754838022</v>
      </c>
      <c r="P568" s="71">
        <v>18.331702098265531</v>
      </c>
      <c r="Q568" s="71">
        <v>1.0153885793738999</v>
      </c>
      <c r="R568" s="71">
        <v>0</v>
      </c>
      <c r="S568" s="71">
        <v>1.8788437075495386</v>
      </c>
      <c r="T568" s="72"/>
      <c r="U568" s="71">
        <v>1251466</v>
      </c>
      <c r="V568" s="71">
        <v>825</v>
      </c>
      <c r="W568" s="71">
        <v>135</v>
      </c>
      <c r="X568" s="71">
        <v>4603</v>
      </c>
      <c r="Y568" s="71">
        <v>5765</v>
      </c>
      <c r="Z568" s="71">
        <v>8060</v>
      </c>
      <c r="AA568" s="71">
        <v>3797</v>
      </c>
      <c r="AB568" s="71">
        <v>14866</v>
      </c>
      <c r="AC568" s="71">
        <v>0</v>
      </c>
      <c r="AD568" s="71">
        <v>1.878843707549539</v>
      </c>
      <c r="AE568" s="72"/>
      <c r="AF568" s="71">
        <v>10172007.01142686</v>
      </c>
      <c r="AG568" s="71">
        <v>1369914.795433277</v>
      </c>
      <c r="AH568" s="71">
        <v>1116319.1720251781</v>
      </c>
      <c r="AI568" s="71">
        <v>30894450.595044822</v>
      </c>
      <c r="AJ568" s="71">
        <v>20895808.97470285</v>
      </c>
      <c r="AK568" s="71">
        <v>0</v>
      </c>
      <c r="AL568" s="71">
        <v>0</v>
      </c>
      <c r="AM568" s="71">
        <v>2042096.070419929</v>
      </c>
      <c r="AN568" s="71">
        <v>0</v>
      </c>
      <c r="AO568" s="71">
        <v>0</v>
      </c>
      <c r="AP568" s="71">
        <v>66490596.619052917</v>
      </c>
      <c r="AQ568" s="72"/>
      <c r="AR568" s="71">
        <v>122</v>
      </c>
      <c r="AS568" s="71">
        <v>22</v>
      </c>
      <c r="AT568" s="71">
        <v>0</v>
      </c>
      <c r="AU568" s="71">
        <v>0</v>
      </c>
      <c r="AV568" s="71">
        <v>0</v>
      </c>
      <c r="AW568" s="71">
        <v>0</v>
      </c>
      <c r="AX568" s="71"/>
      <c r="AY568" s="72"/>
      <c r="AZ568" s="71">
        <v>547.9</v>
      </c>
      <c r="BA568" s="71">
        <v>549.29999999999995</v>
      </c>
      <c r="BB568" s="71">
        <v>0</v>
      </c>
      <c r="BC568" s="71">
        <v>0</v>
      </c>
      <c r="BD568" s="71">
        <v>0</v>
      </c>
      <c r="BE568" s="71">
        <v>0</v>
      </c>
      <c r="BF568" s="71"/>
      <c r="BG568" s="72"/>
      <c r="BH568" s="71">
        <v>0</v>
      </c>
      <c r="BI568" s="71">
        <v>0</v>
      </c>
      <c r="BJ568" s="71">
        <v>3.9380000000000002</v>
      </c>
      <c r="BK568" s="71">
        <v>0</v>
      </c>
      <c r="BL568" s="71">
        <v>0</v>
      </c>
      <c r="BM568" s="71">
        <v>0</v>
      </c>
      <c r="BN568" s="72"/>
      <c r="BO568" s="71">
        <v>0</v>
      </c>
      <c r="BP568" s="71">
        <v>0</v>
      </c>
      <c r="BQ568" s="71">
        <v>1</v>
      </c>
      <c r="BR568" s="71">
        <v>0</v>
      </c>
      <c r="BS568" s="71">
        <v>0</v>
      </c>
      <c r="BT568" s="71">
        <v>0</v>
      </c>
      <c r="BU568"/>
      <c r="BV568" s="70">
        <v>3.9380000000000002</v>
      </c>
      <c r="BW568" s="70">
        <v>0</v>
      </c>
      <c r="BX568" s="70">
        <v>0</v>
      </c>
      <c r="BY568" s="70">
        <v>0</v>
      </c>
      <c r="BZ568" s="70">
        <v>0</v>
      </c>
      <c r="CA568" s="70">
        <v>0</v>
      </c>
      <c r="CB568" s="70">
        <v>0</v>
      </c>
      <c r="CC568" s="70">
        <v>0</v>
      </c>
      <c r="CD568" s="70">
        <v>0</v>
      </c>
    </row>
    <row r="569" spans="1:82">
      <c r="A569" s="70" t="s">
        <v>2294</v>
      </c>
      <c r="B569" s="70">
        <v>287</v>
      </c>
      <c r="C569" s="70">
        <v>15</v>
      </c>
      <c r="D569" s="70">
        <v>17</v>
      </c>
      <c r="E569" s="70">
        <v>2018</v>
      </c>
      <c r="F569" s="70" t="s">
        <v>183</v>
      </c>
      <c r="G569" s="70" t="s">
        <v>2279</v>
      </c>
      <c r="H569" s="70" t="s">
        <v>2280</v>
      </c>
      <c r="I569" s="148"/>
      <c r="J569" s="71">
        <v>24.421278627058804</v>
      </c>
      <c r="K569" s="71">
        <v>1.4755295777905022</v>
      </c>
      <c r="L569" s="71">
        <v>5.2140616640851238</v>
      </c>
      <c r="M569" s="71">
        <v>14.780615113519669</v>
      </c>
      <c r="N569" s="71">
        <v>10.828602809381028</v>
      </c>
      <c r="O569" s="71">
        <v>13.232378652915523</v>
      </c>
      <c r="P569" s="71">
        <v>17.929349266676958</v>
      </c>
      <c r="Q569" s="71">
        <v>0.92453621651696605</v>
      </c>
      <c r="R569" s="71">
        <v>0</v>
      </c>
      <c r="S569" s="71">
        <v>2.2944263678765697</v>
      </c>
      <c r="T569" s="72"/>
      <c r="U569" s="71">
        <v>1391752</v>
      </c>
      <c r="V569" s="71">
        <v>825</v>
      </c>
      <c r="W569" s="71">
        <v>135</v>
      </c>
      <c r="X569" s="71">
        <v>4603</v>
      </c>
      <c r="Y569" s="71">
        <v>5719</v>
      </c>
      <c r="Z569" s="71">
        <v>8063</v>
      </c>
      <c r="AA569" s="71">
        <v>3751</v>
      </c>
      <c r="AB569" s="71">
        <v>14587</v>
      </c>
      <c r="AC569" s="71">
        <v>0</v>
      </c>
      <c r="AD569" s="71">
        <v>2.2944263678765702</v>
      </c>
      <c r="AE569" s="72"/>
      <c r="AF569" s="71">
        <v>10851139.549426841</v>
      </c>
      <c r="AG569" s="71">
        <v>1181867.413850131</v>
      </c>
      <c r="AH569" s="71">
        <v>1050159.1986173929</v>
      </c>
      <c r="AI569" s="71">
        <v>28792929.599736448</v>
      </c>
      <c r="AJ569" s="71">
        <v>19727049.84246368</v>
      </c>
      <c r="AK569" s="71">
        <v>0</v>
      </c>
      <c r="AL569" s="71">
        <v>0</v>
      </c>
      <c r="AM569" s="71">
        <v>2007916.7519508221</v>
      </c>
      <c r="AN569" s="71">
        <v>0</v>
      </c>
      <c r="AO569" s="71">
        <v>0</v>
      </c>
      <c r="AP569" s="71">
        <v>63611062.356045313</v>
      </c>
      <c r="AQ569" s="72"/>
      <c r="AR569" s="71">
        <v>131</v>
      </c>
      <c r="AS569" s="71">
        <v>24</v>
      </c>
      <c r="AT569" s="71">
        <v>0</v>
      </c>
      <c r="AU569" s="71">
        <v>0</v>
      </c>
      <c r="AV569" s="71">
        <v>0</v>
      </c>
      <c r="AW569" s="71">
        <v>0</v>
      </c>
      <c r="AX569" s="71"/>
      <c r="AY569" s="72"/>
      <c r="AZ569" s="71">
        <v>590.20000000000005</v>
      </c>
      <c r="BA569" s="71">
        <v>597</v>
      </c>
      <c r="BB569" s="71">
        <v>0</v>
      </c>
      <c r="BC569" s="71">
        <v>0</v>
      </c>
      <c r="BD569" s="71">
        <v>0</v>
      </c>
      <c r="BE569" s="71">
        <v>0</v>
      </c>
      <c r="BF569" s="71"/>
      <c r="BG569" s="72"/>
      <c r="BH569" s="71">
        <v>0</v>
      </c>
      <c r="BI569" s="71">
        <v>0</v>
      </c>
      <c r="BJ569" s="71">
        <v>1.5680000000000001</v>
      </c>
      <c r="BK569" s="71">
        <v>0</v>
      </c>
      <c r="BL569" s="71">
        <v>0</v>
      </c>
      <c r="BM569" s="71">
        <v>0</v>
      </c>
      <c r="BN569" s="72"/>
      <c r="BO569" s="71">
        <v>0</v>
      </c>
      <c r="BP569" s="71">
        <v>0</v>
      </c>
      <c r="BQ569" s="71">
        <v>1</v>
      </c>
      <c r="BR569" s="71">
        <v>0</v>
      </c>
      <c r="BS569" s="71">
        <v>0</v>
      </c>
      <c r="BT569" s="71">
        <v>0</v>
      </c>
      <c r="BU569"/>
      <c r="BV569" s="70">
        <v>1.5680000000000001</v>
      </c>
      <c r="BW569" s="70">
        <v>0</v>
      </c>
      <c r="BX569" s="70">
        <v>0</v>
      </c>
      <c r="BY569" s="70">
        <v>0</v>
      </c>
      <c r="BZ569" s="70">
        <v>0</v>
      </c>
      <c r="CA569" s="70">
        <v>0</v>
      </c>
      <c r="CB569" s="70">
        <v>0</v>
      </c>
      <c r="CC569" s="70">
        <v>0</v>
      </c>
      <c r="CD569" s="70">
        <v>0</v>
      </c>
    </row>
    <row r="570" spans="1:82">
      <c r="A570" s="70" t="s">
        <v>2295</v>
      </c>
      <c r="B570" s="70">
        <v>288</v>
      </c>
      <c r="C570" s="70">
        <v>16</v>
      </c>
      <c r="D570" s="70">
        <v>17</v>
      </c>
      <c r="E570" s="70">
        <v>2019</v>
      </c>
      <c r="F570" s="70" t="s">
        <v>158</v>
      </c>
      <c r="G570" s="70" t="s">
        <v>2279</v>
      </c>
      <c r="H570" s="70" t="s">
        <v>2280</v>
      </c>
      <c r="I570" s="148"/>
      <c r="J570" s="71">
        <v>22.800553902052737</v>
      </c>
      <c r="K570" s="71">
        <v>1.3765966215067036</v>
      </c>
      <c r="L570" s="71">
        <v>5.2599781762465128</v>
      </c>
      <c r="M570" s="71">
        <v>14.279513686852182</v>
      </c>
      <c r="N570" s="71">
        <v>11.217566956409261</v>
      </c>
      <c r="O570" s="71">
        <v>12.832492073401658</v>
      </c>
      <c r="P570" s="71">
        <v>17.091745374637135</v>
      </c>
      <c r="Q570" s="71">
        <v>0.88233271903974597</v>
      </c>
      <c r="R570" s="71">
        <v>0</v>
      </c>
      <c r="S570" s="71">
        <v>1.9876876108667845</v>
      </c>
      <c r="T570" s="72"/>
      <c r="U570" s="71">
        <v>1360677</v>
      </c>
      <c r="V570" s="71">
        <v>825</v>
      </c>
      <c r="W570" s="71">
        <v>135</v>
      </c>
      <c r="X570" s="71">
        <v>4603</v>
      </c>
      <c r="Y570" s="71">
        <v>5685</v>
      </c>
      <c r="Z570" s="71">
        <v>8034</v>
      </c>
      <c r="AA570" s="71">
        <v>3549</v>
      </c>
      <c r="AB570" s="71">
        <v>14298</v>
      </c>
      <c r="AC570" s="71">
        <v>0</v>
      </c>
      <c r="AD570" s="71">
        <v>1.987687610866784</v>
      </c>
      <c r="AE570" s="72"/>
      <c r="AF570" s="71">
        <v>10054252.268020861</v>
      </c>
      <c r="AG570" s="71">
        <v>1191739.218911309</v>
      </c>
      <c r="AH570" s="71">
        <v>1124038.7731623759</v>
      </c>
      <c r="AI570" s="71">
        <v>29349178.904665358</v>
      </c>
      <c r="AJ570" s="71">
        <v>21031537.902107459</v>
      </c>
      <c r="AK570" s="71">
        <v>0</v>
      </c>
      <c r="AL570" s="71">
        <v>0</v>
      </c>
      <c r="AM570" s="71">
        <v>1947279.9647136277</v>
      </c>
      <c r="AN570" s="71">
        <v>0</v>
      </c>
      <c r="AO570" s="71">
        <v>0</v>
      </c>
      <c r="AP570" s="71">
        <v>64698027.031580992</v>
      </c>
      <c r="AQ570" s="72"/>
      <c r="AR570" s="71">
        <v>133</v>
      </c>
      <c r="AS570" s="71">
        <v>24</v>
      </c>
      <c r="AT570" s="71">
        <v>0</v>
      </c>
      <c r="AU570" s="71">
        <v>0</v>
      </c>
      <c r="AV570" s="71">
        <v>0</v>
      </c>
      <c r="AW570" s="71">
        <v>0</v>
      </c>
      <c r="AX570" s="71"/>
      <c r="AY570" s="72"/>
      <c r="AZ570" s="71">
        <v>598.5</v>
      </c>
      <c r="BA570" s="71">
        <v>596.6</v>
      </c>
      <c r="BB570" s="71">
        <v>0</v>
      </c>
      <c r="BC570" s="71">
        <v>0</v>
      </c>
      <c r="BD570" s="71">
        <v>0</v>
      </c>
      <c r="BE570" s="71">
        <v>0</v>
      </c>
      <c r="BF570" s="71"/>
      <c r="BG570" s="72"/>
      <c r="BH570" s="71">
        <v>0</v>
      </c>
      <c r="BI570" s="71">
        <v>0</v>
      </c>
      <c r="BJ570" s="71">
        <v>2.4969999999999999</v>
      </c>
      <c r="BK570" s="71">
        <v>0</v>
      </c>
      <c r="BL570" s="71">
        <v>0</v>
      </c>
      <c r="BM570" s="71">
        <v>0</v>
      </c>
      <c r="BN570" s="72"/>
      <c r="BO570" s="71">
        <v>0</v>
      </c>
      <c r="BP570" s="71">
        <v>0</v>
      </c>
      <c r="BQ570" s="71">
        <v>1</v>
      </c>
      <c r="BR570" s="71">
        <v>0</v>
      </c>
      <c r="BS570" s="71">
        <v>0</v>
      </c>
      <c r="BT570" s="71">
        <v>0</v>
      </c>
      <c r="BU570"/>
      <c r="BV570" s="70">
        <v>2.4969999999999999</v>
      </c>
      <c r="BW570" s="70">
        <v>0</v>
      </c>
      <c r="BX570" s="70">
        <v>0</v>
      </c>
      <c r="BY570" s="70">
        <v>0</v>
      </c>
      <c r="BZ570" s="70">
        <v>0</v>
      </c>
      <c r="CA570" s="70">
        <v>0</v>
      </c>
      <c r="CB570" s="70">
        <v>0</v>
      </c>
      <c r="CC570" s="70">
        <v>0</v>
      </c>
      <c r="CD570" s="70">
        <v>0</v>
      </c>
    </row>
    <row r="571" spans="1:82">
      <c r="A571" s="70" t="s">
        <v>2296</v>
      </c>
      <c r="B571" s="70">
        <v>289</v>
      </c>
      <c r="C571" s="70">
        <v>17</v>
      </c>
      <c r="D571" s="70">
        <v>17</v>
      </c>
      <c r="E571" s="70">
        <v>2020</v>
      </c>
      <c r="F571" s="70" t="s">
        <v>159</v>
      </c>
      <c r="G571" s="70" t="s">
        <v>2279</v>
      </c>
      <c r="H571" s="70" t="s">
        <v>2280</v>
      </c>
      <c r="I571" s="148"/>
      <c r="J571" s="71">
        <v>18.95995071224063</v>
      </c>
      <c r="K571" s="71">
        <v>1.1897314790326574</v>
      </c>
      <c r="L571" s="71">
        <v>6.8811399491685981</v>
      </c>
      <c r="M571" s="71">
        <v>13.951317499875579</v>
      </c>
      <c r="N571" s="71">
        <v>11.034124820013931</v>
      </c>
      <c r="O571" s="71">
        <v>11.191298181073522</v>
      </c>
      <c r="P571" s="71">
        <v>15.944446693163835</v>
      </c>
      <c r="Q571" s="71">
        <v>0.823681305882911</v>
      </c>
      <c r="R571" s="71">
        <v>0</v>
      </c>
      <c r="S571" s="71">
        <v>2.0206258778431492</v>
      </c>
      <c r="T571" s="72"/>
      <c r="U571" s="71">
        <v>1098287</v>
      </c>
      <c r="V571" s="71">
        <v>631</v>
      </c>
      <c r="W571" s="71">
        <v>225</v>
      </c>
      <c r="X571" s="71">
        <v>4560</v>
      </c>
      <c r="Y571" s="71">
        <v>5631</v>
      </c>
      <c r="Z571" s="71">
        <v>7997</v>
      </c>
      <c r="AA571" s="71">
        <v>3519</v>
      </c>
      <c r="AB571" s="71">
        <v>13970</v>
      </c>
      <c r="AC571" s="71">
        <v>0</v>
      </c>
      <c r="AD571" s="71">
        <v>2.0206258778431492</v>
      </c>
      <c r="AE571" s="72"/>
      <c r="AF571" s="71">
        <v>8651131.4533122461</v>
      </c>
      <c r="AG571" s="71">
        <v>933020.31747746852</v>
      </c>
      <c r="AH571" s="71">
        <v>1504004.8420014072</v>
      </c>
      <c r="AI571" s="71">
        <v>27340293.339039855</v>
      </c>
      <c r="AJ571" s="71">
        <v>20560769.017006911</v>
      </c>
      <c r="AK571" s="71"/>
      <c r="AL571" s="71"/>
      <c r="AM571" s="71">
        <v>1823240.2099372209</v>
      </c>
      <c r="AN571" s="71"/>
      <c r="AO571" s="71"/>
      <c r="AP571" s="71">
        <v>60812459.178775109</v>
      </c>
      <c r="AQ571" s="72"/>
      <c r="AR571" s="71">
        <v>137</v>
      </c>
      <c r="AS571" s="71">
        <v>24</v>
      </c>
      <c r="AT571" s="71">
        <v>0</v>
      </c>
      <c r="AU571" s="71">
        <v>0</v>
      </c>
      <c r="AV571" s="71">
        <v>0</v>
      </c>
      <c r="AW571" s="71">
        <v>0</v>
      </c>
      <c r="AX571" s="71"/>
      <c r="AY571" s="72"/>
      <c r="AZ571" s="71">
        <v>619.30000000000018</v>
      </c>
      <c r="BA571" s="71">
        <v>596.6</v>
      </c>
      <c r="BB571" s="71">
        <v>0</v>
      </c>
      <c r="BC571" s="71">
        <v>0</v>
      </c>
      <c r="BD571" s="71">
        <v>0</v>
      </c>
      <c r="BE571" s="71">
        <v>0</v>
      </c>
      <c r="BF571" s="71"/>
      <c r="BG571" s="72"/>
      <c r="BH571" s="71">
        <v>0</v>
      </c>
      <c r="BI571" s="71">
        <v>0</v>
      </c>
      <c r="BJ571" s="71">
        <v>2.86</v>
      </c>
      <c r="BK571" s="71">
        <v>0</v>
      </c>
      <c r="BL571" s="71">
        <v>0</v>
      </c>
      <c r="BM571" s="71">
        <v>0</v>
      </c>
      <c r="BN571" s="72"/>
      <c r="BO571" s="71">
        <v>0</v>
      </c>
      <c r="BP571" s="71">
        <v>0</v>
      </c>
      <c r="BQ571" s="71">
        <v>1</v>
      </c>
      <c r="BR571" s="71">
        <v>0</v>
      </c>
      <c r="BS571" s="71">
        <v>0</v>
      </c>
      <c r="BT571" s="71">
        <v>0</v>
      </c>
      <c r="BU571"/>
      <c r="BV571" s="70">
        <v>2.86</v>
      </c>
      <c r="BW571" s="70">
        <v>0</v>
      </c>
      <c r="BX571" s="70">
        <v>0</v>
      </c>
      <c r="BY571" s="70">
        <v>0</v>
      </c>
      <c r="BZ571" s="70">
        <v>0</v>
      </c>
      <c r="CA571" s="70">
        <v>0</v>
      </c>
      <c r="CB571" s="70">
        <v>0</v>
      </c>
      <c r="CC571" s="70">
        <v>0</v>
      </c>
      <c r="CD571" s="70">
        <v>0</v>
      </c>
    </row>
    <row r="572" spans="1:82">
      <c r="A572" s="70" t="s">
        <v>2297</v>
      </c>
      <c r="B572" s="70">
        <v>289</v>
      </c>
      <c r="C572" s="70">
        <v>18</v>
      </c>
      <c r="D572" s="70">
        <v>17</v>
      </c>
      <c r="E572" s="70">
        <v>2021</v>
      </c>
      <c r="F572" s="70" t="s">
        <v>160</v>
      </c>
      <c r="G572" s="70" t="s">
        <v>2279</v>
      </c>
      <c r="H572" s="70" t="s">
        <v>2280</v>
      </c>
      <c r="I572" s="148"/>
      <c r="J572" s="71">
        <v>17.179408686519842</v>
      </c>
      <c r="K572" s="71">
        <v>1.2150366233765657</v>
      </c>
      <c r="L572" s="71">
        <v>7.1960093726418908</v>
      </c>
      <c r="M572" s="71">
        <v>13.168094063698565</v>
      </c>
      <c r="N572" s="71">
        <v>10.055034421178311</v>
      </c>
      <c r="O572" s="71">
        <v>10.818719911291277</v>
      </c>
      <c r="P572" s="71">
        <v>16.22131516658316</v>
      </c>
      <c r="Q572" s="71">
        <v>0.796049822256643</v>
      </c>
      <c r="R572" s="71">
        <v>0</v>
      </c>
      <c r="S572" s="71">
        <v>2.1679047815041521</v>
      </c>
      <c r="T572" s="72"/>
      <c r="U572" s="71">
        <v>1061892</v>
      </c>
      <c r="V572" s="71">
        <v>631</v>
      </c>
      <c r="W572" s="71">
        <v>225</v>
      </c>
      <c r="X572" s="71">
        <v>4560</v>
      </c>
      <c r="Y572" s="71">
        <v>5592</v>
      </c>
      <c r="Z572" s="71">
        <v>7960</v>
      </c>
      <c r="AA572" s="71">
        <v>3491</v>
      </c>
      <c r="AB572" s="71">
        <v>13634</v>
      </c>
      <c r="AC572" s="71">
        <v>0</v>
      </c>
      <c r="AD572" s="71">
        <v>2.1679047815041521</v>
      </c>
      <c r="AE572" s="72"/>
      <c r="AF572" s="71">
        <v>7874354.1423798408</v>
      </c>
      <c r="AG572" s="71">
        <v>996375.126483812</v>
      </c>
      <c r="AH572" s="71">
        <v>1520952.8558187885</v>
      </c>
      <c r="AI572" s="71">
        <v>29684896.289945245</v>
      </c>
      <c r="AJ572" s="71">
        <v>20988026.695419781</v>
      </c>
      <c r="AK572" s="71">
        <v>0</v>
      </c>
      <c r="AL572" s="71">
        <v>0</v>
      </c>
      <c r="AM572" s="71">
        <v>1789651.8463715848</v>
      </c>
      <c r="AN572" s="71">
        <v>0</v>
      </c>
      <c r="AO572" s="71">
        <v>0</v>
      </c>
      <c r="AP572" s="71">
        <v>62854256.956419051</v>
      </c>
      <c r="AQ572" s="72"/>
      <c r="AR572" s="71">
        <v>146</v>
      </c>
      <c r="AS572" s="71">
        <v>26</v>
      </c>
      <c r="AT572" s="71">
        <v>0</v>
      </c>
      <c r="AU572" s="71">
        <v>0</v>
      </c>
      <c r="AV572" s="71">
        <v>0</v>
      </c>
      <c r="AW572" s="71">
        <v>0</v>
      </c>
      <c r="AX572" s="71"/>
      <c r="AY572" s="72"/>
      <c r="AZ572" s="71">
        <v>669</v>
      </c>
      <c r="BA572" s="71">
        <v>662.6</v>
      </c>
      <c r="BB572" s="71">
        <v>0</v>
      </c>
      <c r="BC572" s="71">
        <v>0</v>
      </c>
      <c r="BD572" s="71">
        <v>0</v>
      </c>
      <c r="BE572" s="71">
        <v>0</v>
      </c>
      <c r="BF572" s="71"/>
      <c r="BG572" s="72"/>
      <c r="BH572" s="71">
        <v>0</v>
      </c>
      <c r="BI572" s="71">
        <v>0</v>
      </c>
      <c r="BJ572" s="71">
        <v>2.649</v>
      </c>
      <c r="BK572" s="71">
        <v>0</v>
      </c>
      <c r="BL572" s="71">
        <v>0</v>
      </c>
      <c r="BM572" s="71">
        <v>0</v>
      </c>
      <c r="BN572" s="72"/>
      <c r="BO572" s="71">
        <v>0</v>
      </c>
      <c r="BP572" s="71">
        <v>0</v>
      </c>
      <c r="BQ572" s="71">
        <v>1</v>
      </c>
      <c r="BR572" s="71">
        <v>0</v>
      </c>
      <c r="BS572" s="71">
        <v>0</v>
      </c>
      <c r="BT572" s="71">
        <v>0</v>
      </c>
      <c r="BU572"/>
      <c r="BV572" s="70">
        <v>2.649</v>
      </c>
      <c r="BW572" s="70">
        <v>0</v>
      </c>
      <c r="BX572" s="70">
        <v>0</v>
      </c>
      <c r="BY572" s="70">
        <v>0</v>
      </c>
      <c r="BZ572" s="70">
        <v>0</v>
      </c>
      <c r="CA572" s="70">
        <v>0</v>
      </c>
      <c r="CB572" s="70">
        <v>0</v>
      </c>
      <c r="CC572" s="70">
        <v>0</v>
      </c>
      <c r="CD572" s="70">
        <v>0</v>
      </c>
    </row>
    <row r="573" spans="1:82">
      <c r="A573" s="70" t="s">
        <v>2298</v>
      </c>
      <c r="B573" s="70">
        <v>289</v>
      </c>
      <c r="C573" s="70">
        <v>19</v>
      </c>
      <c r="D573" s="70">
        <v>17</v>
      </c>
      <c r="E573" s="70">
        <v>2022</v>
      </c>
      <c r="F573" s="70" t="s">
        <v>161</v>
      </c>
      <c r="G573" s="70" t="s">
        <v>2279</v>
      </c>
      <c r="H573" s="70" t="s">
        <v>2280</v>
      </c>
      <c r="I573" s="148"/>
      <c r="J573" s="71">
        <v>13.03228869740316</v>
      </c>
      <c r="K573" s="71">
        <v>1.1678186048261674</v>
      </c>
      <c r="L573" s="71">
        <v>6.581568526849134</v>
      </c>
      <c r="M573" s="71">
        <v>14.8311720953084</v>
      </c>
      <c r="N573" s="71">
        <v>11.748499517468479</v>
      </c>
      <c r="O573" s="71">
        <v>11.323891082589634</v>
      </c>
      <c r="P573" s="71">
        <v>15.918244808655853</v>
      </c>
      <c r="Q573" s="71">
        <v>0.78979780707504255</v>
      </c>
      <c r="R573" s="71">
        <v>0</v>
      </c>
      <c r="S573" s="71">
        <v>2.694483798756607</v>
      </c>
      <c r="T573" s="72"/>
      <c r="U573" s="71">
        <v>900730</v>
      </c>
      <c r="V573" s="71">
        <v>631</v>
      </c>
      <c r="W573" s="71">
        <v>225</v>
      </c>
      <c r="X573" s="71">
        <v>4560</v>
      </c>
      <c r="Y573" s="71">
        <v>5610</v>
      </c>
      <c r="Z573" s="71">
        <v>7916</v>
      </c>
      <c r="AA573" s="71">
        <v>3478</v>
      </c>
      <c r="AB573" s="71">
        <v>13416</v>
      </c>
      <c r="AC573" s="71">
        <v>0</v>
      </c>
      <c r="AD573" s="71">
        <v>2.694483798756607</v>
      </c>
      <c r="AE573" s="72"/>
      <c r="AF573" s="71">
        <v>5690903.3112575188</v>
      </c>
      <c r="AG573" s="71">
        <v>985819.5407095569</v>
      </c>
      <c r="AH573" s="71">
        <v>1620272.2274495205</v>
      </c>
      <c r="AI573" s="71">
        <v>28751687.043547314</v>
      </c>
      <c r="AJ573" s="71">
        <v>22291021.27620209</v>
      </c>
      <c r="AK573" s="71">
        <v>0</v>
      </c>
      <c r="AL573" s="71">
        <v>0</v>
      </c>
      <c r="AM573" s="71">
        <v>1732371.7817658624</v>
      </c>
      <c r="AN573" s="71">
        <v>0</v>
      </c>
      <c r="AO573" s="71">
        <v>0</v>
      </c>
      <c r="AP573" s="71">
        <v>61072075.180931866</v>
      </c>
      <c r="AQ573" s="72"/>
      <c r="AR573" s="71">
        <v>158</v>
      </c>
      <c r="AS573" s="71">
        <v>28</v>
      </c>
      <c r="AT573" s="71">
        <v>0</v>
      </c>
      <c r="AU573" s="71">
        <v>0</v>
      </c>
      <c r="AV573" s="71">
        <v>0</v>
      </c>
      <c r="AW573" s="71">
        <v>0</v>
      </c>
      <c r="AX573" s="71"/>
      <c r="AY573" s="72"/>
      <c r="AZ573" s="71">
        <v>744.1</v>
      </c>
      <c r="BA573" s="71">
        <v>712.1</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2299</v>
      </c>
      <c r="B574" s="70">
        <v>289</v>
      </c>
      <c r="C574" s="70">
        <v>20</v>
      </c>
      <c r="D574" s="70">
        <v>17</v>
      </c>
      <c r="E574" s="70">
        <v>2023</v>
      </c>
      <c r="F574" s="70" t="s">
        <v>1539</v>
      </c>
      <c r="G574" s="70" t="s">
        <v>2279</v>
      </c>
      <c r="H574" s="70" t="s">
        <v>2280</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160</v>
      </c>
      <c r="AS574" s="71">
        <v>28</v>
      </c>
      <c r="AT574" s="71">
        <v>0</v>
      </c>
      <c r="AU574" s="71">
        <v>0</v>
      </c>
      <c r="AV574" s="71">
        <v>0</v>
      </c>
      <c r="AW574" s="71">
        <v>0</v>
      </c>
      <c r="AX574" s="71"/>
      <c r="AY574" s="72"/>
      <c r="AZ574" s="71">
        <v>758.8</v>
      </c>
      <c r="BA574" s="71">
        <v>712.1</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2300</v>
      </c>
      <c r="B575" s="70">
        <v>289</v>
      </c>
      <c r="C575" s="70">
        <v>21</v>
      </c>
      <c r="D575" s="70">
        <v>17</v>
      </c>
      <c r="E575" s="70">
        <v>2024</v>
      </c>
      <c r="F575" s="70" t="s">
        <v>1554</v>
      </c>
      <c r="G575" s="70" t="s">
        <v>2279</v>
      </c>
      <c r="H575" s="70" t="s">
        <v>2280</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2301</v>
      </c>
      <c r="B576" s="70">
        <v>1</v>
      </c>
      <c r="C576" s="70">
        <v>1</v>
      </c>
      <c r="D576" s="70">
        <v>1</v>
      </c>
      <c r="E576" s="70">
        <v>1990</v>
      </c>
      <c r="F576" s="70" t="s">
        <v>787</v>
      </c>
      <c r="G576" s="70" t="s">
        <v>2302</v>
      </c>
      <c r="H576" s="70" t="s">
        <v>2303</v>
      </c>
      <c r="I576" s="148" t="s">
        <v>793</v>
      </c>
      <c r="J576" s="71">
        <v>6.9246854673216909</v>
      </c>
      <c r="K576" s="71">
        <v>1.7605999699730199</v>
      </c>
      <c r="L576" s="71">
        <v>6.037921649542767</v>
      </c>
      <c r="M576" s="71">
        <v>12.985058828772519</v>
      </c>
      <c r="N576" s="71">
        <v>12.672587043166679</v>
      </c>
      <c r="O576" s="71">
        <v>12.41880568366472</v>
      </c>
      <c r="P576" s="71">
        <v>11.972270126139531</v>
      </c>
      <c r="Q576" s="71">
        <v>1.07356166874363</v>
      </c>
      <c r="R576" s="71">
        <v>8.8064442800645057</v>
      </c>
      <c r="S576" s="71">
        <v>1.1636672643267369</v>
      </c>
      <c r="T576" s="72"/>
      <c r="U576" s="71">
        <v>484045</v>
      </c>
      <c r="V576" s="71">
        <v>583</v>
      </c>
      <c r="W576" s="71">
        <v>53</v>
      </c>
      <c r="X576" s="71">
        <v>5331</v>
      </c>
      <c r="Y576" s="71">
        <v>4879</v>
      </c>
      <c r="Z576" s="71">
        <v>5108</v>
      </c>
      <c r="AA576" s="71">
        <v>2907</v>
      </c>
      <c r="AB576" s="71">
        <v>17431</v>
      </c>
      <c r="AC576" s="71">
        <v>1525292</v>
      </c>
      <c r="AD576" s="71">
        <v>1.1636672643267369</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2304</v>
      </c>
      <c r="B577" s="70">
        <v>2</v>
      </c>
      <c r="C577" s="70">
        <v>2</v>
      </c>
      <c r="D577" s="70">
        <v>1</v>
      </c>
      <c r="E577" s="70">
        <v>2005</v>
      </c>
      <c r="F577" s="70" t="s">
        <v>789</v>
      </c>
      <c r="G577" s="1064" t="s">
        <v>2302</v>
      </c>
      <c r="H577" s="70" t="s">
        <v>2303</v>
      </c>
      <c r="I577" s="148"/>
      <c r="J577" s="71">
        <v>90.245451938853307</v>
      </c>
      <c r="K577" s="71">
        <v>0.94893986928541896</v>
      </c>
      <c r="L577" s="71">
        <v>6.4095457150459918</v>
      </c>
      <c r="M577" s="71">
        <v>22.802525296318539</v>
      </c>
      <c r="N577" s="71">
        <v>22.076915034685982</v>
      </c>
      <c r="O577" s="71">
        <v>16.46335894167677</v>
      </c>
      <c r="P577" s="71">
        <v>10.71105327211289</v>
      </c>
      <c r="Q577" s="71">
        <v>0.96737308416263001</v>
      </c>
      <c r="R577" s="71">
        <v>9.488195993779204</v>
      </c>
      <c r="S577" s="71">
        <v>2.634657090575065</v>
      </c>
      <c r="T577" s="72"/>
      <c r="U577" s="71">
        <v>5229655</v>
      </c>
      <c r="V577" s="71">
        <v>357</v>
      </c>
      <c r="W577" s="71">
        <v>54</v>
      </c>
      <c r="X577" s="71">
        <v>4062</v>
      </c>
      <c r="Y577" s="71">
        <v>5553</v>
      </c>
      <c r="Z577" s="71">
        <v>7836</v>
      </c>
      <c r="AA577" s="71">
        <v>2130</v>
      </c>
      <c r="AB577" s="71">
        <v>16420</v>
      </c>
      <c r="AC577" s="71">
        <v>1677791</v>
      </c>
      <c r="AD577" s="71">
        <v>2.634657090575065</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2305</v>
      </c>
      <c r="B578" s="70">
        <v>3</v>
      </c>
      <c r="C578" s="70">
        <v>3</v>
      </c>
      <c r="D578" s="70">
        <v>1</v>
      </c>
      <c r="E578" s="70">
        <v>2006</v>
      </c>
      <c r="F578" s="70" t="s">
        <v>790</v>
      </c>
      <c r="G578" s="1064" t="s">
        <v>2302</v>
      </c>
      <c r="H578" s="70" t="s">
        <v>2303</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2306</v>
      </c>
      <c r="B579" s="70">
        <v>4</v>
      </c>
      <c r="C579" s="70">
        <v>4</v>
      </c>
      <c r="D579" s="70">
        <v>1</v>
      </c>
      <c r="E579" s="70">
        <v>2007</v>
      </c>
      <c r="F579" s="70" t="s">
        <v>791</v>
      </c>
      <c r="G579" s="70" t="s">
        <v>2302</v>
      </c>
      <c r="H579" s="70" t="s">
        <v>2303</v>
      </c>
      <c r="I579" s="148"/>
      <c r="J579" s="71">
        <v>140.13735964311411</v>
      </c>
      <c r="K579" s="71">
        <v>0.79510320462802675</v>
      </c>
      <c r="L579" s="71">
        <v>5.595747260321235</v>
      </c>
      <c r="M579" s="71">
        <v>21.313712755412979</v>
      </c>
      <c r="N579" s="71">
        <v>20.28414393185513</v>
      </c>
      <c r="O579" s="71">
        <v>15.57222269798322</v>
      </c>
      <c r="P579" s="71">
        <v>10.34577185744565</v>
      </c>
      <c r="Q579" s="71">
        <v>0.98673611347287804</v>
      </c>
      <c r="R579" s="71">
        <v>8.5952302023962837</v>
      </c>
      <c r="S579" s="71">
        <v>2.7360942615506412</v>
      </c>
      <c r="T579" s="72"/>
      <c r="U579" s="71">
        <v>7781469</v>
      </c>
      <c r="V579" s="71">
        <v>324</v>
      </c>
      <c r="W579" s="71">
        <v>53</v>
      </c>
      <c r="X579" s="71">
        <v>4601</v>
      </c>
      <c r="Y579" s="71">
        <v>5477</v>
      </c>
      <c r="Z579" s="71">
        <v>7705</v>
      </c>
      <c r="AA579" s="71">
        <v>2026</v>
      </c>
      <c r="AB579" s="71">
        <v>15863</v>
      </c>
      <c r="AC579" s="71">
        <v>1563498</v>
      </c>
      <c r="AD579" s="71">
        <v>2.7360942615506412</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2307</v>
      </c>
      <c r="B580" s="70">
        <v>5</v>
      </c>
      <c r="C580" s="70">
        <v>5</v>
      </c>
      <c r="D580" s="70">
        <v>1</v>
      </c>
      <c r="E580" s="70">
        <v>2008</v>
      </c>
      <c r="F580" s="70" t="s">
        <v>792</v>
      </c>
      <c r="G580" s="70" t="s">
        <v>2302</v>
      </c>
      <c r="H580" s="70" t="s">
        <v>2303</v>
      </c>
      <c r="I580" s="148"/>
      <c r="J580" s="71">
        <v>85.408802571204205</v>
      </c>
      <c r="K580" s="71">
        <v>0.59667549430948219</v>
      </c>
      <c r="L580" s="71">
        <v>4.6873578447510704</v>
      </c>
      <c r="M580" s="71">
        <v>22.029968549478159</v>
      </c>
      <c r="N580" s="71">
        <v>18.20004757963294</v>
      </c>
      <c r="O580" s="71">
        <v>14.909473563902869</v>
      </c>
      <c r="P580" s="71">
        <v>9.9157254117381424</v>
      </c>
      <c r="Q580" s="71">
        <v>0.960426729201737</v>
      </c>
      <c r="R580" s="71">
        <v>8.9229844989025224</v>
      </c>
      <c r="S580" s="71">
        <v>1.9767065504431061</v>
      </c>
      <c r="T580" s="72"/>
      <c r="U580" s="71">
        <v>5049116</v>
      </c>
      <c r="V580" s="71">
        <v>324</v>
      </c>
      <c r="W580" s="71">
        <v>53</v>
      </c>
      <c r="X580" s="71">
        <v>4601</v>
      </c>
      <c r="Y580" s="71">
        <v>5494</v>
      </c>
      <c r="Z580" s="71">
        <v>7636</v>
      </c>
      <c r="AA580" s="71">
        <v>1944</v>
      </c>
      <c r="AB580" s="71">
        <v>15694</v>
      </c>
      <c r="AC580" s="71">
        <v>1685429</v>
      </c>
      <c r="AD580" s="71">
        <v>1.9767065504431061</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2308</v>
      </c>
      <c r="B581" s="70">
        <v>6</v>
      </c>
      <c r="C581" s="70">
        <v>6</v>
      </c>
      <c r="D581" s="70">
        <v>1</v>
      </c>
      <c r="E581" s="70">
        <v>2009</v>
      </c>
      <c r="F581" s="70" t="s">
        <v>176</v>
      </c>
      <c r="G581" s="70" t="s">
        <v>2302</v>
      </c>
      <c r="H581" s="70" t="s">
        <v>2303</v>
      </c>
      <c r="I581" s="148"/>
      <c r="J581" s="71">
        <v>77.67465205252843</v>
      </c>
      <c r="K581" s="71">
        <v>0.66681672702840056</v>
      </c>
      <c r="L581" s="71">
        <v>2.993138366540526</v>
      </c>
      <c r="M581" s="71">
        <v>23.4756046593957</v>
      </c>
      <c r="N581" s="71">
        <v>21.463325095668178</v>
      </c>
      <c r="O581" s="71">
        <v>14.998286212737719</v>
      </c>
      <c r="P581" s="71">
        <v>9.3605727588659846</v>
      </c>
      <c r="Q581" s="71">
        <v>0.90594094886147802</v>
      </c>
      <c r="R581" s="71">
        <v>7.3731966874638637</v>
      </c>
      <c r="S581" s="71">
        <v>1.9926485915700589</v>
      </c>
      <c r="T581" s="72"/>
      <c r="U581" s="71">
        <v>4003590</v>
      </c>
      <c r="V581" s="71">
        <v>369</v>
      </c>
      <c r="W581" s="71">
        <v>39</v>
      </c>
      <c r="X581" s="71">
        <v>4905</v>
      </c>
      <c r="Y581" s="71">
        <v>5496</v>
      </c>
      <c r="Z581" s="71">
        <v>7582</v>
      </c>
      <c r="AA581" s="71">
        <v>1884</v>
      </c>
      <c r="AB581" s="71">
        <v>15540</v>
      </c>
      <c r="AC581" s="71">
        <v>1358686</v>
      </c>
      <c r="AD581" s="71">
        <v>1.9926485915700589</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4.1399999999999997</v>
      </c>
      <c r="BK581" s="71">
        <v>0</v>
      </c>
      <c r="BL581" s="71">
        <v>0</v>
      </c>
      <c r="BM581" s="71">
        <v>0</v>
      </c>
      <c r="BN581" s="72"/>
      <c r="BO581" s="71">
        <v>0</v>
      </c>
      <c r="BP581" s="71">
        <v>0</v>
      </c>
      <c r="BQ581" s="71">
        <v>1</v>
      </c>
      <c r="BR581" s="71">
        <v>0</v>
      </c>
      <c r="BS581" s="71">
        <v>0</v>
      </c>
      <c r="BT581" s="71">
        <v>0</v>
      </c>
      <c r="BU581"/>
      <c r="BV581" s="70">
        <v>4.1399999999999997</v>
      </c>
      <c r="BW581" s="70">
        <v>0</v>
      </c>
      <c r="BX581" s="70">
        <v>0</v>
      </c>
      <c r="BY581" s="70">
        <v>0</v>
      </c>
      <c r="BZ581" s="70">
        <v>0</v>
      </c>
      <c r="CA581" s="70">
        <v>0</v>
      </c>
      <c r="CB581" s="70">
        <v>0</v>
      </c>
      <c r="CC581" s="70">
        <v>0</v>
      </c>
      <c r="CD581" s="70">
        <v>0</v>
      </c>
    </row>
    <row r="582" spans="1:82">
      <c r="A582" s="70" t="s">
        <v>2309</v>
      </c>
      <c r="B582" s="70">
        <v>7</v>
      </c>
      <c r="C582" s="70">
        <v>7</v>
      </c>
      <c r="D582" s="70">
        <v>1</v>
      </c>
      <c r="E582" s="70">
        <v>2010</v>
      </c>
      <c r="F582" s="70" t="s">
        <v>177</v>
      </c>
      <c r="G582" s="70" t="s">
        <v>2302</v>
      </c>
      <c r="H582" s="70" t="s">
        <v>2303</v>
      </c>
      <c r="I582" s="148"/>
      <c r="J582" s="71">
        <v>136.24224928161931</v>
      </c>
      <c r="K582" s="71">
        <v>0.67631235091638264</v>
      </c>
      <c r="L582" s="71">
        <v>2.6055732747060669</v>
      </c>
      <c r="M582" s="71">
        <v>22.836029122024261</v>
      </c>
      <c r="N582" s="71">
        <v>19.89115978981647</v>
      </c>
      <c r="O582" s="71">
        <v>14.850154768909309</v>
      </c>
      <c r="P582" s="71">
        <v>9.3761168881520955</v>
      </c>
      <c r="Q582" s="71">
        <v>0.93326974152393505</v>
      </c>
      <c r="R582" s="71">
        <v>7.8137387948397414</v>
      </c>
      <c r="S582" s="71">
        <v>1.913404172469003</v>
      </c>
      <c r="T582" s="72"/>
      <c r="U582" s="71">
        <v>9159312</v>
      </c>
      <c r="V582" s="71">
        <v>369</v>
      </c>
      <c r="W582" s="71">
        <v>39</v>
      </c>
      <c r="X582" s="71">
        <v>4905</v>
      </c>
      <c r="Y582" s="71">
        <v>5487</v>
      </c>
      <c r="Z582" s="71">
        <v>7542</v>
      </c>
      <c r="AA582" s="71">
        <v>1840</v>
      </c>
      <c r="AB582" s="71">
        <v>15340</v>
      </c>
      <c r="AC582" s="71">
        <v>1364502</v>
      </c>
      <c r="AD582" s="71">
        <v>1.913404172469003</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4.6769999999999996</v>
      </c>
      <c r="BK582" s="71">
        <v>0</v>
      </c>
      <c r="BL582" s="71">
        <v>0</v>
      </c>
      <c r="BM582" s="71">
        <v>0</v>
      </c>
      <c r="BN582" s="72"/>
      <c r="BO582" s="71">
        <v>0</v>
      </c>
      <c r="BP582" s="71">
        <v>0</v>
      </c>
      <c r="BQ582" s="71">
        <v>1</v>
      </c>
      <c r="BR582" s="71">
        <v>0</v>
      </c>
      <c r="BS582" s="71">
        <v>0</v>
      </c>
      <c r="BT582" s="71">
        <v>0</v>
      </c>
      <c r="BU582"/>
      <c r="BV582" s="70">
        <v>4.6769999999999996</v>
      </c>
      <c r="BW582" s="70">
        <v>0</v>
      </c>
      <c r="BX582" s="70">
        <v>0</v>
      </c>
      <c r="BY582" s="70">
        <v>0</v>
      </c>
      <c r="BZ582" s="70">
        <v>0</v>
      </c>
      <c r="CA582" s="70">
        <v>0</v>
      </c>
      <c r="CB582" s="70">
        <v>0</v>
      </c>
      <c r="CC582" s="70">
        <v>0</v>
      </c>
      <c r="CD582" s="70">
        <v>0</v>
      </c>
    </row>
    <row r="583" spans="1:82">
      <c r="A583" s="70" t="s">
        <v>2310</v>
      </c>
      <c r="B583" s="70">
        <v>8</v>
      </c>
      <c r="C583" s="70">
        <v>8</v>
      </c>
      <c r="D583" s="70">
        <v>1</v>
      </c>
      <c r="E583" s="70">
        <v>2011</v>
      </c>
      <c r="F583" s="70" t="s">
        <v>178</v>
      </c>
      <c r="G583" s="70" t="s">
        <v>2302</v>
      </c>
      <c r="H583" s="70" t="s">
        <v>2303</v>
      </c>
      <c r="I583" s="148"/>
      <c r="J583" s="71">
        <v>1.4442140191788539</v>
      </c>
      <c r="K583" s="71">
        <v>0.93935761185777733</v>
      </c>
      <c r="L583" s="71">
        <v>2.2014518104270522</v>
      </c>
      <c r="M583" s="71">
        <v>24.094285631258501</v>
      </c>
      <c r="N583" s="71">
        <v>23.920180003015851</v>
      </c>
      <c r="O583" s="71">
        <v>14.763723222484309</v>
      </c>
      <c r="P583" s="71">
        <v>9.3031005478031954</v>
      </c>
      <c r="Q583" s="71">
        <v>1.0705507727146</v>
      </c>
      <c r="R583" s="71">
        <v>3.5336519248621991</v>
      </c>
      <c r="S583" s="71">
        <v>2.7349694995851088</v>
      </c>
      <c r="T583" s="72"/>
      <c r="U583" s="71">
        <v>110903</v>
      </c>
      <c r="V583" s="71">
        <v>369</v>
      </c>
      <c r="W583" s="71">
        <v>39</v>
      </c>
      <c r="X583" s="71">
        <v>4905</v>
      </c>
      <c r="Y583" s="71">
        <v>5495</v>
      </c>
      <c r="Z583" s="71">
        <v>7661</v>
      </c>
      <c r="AA583" s="71">
        <v>1880</v>
      </c>
      <c r="AB583" s="71">
        <v>15255</v>
      </c>
      <c r="AC583" s="71">
        <v>616056</v>
      </c>
      <c r="AD583" s="71">
        <v>2.7349694995851088</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2311</v>
      </c>
      <c r="B584" s="70">
        <v>9</v>
      </c>
      <c r="C584" s="70">
        <v>9</v>
      </c>
      <c r="D584" s="70">
        <v>1</v>
      </c>
      <c r="E584" s="70">
        <v>2012</v>
      </c>
      <c r="F584" s="70" t="s">
        <v>179</v>
      </c>
      <c r="G584" s="70" t="s">
        <v>2302</v>
      </c>
      <c r="H584" s="70" t="s">
        <v>2303</v>
      </c>
      <c r="I584" s="148"/>
      <c r="J584" s="71">
        <v>3.9498938444273191</v>
      </c>
      <c r="K584" s="71">
        <v>0.87966993521001136</v>
      </c>
      <c r="L584" s="71">
        <v>2.195582486169898</v>
      </c>
      <c r="M584" s="71">
        <v>27.01162509132357</v>
      </c>
      <c r="N584" s="71">
        <v>25.211235635442669</v>
      </c>
      <c r="O584" s="71">
        <v>14.945811383126784</v>
      </c>
      <c r="P584" s="71">
        <v>9.4804458785628452</v>
      </c>
      <c r="Q584" s="71">
        <v>1.15443980559641</v>
      </c>
      <c r="R584" s="71">
        <v>5.586294160191815</v>
      </c>
      <c r="S584" s="71">
        <v>3.1208270453405631</v>
      </c>
      <c r="T584" s="72"/>
      <c r="U584" s="71">
        <v>246883</v>
      </c>
      <c r="V584" s="71">
        <v>369</v>
      </c>
      <c r="W584" s="71">
        <v>39</v>
      </c>
      <c r="X584" s="71">
        <v>4905</v>
      </c>
      <c r="Y584" s="71">
        <v>5515</v>
      </c>
      <c r="Z584" s="71">
        <v>7817</v>
      </c>
      <c r="AA584" s="71">
        <v>1905</v>
      </c>
      <c r="AB584" s="71">
        <v>15141</v>
      </c>
      <c r="AC584" s="71">
        <v>948688</v>
      </c>
      <c r="AD584" s="71">
        <v>3.1208270453405631</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2312</v>
      </c>
      <c r="B585" s="70">
        <v>10</v>
      </c>
      <c r="C585" s="70">
        <v>10</v>
      </c>
      <c r="D585" s="70">
        <v>1</v>
      </c>
      <c r="E585" s="70">
        <v>2013</v>
      </c>
      <c r="F585" s="70" t="s">
        <v>180</v>
      </c>
      <c r="G585" s="70" t="s">
        <v>2302</v>
      </c>
      <c r="H585" s="70" t="s">
        <v>2303</v>
      </c>
      <c r="I585" s="148"/>
      <c r="J585" s="71">
        <v>3.8464877757062088</v>
      </c>
      <c r="K585" s="71">
        <v>0.79383507137175779</v>
      </c>
      <c r="L585" s="71">
        <v>1.552935968307285</v>
      </c>
      <c r="M585" s="71">
        <v>26.48732035928208</v>
      </c>
      <c r="N585" s="71">
        <v>24.873592535491071</v>
      </c>
      <c r="O585" s="71">
        <v>14.513846649657809</v>
      </c>
      <c r="P585" s="71">
        <v>9.4112656250677293</v>
      </c>
      <c r="Q585" s="71">
        <v>1.1651194103854901</v>
      </c>
      <c r="R585" s="71">
        <v>5.7945014992517638</v>
      </c>
      <c r="S585" s="71">
        <v>2.4011484951775839</v>
      </c>
      <c r="T585" s="72"/>
      <c r="U585" s="71">
        <v>247429</v>
      </c>
      <c r="V585" s="71">
        <v>369</v>
      </c>
      <c r="W585" s="71">
        <v>39</v>
      </c>
      <c r="X585" s="71">
        <v>4905</v>
      </c>
      <c r="Y585" s="71">
        <v>5539</v>
      </c>
      <c r="Z585" s="71">
        <v>7930</v>
      </c>
      <c r="AA585" s="71">
        <v>1884</v>
      </c>
      <c r="AB585" s="71">
        <v>15062</v>
      </c>
      <c r="AC585" s="71">
        <v>960565</v>
      </c>
      <c r="AD585" s="71">
        <v>2.4011484951775839</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2313</v>
      </c>
      <c r="B586" s="70">
        <v>11</v>
      </c>
      <c r="C586" s="70">
        <v>11</v>
      </c>
      <c r="D586" s="70">
        <v>1</v>
      </c>
      <c r="E586" s="70">
        <v>2014</v>
      </c>
      <c r="F586" s="70" t="s">
        <v>181</v>
      </c>
      <c r="G586" s="70" t="s">
        <v>2302</v>
      </c>
      <c r="H586" s="70" t="s">
        <v>2303</v>
      </c>
      <c r="I586" s="148"/>
      <c r="J586" s="71">
        <v>3.4025199270113311</v>
      </c>
      <c r="K586" s="71">
        <v>0.70804646961193551</v>
      </c>
      <c r="L586" s="71">
        <v>2.881297843100834</v>
      </c>
      <c r="M586" s="71">
        <v>22.828573697560341</v>
      </c>
      <c r="N586" s="71">
        <v>21.777296953674291</v>
      </c>
      <c r="O586" s="71">
        <v>13.881207652542862</v>
      </c>
      <c r="P586" s="71">
        <v>9.1739681900726353</v>
      </c>
      <c r="Q586" s="71">
        <v>1.10873393409307</v>
      </c>
      <c r="R586" s="71">
        <v>5.6709462730676252</v>
      </c>
      <c r="S586" s="71">
        <v>2.8428449498957891</v>
      </c>
      <c r="T586" s="72"/>
      <c r="U586" s="71">
        <v>241796</v>
      </c>
      <c r="V586" s="71">
        <v>333</v>
      </c>
      <c r="W586" s="71">
        <v>58</v>
      </c>
      <c r="X586" s="71">
        <v>4326</v>
      </c>
      <c r="Y586" s="71">
        <v>5613</v>
      </c>
      <c r="Z586" s="71">
        <v>7988</v>
      </c>
      <c r="AA586" s="71">
        <v>1827</v>
      </c>
      <c r="AB586" s="71">
        <v>14939</v>
      </c>
      <c r="AC586" s="71">
        <v>943039</v>
      </c>
      <c r="AD586" s="71">
        <v>2.8428449498957891</v>
      </c>
      <c r="AE586" s="72"/>
      <c r="AF586" s="71"/>
      <c r="AG586" s="71"/>
      <c r="AH586" s="71"/>
      <c r="AI586" s="71"/>
      <c r="AJ586" s="71"/>
      <c r="AK586" s="71"/>
      <c r="AL586" s="71"/>
      <c r="AM586" s="71"/>
      <c r="AN586" s="71"/>
      <c r="AO586" s="71"/>
      <c r="AP586" s="71"/>
      <c r="AQ586" s="72"/>
      <c r="AR586" s="71">
        <v>294</v>
      </c>
      <c r="AS586" s="71">
        <v>21</v>
      </c>
      <c r="AT586" s="71">
        <v>0</v>
      </c>
      <c r="AU586" s="71">
        <v>0</v>
      </c>
      <c r="AV586" s="71">
        <v>0</v>
      </c>
      <c r="AW586" s="71">
        <v>0</v>
      </c>
      <c r="AX586" s="71"/>
      <c r="AY586" s="72"/>
      <c r="AZ586" s="71">
        <v>1252.5999999999999</v>
      </c>
      <c r="BA586" s="71">
        <v>2032.7</v>
      </c>
      <c r="BB586" s="71">
        <v>0</v>
      </c>
      <c r="BC586" s="71">
        <v>0</v>
      </c>
      <c r="BD586" s="71">
        <v>0</v>
      </c>
      <c r="BE586" s="71">
        <v>0</v>
      </c>
      <c r="BF586" s="71"/>
      <c r="BG586" s="72"/>
      <c r="BH586" s="71">
        <v>0</v>
      </c>
      <c r="BI586" s="71">
        <v>0</v>
      </c>
      <c r="BJ586" s="71">
        <v>0</v>
      </c>
      <c r="BK586" s="71">
        <v>0</v>
      </c>
      <c r="BL586" s="71">
        <v>0</v>
      </c>
      <c r="BM586" s="71">
        <v>0</v>
      </c>
      <c r="BN586" s="72"/>
      <c r="BO586" s="71">
        <v>0</v>
      </c>
      <c r="BP586" s="71">
        <v>0</v>
      </c>
      <c r="BQ586" s="71">
        <v>0</v>
      </c>
      <c r="BR586" s="71">
        <v>0</v>
      </c>
      <c r="BS586" s="71">
        <v>0</v>
      </c>
      <c r="BT586" s="71">
        <v>0</v>
      </c>
      <c r="BU586"/>
      <c r="BV586" s="70">
        <v>0</v>
      </c>
      <c r="BW586" s="70">
        <v>0</v>
      </c>
      <c r="BX586" s="70">
        <v>0</v>
      </c>
      <c r="BY586" s="70">
        <v>0</v>
      </c>
      <c r="BZ586" s="70">
        <v>0</v>
      </c>
      <c r="CA586" s="70">
        <v>0</v>
      </c>
      <c r="CB586" s="70">
        <v>0</v>
      </c>
      <c r="CC586" s="70">
        <v>0</v>
      </c>
      <c r="CD586" s="70">
        <v>0</v>
      </c>
    </row>
    <row r="587" spans="1:82">
      <c r="A587" s="70" t="s">
        <v>2314</v>
      </c>
      <c r="B587" s="70">
        <v>12</v>
      </c>
      <c r="C587" s="70">
        <v>12</v>
      </c>
      <c r="D587" s="70">
        <v>1</v>
      </c>
      <c r="E587" s="70">
        <v>2015</v>
      </c>
      <c r="F587" s="70" t="s">
        <v>182</v>
      </c>
      <c r="G587" s="70" t="s">
        <v>2302</v>
      </c>
      <c r="H587" s="70" t="s">
        <v>2303</v>
      </c>
      <c r="I587" s="148"/>
      <c r="J587" s="71">
        <v>2.3558285596318611</v>
      </c>
      <c r="K587" s="71">
        <v>0.79193476765656201</v>
      </c>
      <c r="L587" s="71">
        <v>3.7260950823216419</v>
      </c>
      <c r="M587" s="71">
        <v>21.851756440669512</v>
      </c>
      <c r="N587" s="71">
        <v>18.93293320712479</v>
      </c>
      <c r="O587" s="71">
        <v>13.807410049978264</v>
      </c>
      <c r="P587" s="71">
        <v>9.0204066825707816</v>
      </c>
      <c r="Q587" s="71">
        <v>1.0786948909723</v>
      </c>
      <c r="R587" s="71">
        <v>0</v>
      </c>
      <c r="S587" s="71">
        <v>2.137407672289191</v>
      </c>
      <c r="T587" s="72"/>
      <c r="U587" s="71">
        <v>181691</v>
      </c>
      <c r="V587" s="71">
        <v>333</v>
      </c>
      <c r="W587" s="71">
        <v>58</v>
      </c>
      <c r="X587" s="71">
        <v>4326</v>
      </c>
      <c r="Y587" s="71">
        <v>5677</v>
      </c>
      <c r="Z587" s="71">
        <v>8022</v>
      </c>
      <c r="AA587" s="71">
        <v>1795</v>
      </c>
      <c r="AB587" s="71">
        <v>14847</v>
      </c>
      <c r="AC587" s="71">
        <v>0</v>
      </c>
      <c r="AD587" s="71">
        <v>2.137407672289191</v>
      </c>
      <c r="AE587" s="72"/>
      <c r="AF587" s="71">
        <v>1329419.660888677</v>
      </c>
      <c r="AG587" s="71">
        <v>600637.96819430497</v>
      </c>
      <c r="AH587" s="71">
        <v>554136.33338944428</v>
      </c>
      <c r="AI587" s="71">
        <v>26706846.390139859</v>
      </c>
      <c r="AJ587" s="71">
        <v>24561594.016717281</v>
      </c>
      <c r="AK587" s="71">
        <v>0</v>
      </c>
      <c r="AL587" s="71">
        <v>0</v>
      </c>
      <c r="AM587" s="71">
        <v>2034719.0691774259</v>
      </c>
      <c r="AN587" s="71">
        <v>0</v>
      </c>
      <c r="AO587" s="71">
        <v>0</v>
      </c>
      <c r="AP587" s="71">
        <v>55787353.438506998</v>
      </c>
      <c r="AQ587" s="72"/>
      <c r="AR587" s="71">
        <v>348</v>
      </c>
      <c r="AS587" s="71">
        <v>50</v>
      </c>
      <c r="AT587" s="71">
        <v>0</v>
      </c>
      <c r="AU587" s="71">
        <v>0</v>
      </c>
      <c r="AV587" s="71">
        <v>0</v>
      </c>
      <c r="AW587" s="71">
        <v>0</v>
      </c>
      <c r="AX587" s="71"/>
      <c r="AY587" s="72"/>
      <c r="AZ587" s="71">
        <v>1510.2</v>
      </c>
      <c r="BA587" s="71">
        <v>2596.9</v>
      </c>
      <c r="BB587" s="71">
        <v>0</v>
      </c>
      <c r="BC587" s="71">
        <v>0</v>
      </c>
      <c r="BD587" s="71">
        <v>0</v>
      </c>
      <c r="BE587" s="71">
        <v>0</v>
      </c>
      <c r="BF587" s="71"/>
      <c r="BG587" s="72"/>
      <c r="BH587" s="71">
        <v>0</v>
      </c>
      <c r="BI587" s="71">
        <v>0</v>
      </c>
      <c r="BJ587" s="71">
        <v>0</v>
      </c>
      <c r="BK587" s="71">
        <v>0</v>
      </c>
      <c r="BL587" s="71">
        <v>0</v>
      </c>
      <c r="BM587" s="71">
        <v>0</v>
      </c>
      <c r="BN587" s="72"/>
      <c r="BO587" s="71">
        <v>0</v>
      </c>
      <c r="BP587" s="71">
        <v>0</v>
      </c>
      <c r="BQ587" s="71">
        <v>0</v>
      </c>
      <c r="BR587" s="71">
        <v>0</v>
      </c>
      <c r="BS587" s="71">
        <v>0</v>
      </c>
      <c r="BT587" s="71">
        <v>0</v>
      </c>
      <c r="BU587"/>
      <c r="BV587" s="70">
        <v>0</v>
      </c>
      <c r="BW587" s="70">
        <v>0</v>
      </c>
      <c r="BX587" s="70">
        <v>0</v>
      </c>
      <c r="BY587" s="70">
        <v>0</v>
      </c>
      <c r="BZ587" s="70">
        <v>0</v>
      </c>
      <c r="CA587" s="70">
        <v>0</v>
      </c>
      <c r="CB587" s="70">
        <v>0</v>
      </c>
      <c r="CC587" s="70">
        <v>0</v>
      </c>
      <c r="CD587" s="70">
        <v>0</v>
      </c>
    </row>
    <row r="588" spans="1:82">
      <c r="A588" s="70" t="s">
        <v>2315</v>
      </c>
      <c r="B588" s="70">
        <v>13</v>
      </c>
      <c r="C588" s="70">
        <v>13</v>
      </c>
      <c r="D588" s="70">
        <v>1</v>
      </c>
      <c r="E588" s="70">
        <v>2016</v>
      </c>
      <c r="F588" s="70" t="s">
        <v>155</v>
      </c>
      <c r="G588" s="70" t="s">
        <v>2302</v>
      </c>
      <c r="H588" s="70" t="s">
        <v>2303</v>
      </c>
      <c r="I588" s="148"/>
      <c r="J588" s="71">
        <v>3.629654889771166</v>
      </c>
      <c r="K588" s="71">
        <v>0.80036444073834156</v>
      </c>
      <c r="L588" s="71">
        <v>3.252583849072836</v>
      </c>
      <c r="M588" s="71">
        <v>17.989281206666274</v>
      </c>
      <c r="N588" s="71">
        <v>18.769042081269529</v>
      </c>
      <c r="O588" s="71">
        <v>13.677146443793891</v>
      </c>
      <c r="P588" s="71">
        <v>8.6825360961665048</v>
      </c>
      <c r="Q588" s="71">
        <v>1.035677424383701</v>
      </c>
      <c r="R588" s="71">
        <v>52.66965555138438</v>
      </c>
      <c r="S588" s="71">
        <v>2.3854736594192159</v>
      </c>
      <c r="T588" s="72"/>
      <c r="U588" s="71">
        <v>276328</v>
      </c>
      <c r="V588" s="71">
        <v>333</v>
      </c>
      <c r="W588" s="71">
        <v>58</v>
      </c>
      <c r="X588" s="71">
        <v>4326</v>
      </c>
      <c r="Y588" s="71">
        <v>5657</v>
      </c>
      <c r="Z588" s="71">
        <v>8044</v>
      </c>
      <c r="AA588" s="71">
        <v>1787</v>
      </c>
      <c r="AB588" s="71">
        <v>14663</v>
      </c>
      <c r="AC588" s="71">
        <v>8995458.7154729273</v>
      </c>
      <c r="AD588" s="71">
        <v>2.3854736594192159</v>
      </c>
      <c r="AE588" s="72"/>
      <c r="AF588" s="71">
        <v>2038973.0252973069</v>
      </c>
      <c r="AG588" s="71">
        <v>581088.91898353212</v>
      </c>
      <c r="AH588" s="71">
        <v>376434.42897046299</v>
      </c>
      <c r="AI588" s="71">
        <v>25122349.279623918</v>
      </c>
      <c r="AJ588" s="71">
        <v>22353996.3751841</v>
      </c>
      <c r="AK588" s="71">
        <v>0</v>
      </c>
      <c r="AL588" s="71">
        <v>0</v>
      </c>
      <c r="AM588" s="71">
        <v>2011063.8274098439</v>
      </c>
      <c r="AN588" s="71">
        <v>0</v>
      </c>
      <c r="AO588" s="71">
        <v>0</v>
      </c>
      <c r="AP588" s="71">
        <v>52483905.85546916</v>
      </c>
      <c r="AQ588" s="72"/>
      <c r="AR588" s="71">
        <v>372</v>
      </c>
      <c r="AS588" s="71">
        <v>56</v>
      </c>
      <c r="AT588" s="71">
        <v>0</v>
      </c>
      <c r="AU588" s="71">
        <v>0</v>
      </c>
      <c r="AV588" s="71">
        <v>0</v>
      </c>
      <c r="AW588" s="71">
        <v>0</v>
      </c>
      <c r="AX588" s="71"/>
      <c r="AY588" s="72"/>
      <c r="AZ588" s="71">
        <v>1630.5</v>
      </c>
      <c r="BA588" s="71">
        <v>4158.1000000000004</v>
      </c>
      <c r="BB588" s="71">
        <v>0</v>
      </c>
      <c r="BC588" s="71">
        <v>0</v>
      </c>
      <c r="BD588" s="71">
        <v>0</v>
      </c>
      <c r="BE588" s="71">
        <v>0</v>
      </c>
      <c r="BF588" s="71"/>
      <c r="BG588" s="72"/>
      <c r="BH588" s="71">
        <v>0</v>
      </c>
      <c r="BI588" s="71">
        <v>0</v>
      </c>
      <c r="BJ588" s="71">
        <v>0</v>
      </c>
      <c r="BK588" s="71">
        <v>0</v>
      </c>
      <c r="BL588" s="71">
        <v>3.8620000000000001</v>
      </c>
      <c r="BM588" s="71">
        <v>0</v>
      </c>
      <c r="BN588" s="72"/>
      <c r="BO588" s="71">
        <v>0</v>
      </c>
      <c r="BP588" s="71">
        <v>0</v>
      </c>
      <c r="BQ588" s="71">
        <v>0</v>
      </c>
      <c r="BR588" s="71">
        <v>0</v>
      </c>
      <c r="BS588" s="71">
        <v>1</v>
      </c>
      <c r="BT588" s="71">
        <v>0</v>
      </c>
      <c r="BU588"/>
      <c r="BV588" s="70">
        <v>3.8620000000000001</v>
      </c>
      <c r="BW588" s="70">
        <v>0</v>
      </c>
      <c r="BX588" s="70">
        <v>0</v>
      </c>
      <c r="BY588" s="70">
        <v>0</v>
      </c>
      <c r="BZ588" s="70">
        <v>0</v>
      </c>
      <c r="CA588" s="70">
        <v>0</v>
      </c>
      <c r="CB588" s="70">
        <v>0</v>
      </c>
      <c r="CC588" s="70">
        <v>0</v>
      </c>
      <c r="CD588" s="70">
        <v>0</v>
      </c>
    </row>
    <row r="589" spans="1:82">
      <c r="A589" s="70" t="s">
        <v>2316</v>
      </c>
      <c r="B589" s="70">
        <v>14</v>
      </c>
      <c r="C589" s="70">
        <v>14</v>
      </c>
      <c r="D589" s="70">
        <v>1</v>
      </c>
      <c r="E589" s="70">
        <v>2017</v>
      </c>
      <c r="F589" s="70" t="s">
        <v>156</v>
      </c>
      <c r="G589" s="70" t="s">
        <v>2302</v>
      </c>
      <c r="H589" s="70" t="s">
        <v>2303</v>
      </c>
      <c r="I589" s="148"/>
      <c r="J589" s="71">
        <v>4.0067240550775836</v>
      </c>
      <c r="K589" s="71">
        <v>0.8187387888348554</v>
      </c>
      <c r="L589" s="71">
        <v>3.4640931196800988</v>
      </c>
      <c r="M589" s="71">
        <v>17.468286709427588</v>
      </c>
      <c r="N589" s="71">
        <v>20.315277794031577</v>
      </c>
      <c r="O589" s="71">
        <v>13.418844516137154</v>
      </c>
      <c r="P589" s="71">
        <v>8.526148513441381</v>
      </c>
      <c r="Q589" s="71">
        <v>0.98758936291990596</v>
      </c>
      <c r="R589" s="71">
        <v>51.531455142266168</v>
      </c>
      <c r="S589" s="71">
        <v>2.5529076231764742</v>
      </c>
      <c r="T589" s="72"/>
      <c r="U589" s="71">
        <v>332194</v>
      </c>
      <c r="V589" s="71">
        <v>333</v>
      </c>
      <c r="W589" s="71">
        <v>58</v>
      </c>
      <c r="X589" s="71">
        <v>4326</v>
      </c>
      <c r="Y589" s="71">
        <v>5661</v>
      </c>
      <c r="Z589" s="71">
        <v>8023</v>
      </c>
      <c r="AA589" s="71">
        <v>1766</v>
      </c>
      <c r="AB589" s="71">
        <v>14459</v>
      </c>
      <c r="AC589" s="71">
        <v>8975696.7499999981</v>
      </c>
      <c r="AD589" s="71">
        <v>2.5529076231764738</v>
      </c>
      <c r="AE589" s="72"/>
      <c r="AF589" s="71">
        <v>2374886.86173815</v>
      </c>
      <c r="AG589" s="71">
        <v>589880.54139676993</v>
      </c>
      <c r="AH589" s="71">
        <v>561854.24022964004</v>
      </c>
      <c r="AI589" s="71">
        <v>25666049.47091857</v>
      </c>
      <c r="AJ589" s="71">
        <v>25475182.00455153</v>
      </c>
      <c r="AK589" s="71">
        <v>0</v>
      </c>
      <c r="AL589" s="71">
        <v>0</v>
      </c>
      <c r="AM589" s="71">
        <v>1986187.7493745291</v>
      </c>
      <c r="AN589" s="71">
        <v>0</v>
      </c>
      <c r="AO589" s="71">
        <v>0</v>
      </c>
      <c r="AP589" s="71">
        <v>56654040.868209191</v>
      </c>
      <c r="AQ589" s="72"/>
      <c r="AR589" s="71">
        <v>394</v>
      </c>
      <c r="AS589" s="71">
        <v>61</v>
      </c>
      <c r="AT589" s="71">
        <v>0</v>
      </c>
      <c r="AU589" s="71">
        <v>0</v>
      </c>
      <c r="AV589" s="71">
        <v>0</v>
      </c>
      <c r="AW589" s="71">
        <v>0</v>
      </c>
      <c r="AX589" s="71"/>
      <c r="AY589" s="72"/>
      <c r="AZ589" s="71">
        <v>1718.1</v>
      </c>
      <c r="BA589" s="71">
        <v>4303.6000000000004</v>
      </c>
      <c r="BB589" s="71">
        <v>0</v>
      </c>
      <c r="BC589" s="71">
        <v>0</v>
      </c>
      <c r="BD589" s="71">
        <v>0</v>
      </c>
      <c r="BE589" s="71">
        <v>0</v>
      </c>
      <c r="BF589" s="71"/>
      <c r="BG589" s="72"/>
      <c r="BH589" s="71">
        <v>0</v>
      </c>
      <c r="BI589" s="71">
        <v>0</v>
      </c>
      <c r="BJ589" s="71">
        <v>0</v>
      </c>
      <c r="BK589" s="71">
        <v>0</v>
      </c>
      <c r="BL589" s="71">
        <v>3.4180000000000001</v>
      </c>
      <c r="BM589" s="71">
        <v>0</v>
      </c>
      <c r="BN589" s="72"/>
      <c r="BO589" s="71">
        <v>0</v>
      </c>
      <c r="BP589" s="71">
        <v>0</v>
      </c>
      <c r="BQ589" s="71">
        <v>0</v>
      </c>
      <c r="BR589" s="71">
        <v>0</v>
      </c>
      <c r="BS589" s="71">
        <v>1</v>
      </c>
      <c r="BT589" s="71">
        <v>0</v>
      </c>
      <c r="BU589"/>
      <c r="BV589" s="70">
        <v>3.4180000000000001</v>
      </c>
      <c r="BW589" s="70">
        <v>0</v>
      </c>
      <c r="BX589" s="70">
        <v>0</v>
      </c>
      <c r="BY589" s="70">
        <v>0</v>
      </c>
      <c r="BZ589" s="70">
        <v>0</v>
      </c>
      <c r="CA589" s="70">
        <v>0</v>
      </c>
      <c r="CB589" s="70">
        <v>0</v>
      </c>
      <c r="CC589" s="70">
        <v>0</v>
      </c>
      <c r="CD589" s="70">
        <v>0</v>
      </c>
    </row>
    <row r="590" spans="1:82">
      <c r="A590" s="70" t="s">
        <v>2317</v>
      </c>
      <c r="B590" s="70">
        <v>15</v>
      </c>
      <c r="C590" s="70">
        <v>15</v>
      </c>
      <c r="D590" s="70">
        <v>1</v>
      </c>
      <c r="E590" s="70">
        <v>2018</v>
      </c>
      <c r="F590" s="70" t="s">
        <v>183</v>
      </c>
      <c r="G590" s="70" t="s">
        <v>2302</v>
      </c>
      <c r="H590" s="70" t="s">
        <v>2303</v>
      </c>
      <c r="I590" s="148"/>
      <c r="J590" s="71">
        <v>3.7718282692503728</v>
      </c>
      <c r="K590" s="71">
        <v>0.7595923067670397</v>
      </c>
      <c r="L590" s="71">
        <v>3.2088342250604307</v>
      </c>
      <c r="M590" s="71">
        <v>18.626428647368403</v>
      </c>
      <c r="N590" s="71">
        <v>18.861412652740878</v>
      </c>
      <c r="O590" s="71">
        <v>13.066625181013691</v>
      </c>
      <c r="P590" s="71">
        <v>8.2978806523463593</v>
      </c>
      <c r="Q590" s="71">
        <v>0.89823317066418296</v>
      </c>
      <c r="R590" s="71">
        <v>53.170613481641986</v>
      </c>
      <c r="S590" s="71">
        <v>2.4459773252146761</v>
      </c>
      <c r="T590" s="72"/>
      <c r="U590" s="71">
        <v>332802</v>
      </c>
      <c r="V590" s="71">
        <v>333</v>
      </c>
      <c r="W590" s="71">
        <v>58</v>
      </c>
      <c r="X590" s="71">
        <v>4326</v>
      </c>
      <c r="Y590" s="71">
        <v>5632</v>
      </c>
      <c r="Z590" s="71">
        <v>7962</v>
      </c>
      <c r="AA590" s="71">
        <v>1736</v>
      </c>
      <c r="AB590" s="71">
        <v>14172</v>
      </c>
      <c r="AC590" s="71">
        <v>9224907.7500000019</v>
      </c>
      <c r="AD590" s="71">
        <v>2.4459773252146761</v>
      </c>
      <c r="AE590" s="72"/>
      <c r="AF590" s="71">
        <v>2141156.0559914312</v>
      </c>
      <c r="AG590" s="71">
        <v>520660.80748400121</v>
      </c>
      <c r="AH590" s="71">
        <v>527783.48960599524</v>
      </c>
      <c r="AI590" s="71">
        <v>24424617.499733601</v>
      </c>
      <c r="AJ590" s="71">
        <v>24477376.289822601</v>
      </c>
      <c r="AK590" s="71">
        <v>0</v>
      </c>
      <c r="AL590" s="71">
        <v>0</v>
      </c>
      <c r="AM590" s="71">
        <v>1950791.541005488</v>
      </c>
      <c r="AN590" s="71">
        <v>0</v>
      </c>
      <c r="AO590" s="71">
        <v>0</v>
      </c>
      <c r="AP590" s="71">
        <v>54042385.68364311</v>
      </c>
      <c r="AQ590" s="72"/>
      <c r="AR590" s="71">
        <v>413</v>
      </c>
      <c r="AS590" s="71">
        <v>63</v>
      </c>
      <c r="AT590" s="71">
        <v>0</v>
      </c>
      <c r="AU590" s="71">
        <v>0</v>
      </c>
      <c r="AV590" s="71">
        <v>0</v>
      </c>
      <c r="AW590" s="71">
        <v>0</v>
      </c>
      <c r="AX590" s="71"/>
      <c r="AY590" s="72"/>
      <c r="AZ590" s="71">
        <v>1824.3999999999999</v>
      </c>
      <c r="BA590" s="71">
        <v>4403</v>
      </c>
      <c r="BB590" s="71">
        <v>0</v>
      </c>
      <c r="BC590" s="71">
        <v>0</v>
      </c>
      <c r="BD590" s="71">
        <v>0</v>
      </c>
      <c r="BE590" s="71">
        <v>0</v>
      </c>
      <c r="BF590" s="71"/>
      <c r="BG590" s="72"/>
      <c r="BH590" s="71">
        <v>0</v>
      </c>
      <c r="BI590" s="71">
        <v>0</v>
      </c>
      <c r="BJ590" s="71">
        <v>0</v>
      </c>
      <c r="BK590" s="71">
        <v>0</v>
      </c>
      <c r="BL590" s="71">
        <v>2.9929999999999999</v>
      </c>
      <c r="BM590" s="71">
        <v>0</v>
      </c>
      <c r="BN590" s="72"/>
      <c r="BO590" s="71">
        <v>0</v>
      </c>
      <c r="BP590" s="71">
        <v>0</v>
      </c>
      <c r="BQ590" s="71">
        <v>0</v>
      </c>
      <c r="BR590" s="71">
        <v>0</v>
      </c>
      <c r="BS590" s="71">
        <v>1</v>
      </c>
      <c r="BT590" s="71">
        <v>0</v>
      </c>
      <c r="BU590"/>
      <c r="BV590" s="70">
        <v>2.9929999999999999</v>
      </c>
      <c r="BW590" s="70">
        <v>0</v>
      </c>
      <c r="BX590" s="70">
        <v>0</v>
      </c>
      <c r="BY590" s="70">
        <v>0</v>
      </c>
      <c r="BZ590" s="70">
        <v>0</v>
      </c>
      <c r="CA590" s="70">
        <v>0</v>
      </c>
      <c r="CB590" s="70">
        <v>0</v>
      </c>
      <c r="CC590" s="70">
        <v>0</v>
      </c>
      <c r="CD590" s="70">
        <v>0</v>
      </c>
    </row>
    <row r="591" spans="1:82">
      <c r="A591" s="70" t="s">
        <v>2318</v>
      </c>
      <c r="B591" s="70">
        <v>16</v>
      </c>
      <c r="C591" s="70">
        <v>16</v>
      </c>
      <c r="D591" s="70">
        <v>1</v>
      </c>
      <c r="E591" s="70">
        <v>2019</v>
      </c>
      <c r="F591" s="70" t="s">
        <v>158</v>
      </c>
      <c r="G591" s="70" t="s">
        <v>2302</v>
      </c>
      <c r="H591" s="70" t="s">
        <v>2303</v>
      </c>
      <c r="I591" s="148"/>
      <c r="J591" s="71">
        <v>4.0353355749966093</v>
      </c>
      <c r="K591" s="71">
        <v>0.70732266265405142</v>
      </c>
      <c r="L591" s="71">
        <v>3.2437117489459557</v>
      </c>
      <c r="M591" s="71">
        <v>17.809573175271208</v>
      </c>
      <c r="N591" s="71">
        <v>16.474382899632719</v>
      </c>
      <c r="O591" s="71">
        <v>12.610471112709247</v>
      </c>
      <c r="P591" s="71">
        <v>8.1870856965013061</v>
      </c>
      <c r="Q591" s="71">
        <v>0.85752521078306798</v>
      </c>
      <c r="R591" s="71">
        <v>51.685685669680893</v>
      </c>
      <c r="S591" s="71">
        <v>2.3096186370645553</v>
      </c>
      <c r="T591" s="72"/>
      <c r="U591" s="71">
        <v>366280</v>
      </c>
      <c r="V591" s="71">
        <v>333</v>
      </c>
      <c r="W591" s="71">
        <v>58</v>
      </c>
      <c r="X591" s="71">
        <v>4326</v>
      </c>
      <c r="Y591" s="71">
        <v>5634</v>
      </c>
      <c r="Z591" s="71">
        <v>7895</v>
      </c>
      <c r="AA591" s="71">
        <v>1700</v>
      </c>
      <c r="AB591" s="71">
        <v>13896</v>
      </c>
      <c r="AC591" s="71">
        <v>9114151.5</v>
      </c>
      <c r="AD591" s="71">
        <v>2.3096186370645548</v>
      </c>
      <c r="AE591" s="72"/>
      <c r="AF591" s="71">
        <v>2384737.1138550011</v>
      </c>
      <c r="AG591" s="71">
        <v>507848.68664788239</v>
      </c>
      <c r="AH591" s="71">
        <v>572625.5088837326</v>
      </c>
      <c r="AI591" s="71">
        <v>24386217.258586969</v>
      </c>
      <c r="AJ591" s="71">
        <v>21912216.923136819</v>
      </c>
      <c r="AK591" s="71">
        <v>0</v>
      </c>
      <c r="AL591" s="71">
        <v>0</v>
      </c>
      <c r="AM591" s="71">
        <v>1892530.5909680072</v>
      </c>
      <c r="AN591" s="71">
        <v>0</v>
      </c>
      <c r="AO591" s="71">
        <v>0</v>
      </c>
      <c r="AP591" s="71">
        <v>51656176.082078405</v>
      </c>
      <c r="AQ591" s="72"/>
      <c r="AR591" s="71">
        <v>434</v>
      </c>
      <c r="AS591" s="71">
        <v>72</v>
      </c>
      <c r="AT591" s="71">
        <v>0</v>
      </c>
      <c r="AU591" s="71">
        <v>0</v>
      </c>
      <c r="AV591" s="71">
        <v>0</v>
      </c>
      <c r="AW591" s="71">
        <v>0</v>
      </c>
      <c r="AX591" s="71"/>
      <c r="AY591" s="72"/>
      <c r="AZ591" s="71">
        <v>1943.6</v>
      </c>
      <c r="BA591" s="71">
        <v>5178.2</v>
      </c>
      <c r="BB591" s="71">
        <v>0</v>
      </c>
      <c r="BC591" s="71">
        <v>0</v>
      </c>
      <c r="BD591" s="71">
        <v>0</v>
      </c>
      <c r="BE591" s="71">
        <v>0</v>
      </c>
      <c r="BF591" s="71"/>
      <c r="BG591" s="72"/>
      <c r="BH591" s="71">
        <v>0</v>
      </c>
      <c r="BI591" s="71">
        <v>0</v>
      </c>
      <c r="BJ591" s="71">
        <v>0</v>
      </c>
      <c r="BK591" s="71">
        <v>0</v>
      </c>
      <c r="BL591" s="71">
        <v>2.7930000000000001</v>
      </c>
      <c r="BM591" s="71">
        <v>0</v>
      </c>
      <c r="BN591" s="72"/>
      <c r="BO591" s="71">
        <v>0</v>
      </c>
      <c r="BP591" s="71">
        <v>0</v>
      </c>
      <c r="BQ591" s="71">
        <v>0</v>
      </c>
      <c r="BR591" s="71">
        <v>0</v>
      </c>
      <c r="BS591" s="71">
        <v>1</v>
      </c>
      <c r="BT591" s="71">
        <v>0</v>
      </c>
      <c r="BU591"/>
      <c r="BV591" s="70">
        <v>2.7930000000000001</v>
      </c>
      <c r="BW591" s="70">
        <v>0</v>
      </c>
      <c r="BX591" s="70">
        <v>0</v>
      </c>
      <c r="BY591" s="70">
        <v>0</v>
      </c>
      <c r="BZ591" s="70">
        <v>0</v>
      </c>
      <c r="CA591" s="70">
        <v>0</v>
      </c>
      <c r="CB591" s="70">
        <v>0</v>
      </c>
      <c r="CC591" s="70">
        <v>0</v>
      </c>
      <c r="CD591" s="70">
        <v>0</v>
      </c>
    </row>
    <row r="592" spans="1:82">
      <c r="A592" s="70" t="s">
        <v>2319</v>
      </c>
      <c r="B592" s="70">
        <v>17</v>
      </c>
      <c r="C592" s="70">
        <v>17</v>
      </c>
      <c r="D592" s="70">
        <v>1</v>
      </c>
      <c r="E592" s="70">
        <v>2020</v>
      </c>
      <c r="F592" s="70" t="s">
        <v>159</v>
      </c>
      <c r="G592" s="70" t="s">
        <v>2302</v>
      </c>
      <c r="H592" s="70" t="s">
        <v>2303</v>
      </c>
      <c r="I592" s="148"/>
      <c r="J592" s="71">
        <v>2.7538968906643491</v>
      </c>
      <c r="K592" s="71">
        <v>0.71891537710557873</v>
      </c>
      <c r="L592" s="71">
        <v>3.2124748465735693</v>
      </c>
      <c r="M592" s="71">
        <v>13.939439692196055</v>
      </c>
      <c r="N592" s="71">
        <v>17.07562995117118</v>
      </c>
      <c r="O592" s="71">
        <v>10.985580933028279</v>
      </c>
      <c r="P592" s="71">
        <v>7.7162241314174516</v>
      </c>
      <c r="Q592" s="71">
        <v>0.80646477465042599</v>
      </c>
      <c r="R592" s="71">
        <v>49.76466330842937</v>
      </c>
      <c r="S592" s="71">
        <v>1.9875460670080101</v>
      </c>
      <c r="T592" s="72"/>
      <c r="U592" s="71">
        <v>268669</v>
      </c>
      <c r="V592" s="71">
        <v>325</v>
      </c>
      <c r="W592" s="71">
        <v>79</v>
      </c>
      <c r="X592" s="71">
        <v>3974</v>
      </c>
      <c r="Y592" s="71">
        <v>5675</v>
      </c>
      <c r="Z592" s="71">
        <v>7850</v>
      </c>
      <c r="AA592" s="71">
        <v>1703</v>
      </c>
      <c r="AB592" s="71">
        <v>13678</v>
      </c>
      <c r="AC592" s="71">
        <v>8821770.2499999981</v>
      </c>
      <c r="AD592" s="71">
        <v>1.9875460670080101</v>
      </c>
      <c r="AE592" s="72"/>
      <c r="AF592" s="71">
        <v>1688731.3761703291</v>
      </c>
      <c r="AG592" s="71">
        <v>502503.34404030861</v>
      </c>
      <c r="AH592" s="71">
        <v>611509.30410418997</v>
      </c>
      <c r="AI592" s="71">
        <v>20155398.121775296</v>
      </c>
      <c r="AJ592" s="71">
        <v>23452103.607122269</v>
      </c>
      <c r="AK592" s="71"/>
      <c r="AL592" s="71"/>
      <c r="AM592" s="71">
        <v>1785130.9657495567</v>
      </c>
      <c r="AN592" s="71"/>
      <c r="AO592" s="71"/>
      <c r="AP592" s="71">
        <v>48195376.718961947</v>
      </c>
      <c r="AQ592" s="72"/>
      <c r="AR592" s="71">
        <v>446</v>
      </c>
      <c r="AS592" s="71">
        <v>80</v>
      </c>
      <c r="AT592" s="71">
        <v>0</v>
      </c>
      <c r="AU592" s="71">
        <v>0</v>
      </c>
      <c r="AV592" s="71">
        <v>0</v>
      </c>
      <c r="AW592" s="71">
        <v>0</v>
      </c>
      <c r="AX592" s="71"/>
      <c r="AY592" s="72"/>
      <c r="AZ592" s="71">
        <v>1989.900000000001</v>
      </c>
      <c r="BA592" s="71">
        <v>59371.69999999999</v>
      </c>
      <c r="BB592" s="71">
        <v>0</v>
      </c>
      <c r="BC592" s="71">
        <v>0</v>
      </c>
      <c r="BD592" s="71">
        <v>0</v>
      </c>
      <c r="BE592" s="71">
        <v>0</v>
      </c>
      <c r="BF592" s="71"/>
      <c r="BG592" s="72"/>
      <c r="BH592" s="71">
        <v>0</v>
      </c>
      <c r="BI592" s="71">
        <v>0</v>
      </c>
      <c r="BJ592" s="71">
        <v>0</v>
      </c>
      <c r="BK592" s="71">
        <v>0</v>
      </c>
      <c r="BL592" s="71">
        <v>2.2610000000000001</v>
      </c>
      <c r="BM592" s="71">
        <v>0</v>
      </c>
      <c r="BN592" s="72"/>
      <c r="BO592" s="71">
        <v>0</v>
      </c>
      <c r="BP592" s="71">
        <v>0</v>
      </c>
      <c r="BQ592" s="71">
        <v>0</v>
      </c>
      <c r="BR592" s="71">
        <v>0</v>
      </c>
      <c r="BS592" s="71">
        <v>1</v>
      </c>
      <c r="BT592" s="71">
        <v>0</v>
      </c>
      <c r="BU592"/>
      <c r="BV592" s="70">
        <v>2.2610000000000001</v>
      </c>
      <c r="BW592" s="70">
        <v>0</v>
      </c>
      <c r="BX592" s="70">
        <v>0</v>
      </c>
      <c r="BY592" s="70">
        <v>0</v>
      </c>
      <c r="BZ592" s="70">
        <v>0</v>
      </c>
      <c r="CA592" s="70">
        <v>0</v>
      </c>
      <c r="CB592" s="70">
        <v>0</v>
      </c>
      <c r="CC592" s="70">
        <v>0</v>
      </c>
      <c r="CD592" s="70">
        <v>0</v>
      </c>
    </row>
    <row r="593" spans="1:82">
      <c r="A593" s="70" t="s">
        <v>2320</v>
      </c>
      <c r="B593" s="70">
        <v>17</v>
      </c>
      <c r="C593" s="70">
        <v>18</v>
      </c>
      <c r="D593" s="70">
        <v>1</v>
      </c>
      <c r="E593" s="70">
        <v>2021</v>
      </c>
      <c r="F593" s="70" t="s">
        <v>160</v>
      </c>
      <c r="G593" s="70" t="s">
        <v>2302</v>
      </c>
      <c r="H593" s="70" t="s">
        <v>2303</v>
      </c>
      <c r="I593" s="148"/>
      <c r="J593" s="71">
        <v>3.8861243119396138</v>
      </c>
      <c r="K593" s="71">
        <v>0.76916375815236082</v>
      </c>
      <c r="L593" s="71">
        <v>3.203843154031488</v>
      </c>
      <c r="M593" s="71">
        <v>15.794727378600657</v>
      </c>
      <c r="N593" s="71">
        <v>16.465832701606161</v>
      </c>
      <c r="O593" s="71">
        <v>10.599899068864406</v>
      </c>
      <c r="P593" s="71">
        <v>7.8806503931609972</v>
      </c>
      <c r="Q593" s="71">
        <v>0.78834272408018102</v>
      </c>
      <c r="R593" s="71">
        <v>48.901354681373078</v>
      </c>
      <c r="S593" s="71">
        <v>2.0885481450941241</v>
      </c>
      <c r="T593" s="72"/>
      <c r="U593" s="71">
        <v>399638</v>
      </c>
      <c r="V593" s="71">
        <v>325</v>
      </c>
      <c r="W593" s="71">
        <v>79</v>
      </c>
      <c r="X593" s="71">
        <v>3974</v>
      </c>
      <c r="Y593" s="71">
        <v>5701</v>
      </c>
      <c r="Z593" s="71">
        <v>7799</v>
      </c>
      <c r="AA593" s="71">
        <v>1696</v>
      </c>
      <c r="AB593" s="71">
        <v>13502</v>
      </c>
      <c r="AC593" s="71">
        <v>8409686.4999999981</v>
      </c>
      <c r="AD593" s="71">
        <v>2.0885481450941241</v>
      </c>
      <c r="AE593" s="72"/>
      <c r="AF593" s="71">
        <v>2498251.8639236875</v>
      </c>
      <c r="AG593" s="71">
        <v>534479.298199713</v>
      </c>
      <c r="AH593" s="71">
        <v>512549.86250975955</v>
      </c>
      <c r="AI593" s="71">
        <v>23237509.315944191</v>
      </c>
      <c r="AJ593" s="71">
        <v>22016378.02842588</v>
      </c>
      <c r="AK593" s="71">
        <v>0</v>
      </c>
      <c r="AL593" s="71">
        <v>0</v>
      </c>
      <c r="AM593" s="71">
        <v>1772325.0131809551</v>
      </c>
      <c r="AN593" s="71">
        <v>0</v>
      </c>
      <c r="AO593" s="71">
        <v>0</v>
      </c>
      <c r="AP593" s="71">
        <v>50571493.382184185</v>
      </c>
      <c r="AQ593" s="72"/>
      <c r="AR593" s="71">
        <v>462</v>
      </c>
      <c r="AS593" s="71">
        <v>84</v>
      </c>
      <c r="AT593" s="71">
        <v>0</v>
      </c>
      <c r="AU593" s="71">
        <v>0</v>
      </c>
      <c r="AV593" s="71">
        <v>0</v>
      </c>
      <c r="AW593" s="71">
        <v>0</v>
      </c>
      <c r="AX593" s="71"/>
      <c r="AY593" s="72"/>
      <c r="AZ593" s="71">
        <v>2084.6000000000008</v>
      </c>
      <c r="BA593" s="71">
        <v>59537.799999999988</v>
      </c>
      <c r="BB593" s="71">
        <v>0</v>
      </c>
      <c r="BC593" s="71">
        <v>0</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2321</v>
      </c>
      <c r="B594" s="70">
        <v>17</v>
      </c>
      <c r="C594" s="70">
        <v>19</v>
      </c>
      <c r="D594" s="70">
        <v>1</v>
      </c>
      <c r="E594" s="70">
        <v>2022</v>
      </c>
      <c r="F594" s="70" t="s">
        <v>161</v>
      </c>
      <c r="G594" s="70" t="s">
        <v>2302</v>
      </c>
      <c r="H594" s="70" t="s">
        <v>2303</v>
      </c>
      <c r="I594" s="148"/>
      <c r="J594" s="71">
        <v>3.5541956680687599</v>
      </c>
      <c r="K594" s="71">
        <v>0.7025293093266628</v>
      </c>
      <c r="L594" s="71">
        <v>3.2491690456392419</v>
      </c>
      <c r="M594" s="71">
        <v>14.586603524264085</v>
      </c>
      <c r="N594" s="71">
        <v>17.008055163869304</v>
      </c>
      <c r="O594" s="71">
        <v>11.150799771195832</v>
      </c>
      <c r="P594" s="71">
        <v>7.6433205377962263</v>
      </c>
      <c r="Q594" s="71">
        <v>0.78420517203686946</v>
      </c>
      <c r="R594" s="71">
        <v>51.887840399682915</v>
      </c>
      <c r="S594" s="71">
        <v>2.354265469822352</v>
      </c>
      <c r="T594" s="72"/>
      <c r="U594" s="71">
        <v>411500</v>
      </c>
      <c r="V594" s="71">
        <v>325</v>
      </c>
      <c r="W594" s="71">
        <v>79</v>
      </c>
      <c r="X594" s="71">
        <v>3974</v>
      </c>
      <c r="Y594" s="71">
        <v>5720</v>
      </c>
      <c r="Z594" s="71">
        <v>7795</v>
      </c>
      <c r="AA594" s="71">
        <v>1670</v>
      </c>
      <c r="AB594" s="71">
        <v>13321</v>
      </c>
      <c r="AC594" s="71">
        <v>9035351.25</v>
      </c>
      <c r="AD594" s="71">
        <v>2.354265469822352</v>
      </c>
      <c r="AE594" s="72"/>
      <c r="AF594" s="71">
        <v>2313359.1249944232</v>
      </c>
      <c r="AG594" s="71">
        <v>525082.76010334073</v>
      </c>
      <c r="AH594" s="71">
        <v>729658.1541632124</v>
      </c>
      <c r="AI594" s="71">
        <v>22178150.3634707</v>
      </c>
      <c r="AJ594" s="71">
        <v>24806258.096683726</v>
      </c>
      <c r="AK594" s="71">
        <v>0</v>
      </c>
      <c r="AL594" s="71">
        <v>0</v>
      </c>
      <c r="AM594" s="71">
        <v>1720104.6887971864</v>
      </c>
      <c r="AN594" s="71">
        <v>0</v>
      </c>
      <c r="AO594" s="71">
        <v>0</v>
      </c>
      <c r="AP594" s="71">
        <v>52272613.188212581</v>
      </c>
      <c r="AQ594" s="72"/>
      <c r="AR594" s="71">
        <v>484</v>
      </c>
      <c r="AS594" s="71">
        <v>92</v>
      </c>
      <c r="AT594" s="71">
        <v>0</v>
      </c>
      <c r="AU594" s="71">
        <v>0</v>
      </c>
      <c r="AV594" s="71">
        <v>0</v>
      </c>
      <c r="AW594" s="71">
        <v>0</v>
      </c>
      <c r="AX594" s="71"/>
      <c r="AY594" s="72"/>
      <c r="AZ594" s="71">
        <v>2223.8000000000015</v>
      </c>
      <c r="BA594" s="71">
        <v>62797.799999999988</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2322</v>
      </c>
      <c r="B595" s="70">
        <v>17</v>
      </c>
      <c r="C595" s="70">
        <v>20</v>
      </c>
      <c r="D595" s="70">
        <v>1</v>
      </c>
      <c r="E595" s="70">
        <v>2023</v>
      </c>
      <c r="F595" s="70" t="s">
        <v>1539</v>
      </c>
      <c r="G595" s="70" t="s">
        <v>2302</v>
      </c>
      <c r="H595" s="70" t="s">
        <v>2303</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499</v>
      </c>
      <c r="AS595" s="71">
        <v>100</v>
      </c>
      <c r="AT595" s="71">
        <v>0</v>
      </c>
      <c r="AU595" s="71">
        <v>0</v>
      </c>
      <c r="AV595" s="71">
        <v>0</v>
      </c>
      <c r="AW595" s="71">
        <v>0</v>
      </c>
      <c r="AX595" s="71"/>
      <c r="AY595" s="72"/>
      <c r="AZ595" s="71">
        <v>2308.4000000000015</v>
      </c>
      <c r="BA595" s="71">
        <v>63193.799999999988</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2323</v>
      </c>
      <c r="B596" s="70">
        <v>17</v>
      </c>
      <c r="C596" s="70">
        <v>21</v>
      </c>
      <c r="D596" s="70">
        <v>1</v>
      </c>
      <c r="E596" s="70">
        <v>2024</v>
      </c>
      <c r="F596" s="70" t="s">
        <v>1554</v>
      </c>
      <c r="G596" s="1064" t="s">
        <v>2302</v>
      </c>
      <c r="H596" s="70" t="s">
        <v>2303</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2324</v>
      </c>
      <c r="B597" s="70">
        <v>239</v>
      </c>
      <c r="C597" s="70">
        <v>1</v>
      </c>
      <c r="D597" s="70">
        <v>15</v>
      </c>
      <c r="E597" s="70">
        <v>1990</v>
      </c>
      <c r="F597" s="70" t="s">
        <v>787</v>
      </c>
      <c r="G597" s="1064" t="s">
        <v>2325</v>
      </c>
      <c r="H597" s="70" t="s">
        <v>2326</v>
      </c>
      <c r="I597" s="148"/>
      <c r="J597" s="71">
        <v>3.2152298517748541</v>
      </c>
      <c r="K597" s="71">
        <v>3.404660784779042</v>
      </c>
      <c r="L597" s="71">
        <v>0</v>
      </c>
      <c r="M597" s="71">
        <v>14.62558994572777</v>
      </c>
      <c r="N597" s="71">
        <v>17.756248842608091</v>
      </c>
      <c r="O597" s="71">
        <v>8.9712985459519974</v>
      </c>
      <c r="P597" s="71">
        <v>8.3892377870472039</v>
      </c>
      <c r="Q597" s="71">
        <v>0.85393451535370701</v>
      </c>
      <c r="R597" s="71">
        <v>0</v>
      </c>
      <c r="S597" s="71">
        <v>0.87333082923892225</v>
      </c>
      <c r="T597" s="72"/>
      <c r="U597" s="71">
        <v>151907</v>
      </c>
      <c r="V597" s="71">
        <v>795</v>
      </c>
      <c r="W597" s="71">
        <v>0</v>
      </c>
      <c r="X597" s="71">
        <v>3171</v>
      </c>
      <c r="Y597" s="71">
        <v>4082</v>
      </c>
      <c r="Z597" s="71">
        <v>3690</v>
      </c>
      <c r="AA597" s="71">
        <v>2037</v>
      </c>
      <c r="AB597" s="71">
        <v>13865</v>
      </c>
      <c r="AC597" s="71">
        <v>0</v>
      </c>
      <c r="AD597" s="71">
        <v>0.87333082923892225</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2327</v>
      </c>
      <c r="B598" s="70">
        <v>240</v>
      </c>
      <c r="C598" s="70">
        <v>2</v>
      </c>
      <c r="D598" s="70">
        <v>15</v>
      </c>
      <c r="E598" s="70">
        <v>2005</v>
      </c>
      <c r="F598" s="70" t="s">
        <v>789</v>
      </c>
      <c r="G598" s="70" t="s">
        <v>2325</v>
      </c>
      <c r="H598" s="70" t="s">
        <v>2326</v>
      </c>
      <c r="I598" s="148"/>
      <c r="J598" s="71">
        <v>1.951410707268874</v>
      </c>
      <c r="K598" s="71">
        <v>2.6093516183125498</v>
      </c>
      <c r="L598" s="71">
        <v>0</v>
      </c>
      <c r="M598" s="71">
        <v>34.029959627304287</v>
      </c>
      <c r="N598" s="71">
        <v>24.433148789973931</v>
      </c>
      <c r="O598" s="71">
        <v>13.332883594165491</v>
      </c>
      <c r="P598" s="71">
        <v>9.5444033382489515</v>
      </c>
      <c r="Q598" s="71">
        <v>0.80924705749438997</v>
      </c>
      <c r="R598" s="71">
        <v>0</v>
      </c>
      <c r="S598" s="71">
        <v>3.635579533549969</v>
      </c>
      <c r="T598" s="72"/>
      <c r="U598" s="71">
        <v>79607</v>
      </c>
      <c r="V598" s="71">
        <v>692</v>
      </c>
      <c r="W598" s="71">
        <v>0</v>
      </c>
      <c r="X598" s="71">
        <v>3172</v>
      </c>
      <c r="Y598" s="71">
        <v>4928</v>
      </c>
      <c r="Z598" s="71">
        <v>6346</v>
      </c>
      <c r="AA598" s="71">
        <v>1898</v>
      </c>
      <c r="AB598" s="71">
        <v>13736</v>
      </c>
      <c r="AC598" s="71">
        <v>0</v>
      </c>
      <c r="AD598" s="71">
        <v>3.635579533549969</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2328</v>
      </c>
      <c r="B599" s="70">
        <v>241</v>
      </c>
      <c r="C599" s="70">
        <v>3</v>
      </c>
      <c r="D599" s="70">
        <v>15</v>
      </c>
      <c r="E599" s="70">
        <v>2006</v>
      </c>
      <c r="F599" s="70" t="s">
        <v>790</v>
      </c>
      <c r="G599" s="70" t="s">
        <v>2325</v>
      </c>
      <c r="H599" s="70" t="s">
        <v>2326</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2329</v>
      </c>
      <c r="B600" s="70">
        <v>242</v>
      </c>
      <c r="C600" s="70">
        <v>4</v>
      </c>
      <c r="D600" s="70">
        <v>15</v>
      </c>
      <c r="E600" s="70">
        <v>2007</v>
      </c>
      <c r="F600" s="70" t="s">
        <v>791</v>
      </c>
      <c r="G600" s="70" t="s">
        <v>2325</v>
      </c>
      <c r="H600" s="70" t="s">
        <v>2326</v>
      </c>
      <c r="I600" s="148"/>
      <c r="J600" s="71">
        <v>2.451713162726739</v>
      </c>
      <c r="K600" s="71">
        <v>2.3250001476222582</v>
      </c>
      <c r="L600" s="71">
        <v>0</v>
      </c>
      <c r="M600" s="71">
        <v>29.024715258187602</v>
      </c>
      <c r="N600" s="71">
        <v>22.16676811614898</v>
      </c>
      <c r="O600" s="71">
        <v>13.03377860860399</v>
      </c>
      <c r="P600" s="71">
        <v>9.5338381331939939</v>
      </c>
      <c r="Q600" s="71">
        <v>0.85666833226681405</v>
      </c>
      <c r="R600" s="71">
        <v>0</v>
      </c>
      <c r="S600" s="71">
        <v>2.8697869928659898</v>
      </c>
      <c r="T600" s="72"/>
      <c r="U600" s="71">
        <v>109944</v>
      </c>
      <c r="V600" s="71">
        <v>625</v>
      </c>
      <c r="W600" s="71">
        <v>0</v>
      </c>
      <c r="X600" s="71">
        <v>3757</v>
      </c>
      <c r="Y600" s="71">
        <v>5035</v>
      </c>
      <c r="Z600" s="71">
        <v>6449</v>
      </c>
      <c r="AA600" s="71">
        <v>1867</v>
      </c>
      <c r="AB600" s="71">
        <v>13772</v>
      </c>
      <c r="AC600" s="71">
        <v>0</v>
      </c>
      <c r="AD600" s="71">
        <v>2.8697869928659898</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2330</v>
      </c>
      <c r="B601" s="70">
        <v>243</v>
      </c>
      <c r="C601" s="70">
        <v>5</v>
      </c>
      <c r="D601" s="70">
        <v>15</v>
      </c>
      <c r="E601" s="70">
        <v>2008</v>
      </c>
      <c r="F601" s="70" t="s">
        <v>792</v>
      </c>
      <c r="G601" s="70" t="s">
        <v>2325</v>
      </c>
      <c r="H601" s="70" t="s">
        <v>2326</v>
      </c>
      <c r="I601" s="148"/>
      <c r="J601" s="71">
        <v>1.7233016804952179</v>
      </c>
      <c r="K601" s="71">
        <v>1.7999126647361079</v>
      </c>
      <c r="L601" s="71">
        <v>0</v>
      </c>
      <c r="M601" s="71">
        <v>32.44294506427358</v>
      </c>
      <c r="N601" s="71">
        <v>23.915964476922699</v>
      </c>
      <c r="O601" s="71">
        <v>12.939376808274529</v>
      </c>
      <c r="P601" s="71">
        <v>9.038408142798346</v>
      </c>
      <c r="Q601" s="71">
        <v>0.84531505100443505</v>
      </c>
      <c r="R601" s="71">
        <v>0</v>
      </c>
      <c r="S601" s="71">
        <v>2.417571402250124</v>
      </c>
      <c r="T601" s="72"/>
      <c r="U601" s="71">
        <v>89478</v>
      </c>
      <c r="V601" s="71">
        <v>625</v>
      </c>
      <c r="W601" s="71">
        <v>0</v>
      </c>
      <c r="X601" s="71">
        <v>3757</v>
      </c>
      <c r="Y601" s="71">
        <v>5140</v>
      </c>
      <c r="Z601" s="71">
        <v>6627</v>
      </c>
      <c r="AA601" s="71">
        <v>1772</v>
      </c>
      <c r="AB601" s="71">
        <v>13813</v>
      </c>
      <c r="AC601" s="71">
        <v>0</v>
      </c>
      <c r="AD601" s="71">
        <v>2.417571402250124</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2331</v>
      </c>
      <c r="B602" s="70">
        <v>244</v>
      </c>
      <c r="C602" s="70">
        <v>6</v>
      </c>
      <c r="D602" s="70">
        <v>15</v>
      </c>
      <c r="E602" s="70">
        <v>2009</v>
      </c>
      <c r="F602" s="70" t="s">
        <v>176</v>
      </c>
      <c r="G602" s="70" t="s">
        <v>2325</v>
      </c>
      <c r="H602" s="70" t="s">
        <v>2326</v>
      </c>
      <c r="I602" s="148"/>
      <c r="J602" s="71">
        <v>2.02164864159605</v>
      </c>
      <c r="K602" s="71">
        <v>1.890012008425302</v>
      </c>
      <c r="L602" s="71">
        <v>0.45078168224581261</v>
      </c>
      <c r="M602" s="71">
        <v>35.348219525213523</v>
      </c>
      <c r="N602" s="71">
        <v>21.637140079063329</v>
      </c>
      <c r="O602" s="71">
        <v>13.46324663200909</v>
      </c>
      <c r="P602" s="71">
        <v>8.9034747260551192</v>
      </c>
      <c r="Q602" s="71">
        <v>0.80811798153911196</v>
      </c>
      <c r="R602" s="71">
        <v>0</v>
      </c>
      <c r="S602" s="71">
        <v>3.6337828226059168</v>
      </c>
      <c r="T602" s="72"/>
      <c r="U602" s="71">
        <v>93962</v>
      </c>
      <c r="V602" s="71">
        <v>655</v>
      </c>
      <c r="W602" s="71">
        <v>10</v>
      </c>
      <c r="X602" s="71">
        <v>4568</v>
      </c>
      <c r="Y602" s="71">
        <v>5216</v>
      </c>
      <c r="Z602" s="71">
        <v>6806</v>
      </c>
      <c r="AA602" s="71">
        <v>1792</v>
      </c>
      <c r="AB602" s="71">
        <v>13862</v>
      </c>
      <c r="AC602" s="71">
        <v>0</v>
      </c>
      <c r="AD602" s="71">
        <v>3.6337828226059168</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7</v>
      </c>
      <c r="BK602" s="71">
        <v>0</v>
      </c>
      <c r="BL602" s="71">
        <v>7.0270000000000001</v>
      </c>
      <c r="BM602" s="71">
        <v>0</v>
      </c>
      <c r="BN602" s="72"/>
      <c r="BO602" s="71">
        <v>0</v>
      </c>
      <c r="BP602" s="71">
        <v>0</v>
      </c>
      <c r="BQ602" s="71">
        <v>1</v>
      </c>
      <c r="BR602" s="71">
        <v>0</v>
      </c>
      <c r="BS602" s="71">
        <v>1</v>
      </c>
      <c r="BT602" s="71">
        <v>0</v>
      </c>
      <c r="BU602"/>
      <c r="BV602" s="70">
        <v>14.026999999999999</v>
      </c>
      <c r="BW602" s="70">
        <v>0</v>
      </c>
      <c r="BX602" s="70">
        <v>0</v>
      </c>
      <c r="BY602" s="70">
        <v>0</v>
      </c>
      <c r="BZ602" s="70">
        <v>0</v>
      </c>
      <c r="CA602" s="70">
        <v>0</v>
      </c>
      <c r="CB602" s="70">
        <v>0</v>
      </c>
      <c r="CC602" s="70">
        <v>0</v>
      </c>
      <c r="CD602" s="70">
        <v>0</v>
      </c>
    </row>
    <row r="603" spans="1:82">
      <c r="A603" s="70" t="s">
        <v>2332</v>
      </c>
      <c r="B603" s="70">
        <v>245</v>
      </c>
      <c r="C603" s="70">
        <v>7</v>
      </c>
      <c r="D603" s="70">
        <v>15</v>
      </c>
      <c r="E603" s="70">
        <v>2010</v>
      </c>
      <c r="F603" s="70" t="s">
        <v>177</v>
      </c>
      <c r="G603" s="70" t="s">
        <v>2325</v>
      </c>
      <c r="H603" s="70" t="s">
        <v>2326</v>
      </c>
      <c r="I603" s="148"/>
      <c r="J603" s="71">
        <v>1.714848032652037</v>
      </c>
      <c r="K603" s="71">
        <v>2.0037595077428949</v>
      </c>
      <c r="L603" s="71">
        <v>0.43949653703061758</v>
      </c>
      <c r="M603" s="71">
        <v>36.64619308801268</v>
      </c>
      <c r="N603" s="71">
        <v>23.078215773307619</v>
      </c>
      <c r="O603" s="71">
        <v>13.88534757761184</v>
      </c>
      <c r="P603" s="71">
        <v>8.917502475144655</v>
      </c>
      <c r="Q603" s="71">
        <v>0.84414065603941402</v>
      </c>
      <c r="R603" s="71">
        <v>0</v>
      </c>
      <c r="S603" s="71">
        <v>3.6138532825667471</v>
      </c>
      <c r="T603" s="72"/>
      <c r="U603" s="71">
        <v>90375</v>
      </c>
      <c r="V603" s="71">
        <v>655</v>
      </c>
      <c r="W603" s="71">
        <v>10</v>
      </c>
      <c r="X603" s="71">
        <v>4568</v>
      </c>
      <c r="Y603" s="71">
        <v>5271</v>
      </c>
      <c r="Z603" s="71">
        <v>7052</v>
      </c>
      <c r="AA603" s="71">
        <v>1750</v>
      </c>
      <c r="AB603" s="71">
        <v>13875</v>
      </c>
      <c r="AC603" s="71">
        <v>0</v>
      </c>
      <c r="AD603" s="71">
        <v>3.6138532825667471</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7.42</v>
      </c>
      <c r="BK603" s="71">
        <v>0</v>
      </c>
      <c r="BL603" s="71">
        <v>6.5039999999999996</v>
      </c>
      <c r="BM603" s="71">
        <v>0</v>
      </c>
      <c r="BN603" s="72"/>
      <c r="BO603" s="71">
        <v>0</v>
      </c>
      <c r="BP603" s="71">
        <v>0</v>
      </c>
      <c r="BQ603" s="71">
        <v>1</v>
      </c>
      <c r="BR603" s="71">
        <v>0</v>
      </c>
      <c r="BS603" s="71">
        <v>1</v>
      </c>
      <c r="BT603" s="71">
        <v>0</v>
      </c>
      <c r="BU603"/>
      <c r="BV603" s="70">
        <v>13.923999999999999</v>
      </c>
      <c r="BW603" s="70">
        <v>0</v>
      </c>
      <c r="BX603" s="70">
        <v>0</v>
      </c>
      <c r="BY603" s="70">
        <v>0</v>
      </c>
      <c r="BZ603" s="70">
        <v>0</v>
      </c>
      <c r="CA603" s="70">
        <v>0</v>
      </c>
      <c r="CB603" s="70">
        <v>0</v>
      </c>
      <c r="CC603" s="70">
        <v>0</v>
      </c>
      <c r="CD603" s="70">
        <v>0</v>
      </c>
    </row>
    <row r="604" spans="1:82">
      <c r="A604" s="70" t="s">
        <v>2333</v>
      </c>
      <c r="B604" s="70">
        <v>246</v>
      </c>
      <c r="C604" s="70">
        <v>8</v>
      </c>
      <c r="D604" s="70">
        <v>15</v>
      </c>
      <c r="E604" s="70">
        <v>2011</v>
      </c>
      <c r="F604" s="70" t="s">
        <v>178</v>
      </c>
      <c r="G604" s="70" t="s">
        <v>2325</v>
      </c>
      <c r="H604" s="70" t="s">
        <v>2326</v>
      </c>
      <c r="I604" s="148"/>
      <c r="J604" s="71">
        <v>1.5658913844996141</v>
      </c>
      <c r="K604" s="71">
        <v>2.2638777453037129</v>
      </c>
      <c r="L604" s="71">
        <v>0.49340378220749409</v>
      </c>
      <c r="M604" s="71">
        <v>35.67211475891051</v>
      </c>
      <c r="N604" s="71">
        <v>23.969216625113081</v>
      </c>
      <c r="O604" s="71">
        <v>13.809795145845525</v>
      </c>
      <c r="P604" s="71">
        <v>8.6400072108853063</v>
      </c>
      <c r="Q604" s="71">
        <v>0.97110990447884404</v>
      </c>
      <c r="R604" s="71">
        <v>0</v>
      </c>
      <c r="S604" s="71">
        <v>2.5829232946820668</v>
      </c>
      <c r="T604" s="72"/>
      <c r="U604" s="71">
        <v>87567</v>
      </c>
      <c r="V604" s="71">
        <v>655</v>
      </c>
      <c r="W604" s="71">
        <v>10</v>
      </c>
      <c r="X604" s="71">
        <v>4568</v>
      </c>
      <c r="Y604" s="71">
        <v>5309</v>
      </c>
      <c r="Z604" s="71">
        <v>7166</v>
      </c>
      <c r="AA604" s="71">
        <v>1746</v>
      </c>
      <c r="AB604" s="71">
        <v>13838</v>
      </c>
      <c r="AC604" s="71">
        <v>0</v>
      </c>
      <c r="AD604" s="71">
        <v>2.5829232946820668</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7.6269999999999998</v>
      </c>
      <c r="BK604" s="71">
        <v>0</v>
      </c>
      <c r="BL604" s="71">
        <v>0</v>
      </c>
      <c r="BM604" s="71">
        <v>0</v>
      </c>
      <c r="BN604" s="72"/>
      <c r="BO604" s="71">
        <v>0</v>
      </c>
      <c r="BP604" s="71">
        <v>0</v>
      </c>
      <c r="BQ604" s="71">
        <v>1</v>
      </c>
      <c r="BR604" s="71">
        <v>0</v>
      </c>
      <c r="BS604" s="71">
        <v>0</v>
      </c>
      <c r="BT604" s="71">
        <v>0</v>
      </c>
      <c r="BU604"/>
      <c r="BV604" s="70">
        <v>7.6269999999999998</v>
      </c>
      <c r="BW604" s="70">
        <v>0</v>
      </c>
      <c r="BX604" s="70">
        <v>0</v>
      </c>
      <c r="BY604" s="70">
        <v>0</v>
      </c>
      <c r="BZ604" s="70">
        <v>0</v>
      </c>
      <c r="CA604" s="70">
        <v>0</v>
      </c>
      <c r="CB604" s="70">
        <v>0</v>
      </c>
      <c r="CC604" s="70">
        <v>0</v>
      </c>
      <c r="CD604" s="70">
        <v>0</v>
      </c>
    </row>
    <row r="605" spans="1:82">
      <c r="A605" s="70" t="s">
        <v>2334</v>
      </c>
      <c r="B605" s="70">
        <v>247</v>
      </c>
      <c r="C605" s="70">
        <v>9</v>
      </c>
      <c r="D605" s="70">
        <v>15</v>
      </c>
      <c r="E605" s="70">
        <v>2012</v>
      </c>
      <c r="F605" s="70" t="s">
        <v>179</v>
      </c>
      <c r="G605" s="70" t="s">
        <v>2325</v>
      </c>
      <c r="H605" s="70" t="s">
        <v>2326</v>
      </c>
      <c r="I605" s="148"/>
      <c r="J605" s="71">
        <v>1.617847975153023</v>
      </c>
      <c r="K605" s="71">
        <v>2.0035978120301761</v>
      </c>
      <c r="L605" s="71">
        <v>0.47604883282334232</v>
      </c>
      <c r="M605" s="71">
        <v>36.975192126063931</v>
      </c>
      <c r="N605" s="71">
        <v>21.193198187140641</v>
      </c>
      <c r="O605" s="71">
        <v>13.819665431398285</v>
      </c>
      <c r="P605" s="71">
        <v>8.4851234766139889</v>
      </c>
      <c r="Q605" s="71">
        <v>1.05501509742009</v>
      </c>
      <c r="R605" s="71">
        <v>0</v>
      </c>
      <c r="S605" s="71">
        <v>3.115446751782768</v>
      </c>
      <c r="T605" s="72"/>
      <c r="U605" s="71">
        <v>101875</v>
      </c>
      <c r="V605" s="71">
        <v>655</v>
      </c>
      <c r="W605" s="71">
        <v>10</v>
      </c>
      <c r="X605" s="71">
        <v>4568</v>
      </c>
      <c r="Y605" s="71">
        <v>5393</v>
      </c>
      <c r="Z605" s="71">
        <v>7228</v>
      </c>
      <c r="AA605" s="71">
        <v>1705</v>
      </c>
      <c r="AB605" s="71">
        <v>13837</v>
      </c>
      <c r="AC605" s="71">
        <v>0</v>
      </c>
      <c r="AD605" s="71">
        <v>3.115446751782768</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7.593</v>
      </c>
      <c r="BK605" s="71">
        <v>0</v>
      </c>
      <c r="BL605" s="71">
        <v>0</v>
      </c>
      <c r="BM605" s="71">
        <v>0</v>
      </c>
      <c r="BN605" s="72"/>
      <c r="BO605" s="71">
        <v>0</v>
      </c>
      <c r="BP605" s="71">
        <v>0</v>
      </c>
      <c r="BQ605" s="71">
        <v>1</v>
      </c>
      <c r="BR605" s="71">
        <v>0</v>
      </c>
      <c r="BS605" s="71">
        <v>0</v>
      </c>
      <c r="BT605" s="71">
        <v>0</v>
      </c>
      <c r="BU605"/>
      <c r="BV605" s="70">
        <v>7.593</v>
      </c>
      <c r="BW605" s="70">
        <v>0</v>
      </c>
      <c r="BX605" s="70">
        <v>0</v>
      </c>
      <c r="BY605" s="70">
        <v>0</v>
      </c>
      <c r="BZ605" s="70">
        <v>0</v>
      </c>
      <c r="CA605" s="70">
        <v>0</v>
      </c>
      <c r="CB605" s="70">
        <v>0</v>
      </c>
      <c r="CC605" s="70">
        <v>0</v>
      </c>
      <c r="CD605" s="70">
        <v>0</v>
      </c>
    </row>
    <row r="606" spans="1:82">
      <c r="A606" s="70" t="s">
        <v>2335</v>
      </c>
      <c r="B606" s="70">
        <v>248</v>
      </c>
      <c r="C606" s="70">
        <v>10</v>
      </c>
      <c r="D606" s="70">
        <v>15</v>
      </c>
      <c r="E606" s="70">
        <v>2013</v>
      </c>
      <c r="F606" s="70" t="s">
        <v>180</v>
      </c>
      <c r="G606" s="70" t="s">
        <v>2325</v>
      </c>
      <c r="H606" s="70" t="s">
        <v>2326</v>
      </c>
      <c r="I606" s="148"/>
      <c r="J606" s="71">
        <v>1.632277294255706</v>
      </c>
      <c r="K606" s="71">
        <v>1.861458934084693</v>
      </c>
      <c r="L606" s="71">
        <v>0.4266856160883945</v>
      </c>
      <c r="M606" s="71">
        <v>38.166127890383727</v>
      </c>
      <c r="N606" s="71">
        <v>21.41077104770212</v>
      </c>
      <c r="O606" s="71">
        <v>13.516362863521174</v>
      </c>
      <c r="P606" s="71">
        <v>8.2123782842947719</v>
      </c>
      <c r="Q606" s="71">
        <v>1.07298973187207</v>
      </c>
      <c r="R606" s="71">
        <v>0</v>
      </c>
      <c r="S606" s="71">
        <v>2.3186563811570871</v>
      </c>
      <c r="T606" s="72"/>
      <c r="U606" s="71">
        <v>99229</v>
      </c>
      <c r="V606" s="71">
        <v>655</v>
      </c>
      <c r="W606" s="71">
        <v>10</v>
      </c>
      <c r="X606" s="71">
        <v>4568</v>
      </c>
      <c r="Y606" s="71">
        <v>5446</v>
      </c>
      <c r="Z606" s="71">
        <v>7385</v>
      </c>
      <c r="AA606" s="71">
        <v>1644</v>
      </c>
      <c r="AB606" s="71">
        <v>13871</v>
      </c>
      <c r="AC606" s="71">
        <v>0</v>
      </c>
      <c r="AD606" s="71">
        <v>2.3186563811570871</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7.2530000000000001</v>
      </c>
      <c r="BK606" s="71">
        <v>0</v>
      </c>
      <c r="BL606" s="71">
        <v>0</v>
      </c>
      <c r="BM606" s="71">
        <v>0</v>
      </c>
      <c r="BN606" s="72"/>
      <c r="BO606" s="71">
        <v>0</v>
      </c>
      <c r="BP606" s="71">
        <v>0</v>
      </c>
      <c r="BQ606" s="71">
        <v>1</v>
      </c>
      <c r="BR606" s="71">
        <v>0</v>
      </c>
      <c r="BS606" s="71">
        <v>0</v>
      </c>
      <c r="BT606" s="71">
        <v>0</v>
      </c>
      <c r="BU606"/>
      <c r="BV606" s="70">
        <v>7.2530000000000001</v>
      </c>
      <c r="BW606" s="70">
        <v>0</v>
      </c>
      <c r="BX606" s="70">
        <v>0</v>
      </c>
      <c r="BY606" s="70">
        <v>0</v>
      </c>
      <c r="BZ606" s="70">
        <v>0</v>
      </c>
      <c r="CA606" s="70">
        <v>0</v>
      </c>
      <c r="CB606" s="70">
        <v>0</v>
      </c>
      <c r="CC606" s="70">
        <v>0</v>
      </c>
      <c r="CD606" s="70">
        <v>0</v>
      </c>
    </row>
    <row r="607" spans="1:82">
      <c r="A607" s="70" t="s">
        <v>2336</v>
      </c>
      <c r="B607" s="70">
        <v>249</v>
      </c>
      <c r="C607" s="70">
        <v>11</v>
      </c>
      <c r="D607" s="70">
        <v>15</v>
      </c>
      <c r="E607" s="70">
        <v>2014</v>
      </c>
      <c r="F607" s="70" t="s">
        <v>181</v>
      </c>
      <c r="G607" s="70" t="s">
        <v>2325</v>
      </c>
      <c r="H607" s="70" t="s">
        <v>2326</v>
      </c>
      <c r="I607" s="148"/>
      <c r="J607" s="71">
        <v>1.7301719847593291</v>
      </c>
      <c r="K607" s="71">
        <v>1.506063234786448</v>
      </c>
      <c r="L607" s="71">
        <v>0.62367727983233545</v>
      </c>
      <c r="M607" s="71">
        <v>33.256368902084581</v>
      </c>
      <c r="N607" s="71">
        <v>21.459583707941832</v>
      </c>
      <c r="O607" s="71">
        <v>13.095741220526165</v>
      </c>
      <c r="P607" s="71">
        <v>8.2048516817617312</v>
      </c>
      <c r="Q607" s="71">
        <v>1.02627838815443</v>
      </c>
      <c r="R607" s="71">
        <v>0</v>
      </c>
      <c r="S607" s="71">
        <v>3.413568890078019</v>
      </c>
      <c r="T607" s="72"/>
      <c r="U607" s="71">
        <v>103739</v>
      </c>
      <c r="V607" s="71">
        <v>486</v>
      </c>
      <c r="W607" s="71">
        <v>13</v>
      </c>
      <c r="X607" s="71">
        <v>4505</v>
      </c>
      <c r="Y607" s="71">
        <v>5444</v>
      </c>
      <c r="Z607" s="71">
        <v>7536</v>
      </c>
      <c r="AA607" s="71">
        <v>1634</v>
      </c>
      <c r="AB607" s="71">
        <v>13828</v>
      </c>
      <c r="AC607" s="71">
        <v>0</v>
      </c>
      <c r="AD607" s="71">
        <v>3.413568890078019</v>
      </c>
      <c r="AE607" s="72"/>
      <c r="AF607" s="71"/>
      <c r="AG607" s="71"/>
      <c r="AH607" s="71"/>
      <c r="AI607" s="71"/>
      <c r="AJ607" s="71"/>
      <c r="AK607" s="71"/>
      <c r="AL607" s="71"/>
      <c r="AM607" s="71"/>
      <c r="AN607" s="71"/>
      <c r="AO607" s="71"/>
      <c r="AP607" s="71"/>
      <c r="AQ607" s="72"/>
      <c r="AR607" s="71">
        <v>53</v>
      </c>
      <c r="AS607" s="71">
        <v>52</v>
      </c>
      <c r="AT607" s="71">
        <v>0</v>
      </c>
      <c r="AU607" s="71">
        <v>0</v>
      </c>
      <c r="AV607" s="71">
        <v>0</v>
      </c>
      <c r="AW607" s="71">
        <v>0</v>
      </c>
      <c r="AX607" s="71"/>
      <c r="AY607" s="72"/>
      <c r="AZ607" s="71">
        <v>272.60000000000002</v>
      </c>
      <c r="BA607" s="71">
        <v>779.3</v>
      </c>
      <c r="BB607" s="71">
        <v>0</v>
      </c>
      <c r="BC607" s="71">
        <v>0</v>
      </c>
      <c r="BD607" s="71">
        <v>0</v>
      </c>
      <c r="BE607" s="71">
        <v>0</v>
      </c>
      <c r="BF607" s="71"/>
      <c r="BG607" s="72"/>
      <c r="BH607" s="71">
        <v>0</v>
      </c>
      <c r="BI607" s="71">
        <v>0</v>
      </c>
      <c r="BJ607" s="71">
        <v>6.782</v>
      </c>
      <c r="BK607" s="71">
        <v>0</v>
      </c>
      <c r="BL607" s="71">
        <v>0</v>
      </c>
      <c r="BM607" s="71">
        <v>0</v>
      </c>
      <c r="BN607" s="72"/>
      <c r="BO607" s="71">
        <v>0</v>
      </c>
      <c r="BP607" s="71">
        <v>0</v>
      </c>
      <c r="BQ607" s="71">
        <v>1</v>
      </c>
      <c r="BR607" s="71">
        <v>0</v>
      </c>
      <c r="BS607" s="71">
        <v>0</v>
      </c>
      <c r="BT607" s="71">
        <v>0</v>
      </c>
      <c r="BU607"/>
      <c r="BV607" s="70">
        <v>6.782</v>
      </c>
      <c r="BW607" s="70">
        <v>0</v>
      </c>
      <c r="BX607" s="70">
        <v>0</v>
      </c>
      <c r="BY607" s="70">
        <v>0</v>
      </c>
      <c r="BZ607" s="70">
        <v>0</v>
      </c>
      <c r="CA607" s="70">
        <v>0</v>
      </c>
      <c r="CB607" s="70">
        <v>0</v>
      </c>
      <c r="CC607" s="70">
        <v>0</v>
      </c>
      <c r="CD607" s="70">
        <v>0</v>
      </c>
    </row>
    <row r="608" spans="1:82">
      <c r="A608" s="70" t="s">
        <v>2337</v>
      </c>
      <c r="B608" s="70">
        <v>250</v>
      </c>
      <c r="C608" s="70">
        <v>12</v>
      </c>
      <c r="D608" s="70">
        <v>15</v>
      </c>
      <c r="E608" s="70">
        <v>2015</v>
      </c>
      <c r="F608" s="70" t="s">
        <v>182</v>
      </c>
      <c r="G608" s="70" t="s">
        <v>2325</v>
      </c>
      <c r="H608" s="70" t="s">
        <v>2326</v>
      </c>
      <c r="I608" s="148"/>
      <c r="J608" s="71">
        <v>1.780240856066188</v>
      </c>
      <c r="K608" s="71">
        <v>1.497837192003185</v>
      </c>
      <c r="L608" s="71">
        <v>0.71632158325360729</v>
      </c>
      <c r="M608" s="71">
        <v>30.108033345016771</v>
      </c>
      <c r="N608" s="71">
        <v>20.557069851701421</v>
      </c>
      <c r="O608" s="71">
        <v>13.860767032220764</v>
      </c>
      <c r="P608" s="71">
        <v>8.0153474421729225</v>
      </c>
      <c r="Q608" s="71">
        <v>1.0056049024009901</v>
      </c>
      <c r="R608" s="71">
        <v>0</v>
      </c>
      <c r="S608" s="71">
        <v>2.13401426986804</v>
      </c>
      <c r="T608" s="72"/>
      <c r="U608" s="71">
        <v>103587</v>
      </c>
      <c r="V608" s="71">
        <v>486</v>
      </c>
      <c r="W608" s="71">
        <v>13</v>
      </c>
      <c r="X608" s="71">
        <v>4505</v>
      </c>
      <c r="Y608" s="71">
        <v>5507</v>
      </c>
      <c r="Z608" s="71">
        <v>8053</v>
      </c>
      <c r="AA608" s="71">
        <v>1595</v>
      </c>
      <c r="AB608" s="71">
        <v>13841</v>
      </c>
      <c r="AC608" s="71">
        <v>0</v>
      </c>
      <c r="AD608" s="71">
        <v>2.13401426986804</v>
      </c>
      <c r="AE608" s="72"/>
      <c r="AF608" s="71">
        <v>1344291.9640415821</v>
      </c>
      <c r="AG608" s="71">
        <v>959271.94214810524</v>
      </c>
      <c r="AH608" s="71">
        <v>144037.6121052544</v>
      </c>
      <c r="AI608" s="71">
        <v>30344998.03757152</v>
      </c>
      <c r="AJ608" s="71">
        <v>22464862.100975849</v>
      </c>
      <c r="AK608" s="71">
        <v>0</v>
      </c>
      <c r="AL608" s="71">
        <v>0</v>
      </c>
      <c r="AM608" s="71">
        <v>1896850.9891887091</v>
      </c>
      <c r="AN608" s="71">
        <v>0</v>
      </c>
      <c r="AO608" s="71">
        <v>0</v>
      </c>
      <c r="AP608" s="71">
        <v>57154312.646031015</v>
      </c>
      <c r="AQ608" s="72"/>
      <c r="AR608" s="71">
        <v>59</v>
      </c>
      <c r="AS608" s="71">
        <v>56</v>
      </c>
      <c r="AT608" s="71">
        <v>0</v>
      </c>
      <c r="AU608" s="71">
        <v>0</v>
      </c>
      <c r="AV608" s="71">
        <v>0</v>
      </c>
      <c r="AW608" s="71">
        <v>0</v>
      </c>
      <c r="AX608" s="71"/>
      <c r="AY608" s="72"/>
      <c r="AZ608" s="71">
        <v>296.52999999999997</v>
      </c>
      <c r="BA608" s="71">
        <v>850.2</v>
      </c>
      <c r="BB608" s="71">
        <v>0</v>
      </c>
      <c r="BC608" s="71">
        <v>0</v>
      </c>
      <c r="BD608" s="71">
        <v>0</v>
      </c>
      <c r="BE608" s="71">
        <v>0</v>
      </c>
      <c r="BF608" s="71"/>
      <c r="BG608" s="72"/>
      <c r="BH608" s="71">
        <v>0</v>
      </c>
      <c r="BI608" s="71">
        <v>0</v>
      </c>
      <c r="BJ608" s="71">
        <v>6.548</v>
      </c>
      <c r="BK608" s="71">
        <v>0</v>
      </c>
      <c r="BL608" s="71">
        <v>0</v>
      </c>
      <c r="BM608" s="71">
        <v>0</v>
      </c>
      <c r="BN608" s="72"/>
      <c r="BO608" s="71">
        <v>0</v>
      </c>
      <c r="BP608" s="71">
        <v>0</v>
      </c>
      <c r="BQ608" s="71">
        <v>1</v>
      </c>
      <c r="BR608" s="71">
        <v>0</v>
      </c>
      <c r="BS608" s="71">
        <v>0</v>
      </c>
      <c r="BT608" s="71">
        <v>0</v>
      </c>
      <c r="BU608"/>
      <c r="BV608" s="70">
        <v>6.548</v>
      </c>
      <c r="BW608" s="70">
        <v>0</v>
      </c>
      <c r="BX608" s="70">
        <v>0</v>
      </c>
      <c r="BY608" s="70">
        <v>0</v>
      </c>
      <c r="BZ608" s="70">
        <v>0</v>
      </c>
      <c r="CA608" s="70">
        <v>0</v>
      </c>
      <c r="CB608" s="70">
        <v>0</v>
      </c>
      <c r="CC608" s="70">
        <v>0</v>
      </c>
      <c r="CD608" s="70">
        <v>0</v>
      </c>
    </row>
    <row r="609" spans="1:82">
      <c r="A609" s="70" t="s">
        <v>2338</v>
      </c>
      <c r="B609" s="70">
        <v>251</v>
      </c>
      <c r="C609" s="70">
        <v>13</v>
      </c>
      <c r="D609" s="70">
        <v>15</v>
      </c>
      <c r="E609" s="70">
        <v>2016</v>
      </c>
      <c r="F609" s="70" t="s">
        <v>155</v>
      </c>
      <c r="G609" s="70" t="s">
        <v>2325</v>
      </c>
      <c r="H609" s="70" t="s">
        <v>2326</v>
      </c>
      <c r="I609" s="148"/>
      <c r="J609" s="71">
        <v>2.4954210108537391</v>
      </c>
      <c r="K609" s="71">
        <v>1.4283021532876372</v>
      </c>
      <c r="L609" s="71">
        <v>0.68363413509171234</v>
      </c>
      <c r="M609" s="71">
        <v>31.204931591165852</v>
      </c>
      <c r="N609" s="71">
        <v>20.593376755743321</v>
      </c>
      <c r="O609" s="71">
        <v>13.547924274508917</v>
      </c>
      <c r="P609" s="71">
        <v>7.7836725383652698</v>
      </c>
      <c r="Q609" s="71">
        <v>0.96921268617562206</v>
      </c>
      <c r="R609" s="71">
        <v>0</v>
      </c>
      <c r="S609" s="71">
        <v>2.6283401196399159</v>
      </c>
      <c r="T609" s="72"/>
      <c r="U609" s="71">
        <v>119972</v>
      </c>
      <c r="V609" s="71">
        <v>486</v>
      </c>
      <c r="W609" s="71">
        <v>13</v>
      </c>
      <c r="X609" s="71">
        <v>4505</v>
      </c>
      <c r="Y609" s="71">
        <v>5542</v>
      </c>
      <c r="Z609" s="71">
        <v>7968</v>
      </c>
      <c r="AA609" s="71">
        <v>1602</v>
      </c>
      <c r="AB609" s="71">
        <v>13722</v>
      </c>
      <c r="AC609" s="71">
        <v>0</v>
      </c>
      <c r="AD609" s="71">
        <v>2.6283401196399159</v>
      </c>
      <c r="AE609" s="72"/>
      <c r="AF609" s="71">
        <v>2071676.180707847</v>
      </c>
      <c r="AG609" s="71">
        <v>836285.86013735703</v>
      </c>
      <c r="AH609" s="71">
        <v>108258.88823237531</v>
      </c>
      <c r="AI609" s="71">
        <v>32574859.55390485</v>
      </c>
      <c r="AJ609" s="71">
        <v>22876488.702408399</v>
      </c>
      <c r="AK609" s="71">
        <v>0</v>
      </c>
      <c r="AL609" s="71">
        <v>0</v>
      </c>
      <c r="AM609" s="71">
        <v>1882003.535410071</v>
      </c>
      <c r="AN609" s="71">
        <v>0</v>
      </c>
      <c r="AO609" s="71">
        <v>0</v>
      </c>
      <c r="AP609" s="71">
        <v>60349572.720800899</v>
      </c>
      <c r="AQ609" s="72"/>
      <c r="AR609" s="71">
        <v>67</v>
      </c>
      <c r="AS609" s="71">
        <v>60</v>
      </c>
      <c r="AT609" s="71">
        <v>0</v>
      </c>
      <c r="AU609" s="71">
        <v>0</v>
      </c>
      <c r="AV609" s="71">
        <v>0</v>
      </c>
      <c r="AW609" s="71">
        <v>0</v>
      </c>
      <c r="AX609" s="71"/>
      <c r="AY609" s="72"/>
      <c r="AZ609" s="71">
        <v>332.23</v>
      </c>
      <c r="BA609" s="71">
        <v>911.7</v>
      </c>
      <c r="BB609" s="71">
        <v>0</v>
      </c>
      <c r="BC609" s="71">
        <v>0</v>
      </c>
      <c r="BD609" s="71">
        <v>0</v>
      </c>
      <c r="BE609" s="71">
        <v>0</v>
      </c>
      <c r="BF609" s="71"/>
      <c r="BG609" s="72"/>
      <c r="BH609" s="71">
        <v>0</v>
      </c>
      <c r="BI609" s="71">
        <v>0</v>
      </c>
      <c r="BJ609" s="71">
        <v>6.6340000000000003</v>
      </c>
      <c r="BK609" s="71">
        <v>0</v>
      </c>
      <c r="BL609" s="71">
        <v>0</v>
      </c>
      <c r="BM609" s="71">
        <v>0</v>
      </c>
      <c r="BN609" s="72"/>
      <c r="BO609" s="71">
        <v>0</v>
      </c>
      <c r="BP609" s="71">
        <v>0</v>
      </c>
      <c r="BQ609" s="71">
        <v>1</v>
      </c>
      <c r="BR609" s="71">
        <v>0</v>
      </c>
      <c r="BS609" s="71">
        <v>0</v>
      </c>
      <c r="BT609" s="71">
        <v>0</v>
      </c>
      <c r="BU609"/>
      <c r="BV609" s="70">
        <v>6.6340000000000003</v>
      </c>
      <c r="BW609" s="70">
        <v>0</v>
      </c>
      <c r="BX609" s="70">
        <v>0</v>
      </c>
      <c r="BY609" s="70">
        <v>0</v>
      </c>
      <c r="BZ609" s="70">
        <v>0</v>
      </c>
      <c r="CA609" s="70">
        <v>0</v>
      </c>
      <c r="CB609" s="70">
        <v>0</v>
      </c>
      <c r="CC609" s="70">
        <v>0</v>
      </c>
      <c r="CD609" s="70">
        <v>0</v>
      </c>
    </row>
    <row r="610" spans="1:82">
      <c r="A610" s="70" t="s">
        <v>2339</v>
      </c>
      <c r="B610" s="70">
        <v>252</v>
      </c>
      <c r="C610" s="70">
        <v>14</v>
      </c>
      <c r="D610" s="70">
        <v>15</v>
      </c>
      <c r="E610" s="70">
        <v>2017</v>
      </c>
      <c r="F610" s="70" t="s">
        <v>156</v>
      </c>
      <c r="G610" s="70" t="s">
        <v>2325</v>
      </c>
      <c r="H610" s="70" t="s">
        <v>2326</v>
      </c>
      <c r="I610" s="148"/>
      <c r="J610" s="71">
        <v>2.1934194393261652</v>
      </c>
      <c r="K610" s="71">
        <v>1.5376088073439493</v>
      </c>
      <c r="L610" s="71">
        <v>0.53076738518106659</v>
      </c>
      <c r="M610" s="71">
        <v>31.333674274674081</v>
      </c>
      <c r="N610" s="71">
        <v>21.481305900872144</v>
      </c>
      <c r="O610" s="71">
        <v>13.432224892072478</v>
      </c>
      <c r="P610" s="71">
        <v>7.604011273312671</v>
      </c>
      <c r="Q610" s="71">
        <v>0.93950423175622899</v>
      </c>
      <c r="R610" s="71">
        <v>0</v>
      </c>
      <c r="S610" s="71">
        <v>2.6586090481060749</v>
      </c>
      <c r="T610" s="72"/>
      <c r="U610" s="71">
        <v>116068</v>
      </c>
      <c r="V610" s="71">
        <v>486</v>
      </c>
      <c r="W610" s="71">
        <v>13</v>
      </c>
      <c r="X610" s="71">
        <v>4505</v>
      </c>
      <c r="Y610" s="71">
        <v>5621</v>
      </c>
      <c r="Z610" s="71">
        <v>8031</v>
      </c>
      <c r="AA610" s="71">
        <v>1575</v>
      </c>
      <c r="AB610" s="71">
        <v>13755</v>
      </c>
      <c r="AC610" s="71">
        <v>0</v>
      </c>
      <c r="AD610" s="71">
        <v>2.6586090481060749</v>
      </c>
      <c r="AE610" s="72"/>
      <c r="AF610" s="71">
        <v>1727565.4401821999</v>
      </c>
      <c r="AG610" s="71">
        <v>904675.32161354099</v>
      </c>
      <c r="AH610" s="71">
        <v>113181.3766571702</v>
      </c>
      <c r="AI610" s="71">
        <v>33402759.32756165</v>
      </c>
      <c r="AJ610" s="71">
        <v>24486660.014335562</v>
      </c>
      <c r="AK610" s="71">
        <v>0</v>
      </c>
      <c r="AL610" s="71">
        <v>0</v>
      </c>
      <c r="AM610" s="71">
        <v>1889481.4643230271</v>
      </c>
      <c r="AN610" s="71">
        <v>0</v>
      </c>
      <c r="AO610" s="71">
        <v>0</v>
      </c>
      <c r="AP610" s="71">
        <v>62524322.944673151</v>
      </c>
      <c r="AQ610" s="72"/>
      <c r="AR610" s="71">
        <v>72</v>
      </c>
      <c r="AS610" s="71">
        <v>61</v>
      </c>
      <c r="AT610" s="71">
        <v>0</v>
      </c>
      <c r="AU610" s="71">
        <v>0</v>
      </c>
      <c r="AV610" s="71">
        <v>0</v>
      </c>
      <c r="AW610" s="71">
        <v>0</v>
      </c>
      <c r="AX610" s="71"/>
      <c r="AY610" s="72"/>
      <c r="AZ610" s="71">
        <v>370.03</v>
      </c>
      <c r="BA610" s="71">
        <v>929.7</v>
      </c>
      <c r="BB610" s="71">
        <v>0</v>
      </c>
      <c r="BC610" s="71">
        <v>0</v>
      </c>
      <c r="BD610" s="71">
        <v>0</v>
      </c>
      <c r="BE610" s="71">
        <v>0</v>
      </c>
      <c r="BF610" s="71"/>
      <c r="BG610" s="72"/>
      <c r="BH610" s="71">
        <v>0</v>
      </c>
      <c r="BI610" s="71">
        <v>0</v>
      </c>
      <c r="BJ610" s="71">
        <v>6.3710000000000004</v>
      </c>
      <c r="BK610" s="71">
        <v>0</v>
      </c>
      <c r="BL610" s="71">
        <v>0</v>
      </c>
      <c r="BM610" s="71">
        <v>0</v>
      </c>
      <c r="BN610" s="72"/>
      <c r="BO610" s="71">
        <v>0</v>
      </c>
      <c r="BP610" s="71">
        <v>0</v>
      </c>
      <c r="BQ610" s="71">
        <v>1</v>
      </c>
      <c r="BR610" s="71">
        <v>0</v>
      </c>
      <c r="BS610" s="71">
        <v>0</v>
      </c>
      <c r="BT610" s="71">
        <v>0</v>
      </c>
      <c r="BU610"/>
      <c r="BV610" s="70">
        <v>6.3710000000000004</v>
      </c>
      <c r="BW610" s="70">
        <v>0</v>
      </c>
      <c r="BX610" s="70">
        <v>0</v>
      </c>
      <c r="BY610" s="70">
        <v>0</v>
      </c>
      <c r="BZ610" s="70">
        <v>0</v>
      </c>
      <c r="CA610" s="70">
        <v>0</v>
      </c>
      <c r="CB610" s="70">
        <v>0</v>
      </c>
      <c r="CC610" s="70">
        <v>0</v>
      </c>
      <c r="CD610" s="70">
        <v>0</v>
      </c>
    </row>
    <row r="611" spans="1:82">
      <c r="A611" s="70" t="s">
        <v>2340</v>
      </c>
      <c r="B611" s="70">
        <v>253</v>
      </c>
      <c r="C611" s="70">
        <v>15</v>
      </c>
      <c r="D611" s="70">
        <v>15</v>
      </c>
      <c r="E611" s="70">
        <v>2018</v>
      </c>
      <c r="F611" s="70" t="s">
        <v>183</v>
      </c>
      <c r="G611" s="70" t="s">
        <v>2325</v>
      </c>
      <c r="H611" s="70" t="s">
        <v>2326</v>
      </c>
      <c r="I611" s="148"/>
      <c r="J611" s="71">
        <v>4.2524055357993857</v>
      </c>
      <c r="K611" s="71">
        <v>1.4669942160546297</v>
      </c>
      <c r="L611" s="71">
        <v>0.49965158149122041</v>
      </c>
      <c r="M611" s="71">
        <v>36.253619614967633</v>
      </c>
      <c r="N611" s="71">
        <v>19.443428953177666</v>
      </c>
      <c r="O611" s="71">
        <v>13.266842246083232</v>
      </c>
      <c r="P611" s="71">
        <v>7.4900800588863756</v>
      </c>
      <c r="Q611" s="71">
        <v>0.867113181474505</v>
      </c>
      <c r="R611" s="71">
        <v>0</v>
      </c>
      <c r="S611" s="71">
        <v>2.3831185531039054</v>
      </c>
      <c r="T611" s="72"/>
      <c r="U611" s="71">
        <v>231942</v>
      </c>
      <c r="V611" s="71">
        <v>486</v>
      </c>
      <c r="W611" s="71">
        <v>13</v>
      </c>
      <c r="X611" s="71">
        <v>4505</v>
      </c>
      <c r="Y611" s="71">
        <v>5667</v>
      </c>
      <c r="Z611" s="71">
        <v>8084</v>
      </c>
      <c r="AA611" s="71">
        <v>1567</v>
      </c>
      <c r="AB611" s="71">
        <v>13681</v>
      </c>
      <c r="AC611" s="71">
        <v>0</v>
      </c>
      <c r="AD611" s="71">
        <v>2.383118553103905</v>
      </c>
      <c r="AE611" s="72"/>
      <c r="AF611" s="71">
        <v>2722871.859606415</v>
      </c>
      <c r="AG611" s="71">
        <v>810097.3117254877</v>
      </c>
      <c r="AH611" s="71">
        <v>104550.8784902458</v>
      </c>
      <c r="AI611" s="71">
        <v>39170566.67947565</v>
      </c>
      <c r="AJ611" s="71">
        <v>20929605.360499691</v>
      </c>
      <c r="AK611" s="71">
        <v>0</v>
      </c>
      <c r="AL611" s="71">
        <v>0</v>
      </c>
      <c r="AM611" s="71">
        <v>1883204.845646068</v>
      </c>
      <c r="AN611" s="71">
        <v>0</v>
      </c>
      <c r="AO611" s="71">
        <v>0</v>
      </c>
      <c r="AP611" s="71">
        <v>65620896.935443565</v>
      </c>
      <c r="AQ611" s="72"/>
      <c r="AR611" s="71">
        <v>76</v>
      </c>
      <c r="AS611" s="71">
        <v>63</v>
      </c>
      <c r="AT611" s="71">
        <v>0</v>
      </c>
      <c r="AU611" s="71">
        <v>0</v>
      </c>
      <c r="AV611" s="71">
        <v>0</v>
      </c>
      <c r="AW611" s="71">
        <v>0</v>
      </c>
      <c r="AX611" s="71"/>
      <c r="AY611" s="72"/>
      <c r="AZ611" s="71">
        <v>397.53</v>
      </c>
      <c r="BA611" s="71">
        <v>953</v>
      </c>
      <c r="BB611" s="71">
        <v>0</v>
      </c>
      <c r="BC611" s="71">
        <v>0</v>
      </c>
      <c r="BD611" s="71">
        <v>0</v>
      </c>
      <c r="BE611" s="71">
        <v>0</v>
      </c>
      <c r="BF611" s="71"/>
      <c r="BG611" s="72"/>
      <c r="BH611" s="71">
        <v>0</v>
      </c>
      <c r="BI611" s="71">
        <v>0</v>
      </c>
      <c r="BJ611" s="71">
        <v>6.06</v>
      </c>
      <c r="BK611" s="71">
        <v>0</v>
      </c>
      <c r="BL611" s="71">
        <v>0</v>
      </c>
      <c r="BM611" s="71">
        <v>0</v>
      </c>
      <c r="BN611" s="72"/>
      <c r="BO611" s="71">
        <v>0</v>
      </c>
      <c r="BP611" s="71">
        <v>0</v>
      </c>
      <c r="BQ611" s="71">
        <v>1</v>
      </c>
      <c r="BR611" s="71">
        <v>0</v>
      </c>
      <c r="BS611" s="71">
        <v>0</v>
      </c>
      <c r="BT611" s="71">
        <v>0</v>
      </c>
      <c r="BU611"/>
      <c r="BV611" s="70">
        <v>6.06</v>
      </c>
      <c r="BW611" s="70">
        <v>0</v>
      </c>
      <c r="BX611" s="70">
        <v>0</v>
      </c>
      <c r="BY611" s="70">
        <v>0</v>
      </c>
      <c r="BZ611" s="70">
        <v>0</v>
      </c>
      <c r="CA611" s="70">
        <v>0</v>
      </c>
      <c r="CB611" s="70">
        <v>0</v>
      </c>
      <c r="CC611" s="70">
        <v>0</v>
      </c>
      <c r="CD611" s="70">
        <v>0</v>
      </c>
    </row>
    <row r="612" spans="1:82">
      <c r="A612" s="70" t="s">
        <v>2341</v>
      </c>
      <c r="B612" s="70">
        <v>254</v>
      </c>
      <c r="C612" s="70">
        <v>16</v>
      </c>
      <c r="D612" s="70">
        <v>15</v>
      </c>
      <c r="E612" s="70">
        <v>2019</v>
      </c>
      <c r="F612" s="70" t="s">
        <v>158</v>
      </c>
      <c r="G612" s="70" t="s">
        <v>2325</v>
      </c>
      <c r="H612" s="70" t="s">
        <v>2326</v>
      </c>
      <c r="I612" s="148"/>
      <c r="J612" s="71">
        <v>2.3073446596260667</v>
      </c>
      <c r="K612" s="71">
        <v>1.3726336962585381</v>
      </c>
      <c r="L612" s="71">
        <v>0.50811741822950385</v>
      </c>
      <c r="M612" s="71">
        <v>29.83718775481972</v>
      </c>
      <c r="N612" s="71">
        <v>18.992910934923319</v>
      </c>
      <c r="O612" s="71">
        <v>12.484286537927229</v>
      </c>
      <c r="P612" s="71">
        <v>7.6525171598473971</v>
      </c>
      <c r="Q612" s="71">
        <v>0.83456900911271004</v>
      </c>
      <c r="R612" s="71">
        <v>0</v>
      </c>
      <c r="S612" s="71">
        <v>3.1060500420874302</v>
      </c>
      <c r="T612" s="72"/>
      <c r="U612" s="71">
        <v>126487</v>
      </c>
      <c r="V612" s="71">
        <v>486</v>
      </c>
      <c r="W612" s="71">
        <v>13</v>
      </c>
      <c r="X612" s="71">
        <v>4505</v>
      </c>
      <c r="Y612" s="71">
        <v>5638</v>
      </c>
      <c r="Z612" s="71">
        <v>7816</v>
      </c>
      <c r="AA612" s="71">
        <v>1589</v>
      </c>
      <c r="AB612" s="71">
        <v>13524</v>
      </c>
      <c r="AC612" s="71">
        <v>0</v>
      </c>
      <c r="AD612" s="71">
        <v>3.1060500420874302</v>
      </c>
      <c r="AE612" s="72"/>
      <c r="AF612" s="71">
        <v>1880811.241773915</v>
      </c>
      <c r="AG612" s="71">
        <v>787518.77306254092</v>
      </c>
      <c r="AH612" s="71">
        <v>115504.27778887629</v>
      </c>
      <c r="AI612" s="71">
        <v>30928971.19373437</v>
      </c>
      <c r="AJ612" s="71">
        <v>20774739.705057729</v>
      </c>
      <c r="AK612" s="71">
        <v>0</v>
      </c>
      <c r="AL612" s="71">
        <v>0</v>
      </c>
      <c r="AM612" s="71">
        <v>1841866.9913825081</v>
      </c>
      <c r="AN612" s="71">
        <v>0</v>
      </c>
      <c r="AO612" s="71">
        <v>0</v>
      </c>
      <c r="AP612" s="71">
        <v>56329412.182799935</v>
      </c>
      <c r="AQ612" s="72"/>
      <c r="AR612" s="71">
        <v>85</v>
      </c>
      <c r="AS612" s="71">
        <v>63</v>
      </c>
      <c r="AT612" s="71">
        <v>0</v>
      </c>
      <c r="AU612" s="71">
        <v>0</v>
      </c>
      <c r="AV612" s="71">
        <v>0</v>
      </c>
      <c r="AW612" s="71">
        <v>0</v>
      </c>
      <c r="AX612" s="71"/>
      <c r="AY612" s="72"/>
      <c r="AZ612" s="71">
        <v>442.52999999999992</v>
      </c>
      <c r="BA612" s="71">
        <v>952.50000000000023</v>
      </c>
      <c r="BB612" s="71">
        <v>0</v>
      </c>
      <c r="BC612" s="71">
        <v>0</v>
      </c>
      <c r="BD612" s="71">
        <v>0</v>
      </c>
      <c r="BE612" s="71">
        <v>0</v>
      </c>
      <c r="BF612" s="71"/>
      <c r="BG612" s="72"/>
      <c r="BH612" s="71">
        <v>0</v>
      </c>
      <c r="BI612" s="71">
        <v>0</v>
      </c>
      <c r="BJ612" s="71">
        <v>5.7990000000000004</v>
      </c>
      <c r="BK612" s="71">
        <v>0</v>
      </c>
      <c r="BL612" s="71">
        <v>0</v>
      </c>
      <c r="BM612" s="71">
        <v>0</v>
      </c>
      <c r="BN612" s="72"/>
      <c r="BO612" s="71">
        <v>0</v>
      </c>
      <c r="BP612" s="71">
        <v>0</v>
      </c>
      <c r="BQ612" s="71">
        <v>1</v>
      </c>
      <c r="BR612" s="71">
        <v>0</v>
      </c>
      <c r="BS612" s="71">
        <v>0</v>
      </c>
      <c r="BT612" s="71">
        <v>0</v>
      </c>
      <c r="BU612"/>
      <c r="BV612" s="70">
        <v>5.7990000000000004</v>
      </c>
      <c r="BW612" s="70">
        <v>0</v>
      </c>
      <c r="BX612" s="70">
        <v>0</v>
      </c>
      <c r="BY612" s="70">
        <v>0</v>
      </c>
      <c r="BZ612" s="70">
        <v>0</v>
      </c>
      <c r="CA612" s="70">
        <v>0</v>
      </c>
      <c r="CB612" s="70">
        <v>0</v>
      </c>
      <c r="CC612" s="70">
        <v>0</v>
      </c>
      <c r="CD612" s="70">
        <v>0</v>
      </c>
    </row>
    <row r="613" spans="1:82">
      <c r="A613" s="70" t="s">
        <v>2342</v>
      </c>
      <c r="B613" s="70">
        <v>255</v>
      </c>
      <c r="C613" s="70">
        <v>17</v>
      </c>
      <c r="D613" s="70">
        <v>15</v>
      </c>
      <c r="E613" s="70">
        <v>2020</v>
      </c>
      <c r="F613" s="70" t="s">
        <v>159</v>
      </c>
      <c r="G613" s="70" t="s">
        <v>2325</v>
      </c>
      <c r="H613" s="70" t="s">
        <v>2326</v>
      </c>
      <c r="I613" s="148"/>
      <c r="J613" s="71">
        <v>1.9818347141233279</v>
      </c>
      <c r="K613" s="71">
        <v>1.2155559779858345</v>
      </c>
      <c r="L613" s="71">
        <v>7.9382592236131505E-2</v>
      </c>
      <c r="M613" s="71">
        <v>23.349502881151814</v>
      </c>
      <c r="N613" s="71">
        <v>17.761784408451742</v>
      </c>
      <c r="O613" s="71">
        <v>11.146516195104489</v>
      </c>
      <c r="P613" s="71">
        <v>7.3582783261432416</v>
      </c>
      <c r="Q613" s="71">
        <v>0.79060434005611702</v>
      </c>
      <c r="R613" s="71">
        <v>0</v>
      </c>
      <c r="S613" s="71">
        <v>2.7631105768279718</v>
      </c>
      <c r="T613" s="72"/>
      <c r="U613" s="71">
        <v>126954</v>
      </c>
      <c r="V613" s="71">
        <v>508</v>
      </c>
      <c r="W613" s="71">
        <v>2</v>
      </c>
      <c r="X613" s="71">
        <v>4562</v>
      </c>
      <c r="Y613" s="71">
        <v>5655</v>
      </c>
      <c r="Z613" s="71">
        <v>7965</v>
      </c>
      <c r="AA613" s="71">
        <v>1624</v>
      </c>
      <c r="AB613" s="71">
        <v>13409</v>
      </c>
      <c r="AC613" s="71">
        <v>0</v>
      </c>
      <c r="AD613" s="71">
        <v>2.7631105768279718</v>
      </c>
      <c r="AE613" s="72"/>
      <c r="AF613" s="71">
        <v>1690753.579868905</v>
      </c>
      <c r="AG613" s="71">
        <v>695608.13436971698</v>
      </c>
      <c r="AH613" s="71">
        <v>19901.410677415701</v>
      </c>
      <c r="AI613" s="71">
        <v>26225110.581481393</v>
      </c>
      <c r="AJ613" s="71">
        <v>21817853.46182045</v>
      </c>
      <c r="AK613" s="71"/>
      <c r="AL613" s="71"/>
      <c r="AM613" s="71">
        <v>1750023.4770972223</v>
      </c>
      <c r="AN613" s="71"/>
      <c r="AO613" s="71"/>
      <c r="AP613" s="71">
        <v>52199250.645315103</v>
      </c>
      <c r="AQ613" s="72"/>
      <c r="AR613" s="71">
        <v>98</v>
      </c>
      <c r="AS613" s="71">
        <v>63</v>
      </c>
      <c r="AT613" s="71">
        <v>0</v>
      </c>
      <c r="AU613" s="71">
        <v>0</v>
      </c>
      <c r="AV613" s="71">
        <v>0</v>
      </c>
      <c r="AW613" s="71">
        <v>0</v>
      </c>
      <c r="AX613" s="71"/>
      <c r="AY613" s="72"/>
      <c r="AZ613" s="71">
        <v>517.42999999999984</v>
      </c>
      <c r="BA613" s="71">
        <v>952.50000000000011</v>
      </c>
      <c r="BB613" s="71">
        <v>0</v>
      </c>
      <c r="BC613" s="71">
        <v>0</v>
      </c>
      <c r="BD613" s="71">
        <v>0</v>
      </c>
      <c r="BE613" s="71">
        <v>0</v>
      </c>
      <c r="BF613" s="71"/>
      <c r="BG613" s="72"/>
      <c r="BH613" s="71">
        <v>0</v>
      </c>
      <c r="BI613" s="71">
        <v>0</v>
      </c>
      <c r="BJ613" s="71">
        <v>5.9509999999999996</v>
      </c>
      <c r="BK613" s="71">
        <v>0</v>
      </c>
      <c r="BL613" s="71">
        <v>0</v>
      </c>
      <c r="BM613" s="71">
        <v>0</v>
      </c>
      <c r="BN613" s="72"/>
      <c r="BO613" s="71">
        <v>0</v>
      </c>
      <c r="BP613" s="71">
        <v>0</v>
      </c>
      <c r="BQ613" s="71">
        <v>1</v>
      </c>
      <c r="BR613" s="71">
        <v>0</v>
      </c>
      <c r="BS613" s="71">
        <v>0</v>
      </c>
      <c r="BT613" s="71">
        <v>0</v>
      </c>
      <c r="BU613"/>
      <c r="BV613" s="70">
        <v>5.9509999999999996</v>
      </c>
      <c r="BW613" s="70">
        <v>0</v>
      </c>
      <c r="BX613" s="70">
        <v>0</v>
      </c>
      <c r="BY613" s="70">
        <v>0</v>
      </c>
      <c r="BZ613" s="70">
        <v>0</v>
      </c>
      <c r="CA613" s="70">
        <v>0</v>
      </c>
      <c r="CB613" s="70">
        <v>0</v>
      </c>
      <c r="CC613" s="70">
        <v>0</v>
      </c>
      <c r="CD613" s="70">
        <v>0</v>
      </c>
    </row>
    <row r="614" spans="1:82">
      <c r="A614" s="70" t="s">
        <v>2343</v>
      </c>
      <c r="B614" s="70">
        <v>255</v>
      </c>
      <c r="C614" s="70">
        <v>18</v>
      </c>
      <c r="D614" s="70">
        <v>15</v>
      </c>
      <c r="E614" s="70">
        <v>2021</v>
      </c>
      <c r="F614" s="70" t="s">
        <v>160</v>
      </c>
      <c r="G614" s="70" t="s">
        <v>2325</v>
      </c>
      <c r="H614" s="70" t="s">
        <v>2326</v>
      </c>
      <c r="I614" s="148"/>
      <c r="J614" s="71">
        <v>1.9482171396864727</v>
      </c>
      <c r="K614" s="71">
        <v>1.2872388331787996</v>
      </c>
      <c r="L614" s="71">
        <v>8.557224239377359E-2</v>
      </c>
      <c r="M614" s="71">
        <v>25.274727740172857</v>
      </c>
      <c r="N614" s="71">
        <v>18.629915260771742</v>
      </c>
      <c r="O614" s="71">
        <v>10.742608313925409</v>
      </c>
      <c r="P614" s="71">
        <v>7.4113427930965745</v>
      </c>
      <c r="Q614" s="71">
        <v>0.774855302271374</v>
      </c>
      <c r="R614" s="71">
        <v>0</v>
      </c>
      <c r="S614" s="71">
        <v>2.2605720588593701</v>
      </c>
      <c r="T614" s="72"/>
      <c r="U614" s="71">
        <v>132189</v>
      </c>
      <c r="V614" s="71">
        <v>508</v>
      </c>
      <c r="W614" s="71">
        <v>2</v>
      </c>
      <c r="X614" s="71">
        <v>4562</v>
      </c>
      <c r="Y614" s="71">
        <v>5623</v>
      </c>
      <c r="Z614" s="71">
        <v>7904</v>
      </c>
      <c r="AA614" s="71">
        <v>1595</v>
      </c>
      <c r="AB614" s="71">
        <v>13271</v>
      </c>
      <c r="AC614" s="71">
        <v>0</v>
      </c>
      <c r="AD614" s="71">
        <v>2.2605720588593701</v>
      </c>
      <c r="AE614" s="72"/>
      <c r="AF614" s="71">
        <v>1646146.8029695505</v>
      </c>
      <c r="AG614" s="71">
        <v>745453.99539124756</v>
      </c>
      <c r="AH614" s="71">
        <v>21042.863683532985</v>
      </c>
      <c r="AI614" s="71">
        <v>28894073.71643481</v>
      </c>
      <c r="AJ614" s="71">
        <v>22437585.556584269</v>
      </c>
      <c r="AK614" s="71">
        <v>0</v>
      </c>
      <c r="AL614" s="71">
        <v>0</v>
      </c>
      <c r="AM614" s="71">
        <v>1742003.0550973527</v>
      </c>
      <c r="AN614" s="71">
        <v>0</v>
      </c>
      <c r="AO614" s="71">
        <v>0</v>
      </c>
      <c r="AP614" s="71">
        <v>55486305.990160763</v>
      </c>
      <c r="AQ614" s="72"/>
      <c r="AR614" s="71">
        <v>102</v>
      </c>
      <c r="AS614" s="71">
        <v>64</v>
      </c>
      <c r="AT614" s="71">
        <v>0</v>
      </c>
      <c r="AU614" s="71">
        <v>0</v>
      </c>
      <c r="AV614" s="71">
        <v>0</v>
      </c>
      <c r="AW614" s="71">
        <v>0</v>
      </c>
      <c r="AX614" s="71"/>
      <c r="AY614" s="72"/>
      <c r="AZ614" s="71">
        <v>534.72999999999979</v>
      </c>
      <c r="BA614" s="71">
        <v>963.00000000000011</v>
      </c>
      <c r="BB614" s="71">
        <v>0</v>
      </c>
      <c r="BC614" s="71">
        <v>0</v>
      </c>
      <c r="BD614" s="71">
        <v>0</v>
      </c>
      <c r="BE614" s="71">
        <v>0</v>
      </c>
      <c r="BF614" s="71"/>
      <c r="BG614" s="72"/>
      <c r="BH614" s="71">
        <v>0</v>
      </c>
      <c r="BI614" s="71">
        <v>0</v>
      </c>
      <c r="BJ614" s="71">
        <v>5.7560000000000002</v>
      </c>
      <c r="BK614" s="71">
        <v>0</v>
      </c>
      <c r="BL614" s="71">
        <v>0</v>
      </c>
      <c r="BM614" s="71">
        <v>0</v>
      </c>
      <c r="BN614" s="72"/>
      <c r="BO614" s="71">
        <v>0</v>
      </c>
      <c r="BP614" s="71">
        <v>0</v>
      </c>
      <c r="BQ614" s="71">
        <v>1</v>
      </c>
      <c r="BR614" s="71">
        <v>0</v>
      </c>
      <c r="BS614" s="71">
        <v>0</v>
      </c>
      <c r="BT614" s="71">
        <v>0</v>
      </c>
      <c r="BU614"/>
      <c r="BV614" s="70">
        <v>5.7560000000000002</v>
      </c>
      <c r="BW614" s="70">
        <v>0</v>
      </c>
      <c r="BX614" s="70">
        <v>0</v>
      </c>
      <c r="BY614" s="70">
        <v>0</v>
      </c>
      <c r="BZ614" s="70">
        <v>0</v>
      </c>
      <c r="CA614" s="70">
        <v>0</v>
      </c>
      <c r="CB614" s="70">
        <v>0</v>
      </c>
      <c r="CC614" s="70">
        <v>0</v>
      </c>
      <c r="CD614" s="70">
        <v>0</v>
      </c>
    </row>
    <row r="615" spans="1:82">
      <c r="A615" s="70" t="s">
        <v>2344</v>
      </c>
      <c r="B615" s="70">
        <v>255</v>
      </c>
      <c r="C615" s="70">
        <v>19</v>
      </c>
      <c r="D615" s="70">
        <v>15</v>
      </c>
      <c r="E615" s="70">
        <v>2022</v>
      </c>
      <c r="F615" s="70" t="s">
        <v>161</v>
      </c>
      <c r="G615" s="1064" t="s">
        <v>2325</v>
      </c>
      <c r="H615" s="70" t="s">
        <v>2326</v>
      </c>
      <c r="I615" s="148"/>
      <c r="J615" s="71">
        <v>2.0089681289052241</v>
      </c>
      <c r="K615" s="71">
        <v>1.401606044178124</v>
      </c>
      <c r="L615" s="71">
        <v>6.9744455863554322E-2</v>
      </c>
      <c r="M615" s="71">
        <v>28.917102404372915</v>
      </c>
      <c r="N615" s="71">
        <v>18.517840648839346</v>
      </c>
      <c r="O615" s="71">
        <v>11.329613109412572</v>
      </c>
      <c r="P615" s="71">
        <v>7.3641333804276208</v>
      </c>
      <c r="Q615" s="71">
        <v>0.77437390833818642</v>
      </c>
      <c r="R615" s="71">
        <v>0</v>
      </c>
      <c r="S615" s="71">
        <v>2.8855141514715901</v>
      </c>
      <c r="T615" s="72"/>
      <c r="U615" s="71">
        <v>138084</v>
      </c>
      <c r="V615" s="71">
        <v>508</v>
      </c>
      <c r="W615" s="71">
        <v>2</v>
      </c>
      <c r="X615" s="71">
        <v>4562</v>
      </c>
      <c r="Y615" s="71">
        <v>5626</v>
      </c>
      <c r="Z615" s="71">
        <v>7920</v>
      </c>
      <c r="AA615" s="71">
        <v>1609</v>
      </c>
      <c r="AB615" s="71">
        <v>13154</v>
      </c>
      <c r="AC615" s="71">
        <v>0</v>
      </c>
      <c r="AD615" s="71">
        <v>2.8855141514715901</v>
      </c>
      <c r="AE615" s="72"/>
      <c r="AF615" s="71">
        <v>1659022.0046728496</v>
      </c>
      <c r="AG615" s="71">
        <v>845256.8229223527</v>
      </c>
      <c r="AH615" s="71">
        <v>19734.552957604115</v>
      </c>
      <c r="AI615" s="71">
        <v>32313718.560499951</v>
      </c>
      <c r="AJ615" s="71">
        <v>22874747.66804656</v>
      </c>
      <c r="AK615" s="71">
        <v>0</v>
      </c>
      <c r="AL615" s="71">
        <v>0</v>
      </c>
      <c r="AM615" s="71">
        <v>1698540.4306311982</v>
      </c>
      <c r="AN615" s="71">
        <v>0</v>
      </c>
      <c r="AO615" s="71">
        <v>0</v>
      </c>
      <c r="AP615" s="71">
        <v>59411020.039730512</v>
      </c>
      <c r="AQ615" s="72"/>
      <c r="AR615" s="71">
        <v>112</v>
      </c>
      <c r="AS615" s="71">
        <v>64</v>
      </c>
      <c r="AT615" s="71">
        <v>0</v>
      </c>
      <c r="AU615" s="71">
        <v>0</v>
      </c>
      <c r="AV615" s="71">
        <v>0</v>
      </c>
      <c r="AW615" s="71">
        <v>0</v>
      </c>
      <c r="AX615" s="71"/>
      <c r="AY615" s="72"/>
      <c r="AZ615" s="71">
        <v>593.02999999999975</v>
      </c>
      <c r="BA615" s="71">
        <v>963.00000000000011</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2345</v>
      </c>
      <c r="B616" s="70">
        <v>255</v>
      </c>
      <c r="C616" s="70">
        <v>20</v>
      </c>
      <c r="D616" s="70">
        <v>15</v>
      </c>
      <c r="E616" s="70">
        <v>2023</v>
      </c>
      <c r="F616" s="70" t="s">
        <v>1539</v>
      </c>
      <c r="G616" s="1064" t="s">
        <v>2325</v>
      </c>
      <c r="H616" s="70" t="s">
        <v>2326</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118</v>
      </c>
      <c r="AS616" s="71">
        <v>64</v>
      </c>
      <c r="AT616" s="71">
        <v>0</v>
      </c>
      <c r="AU616" s="71">
        <v>0</v>
      </c>
      <c r="AV616" s="71">
        <v>0</v>
      </c>
      <c r="AW616" s="71">
        <v>0</v>
      </c>
      <c r="AX616" s="71"/>
      <c r="AY616" s="72"/>
      <c r="AZ616" s="71">
        <v>627.22999999999979</v>
      </c>
      <c r="BA616" s="71">
        <v>963.00000000000011</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2346</v>
      </c>
      <c r="B617" s="70">
        <v>255</v>
      </c>
      <c r="C617" s="70">
        <v>21</v>
      </c>
      <c r="D617" s="70">
        <v>15</v>
      </c>
      <c r="E617" s="70">
        <v>2024</v>
      </c>
      <c r="F617" s="70" t="s">
        <v>1554</v>
      </c>
      <c r="G617" s="70" t="s">
        <v>2325</v>
      </c>
      <c r="H617" s="70" t="s">
        <v>2326</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2395</v>
      </c>
      <c r="B618" s="70">
        <v>511</v>
      </c>
      <c r="C618" s="70">
        <v>1</v>
      </c>
      <c r="D618" s="70">
        <v>31</v>
      </c>
      <c r="E618" s="70">
        <v>1990</v>
      </c>
      <c r="F618" s="70" t="s">
        <v>787</v>
      </c>
      <c r="G618" s="70" t="s">
        <v>2396</v>
      </c>
      <c r="H618" s="70" t="s">
        <v>2397</v>
      </c>
      <c r="I618" s="148"/>
      <c r="J618" s="71">
        <v>38077.037663182389</v>
      </c>
      <c r="K618" s="71">
        <v>386.48912305400091</v>
      </c>
      <c r="L618" s="71">
        <v>283.22457402594301</v>
      </c>
      <c r="M618" s="71">
        <v>1811.516344915362</v>
      </c>
      <c r="N618" s="71">
        <v>2270.122603977492</v>
      </c>
      <c r="O618" s="71">
        <v>1468.480009661421</v>
      </c>
      <c r="P618" s="71">
        <v>1949.132526614442</v>
      </c>
      <c r="Q618" s="71">
        <v>118.61325947535801</v>
      </c>
      <c r="R618" s="71">
        <v>458.23739156976842</v>
      </c>
      <c r="S618" s="71">
        <v>118.31346000000001</v>
      </c>
      <c r="T618" s="72"/>
      <c r="U618" s="71">
        <v>686797784</v>
      </c>
      <c r="V618" s="71">
        <v>86208</v>
      </c>
      <c r="W618" s="71">
        <v>3081</v>
      </c>
      <c r="X618" s="71">
        <v>555758</v>
      </c>
      <c r="Y618" s="71">
        <v>609712</v>
      </c>
      <c r="Z618" s="71">
        <v>604003</v>
      </c>
      <c r="AA618" s="71">
        <v>473271</v>
      </c>
      <c r="AB618" s="71">
        <v>1925877</v>
      </c>
      <c r="AC618" s="71">
        <v>79367541</v>
      </c>
      <c r="AD618" s="71">
        <v>118.31346000000001</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2398</v>
      </c>
      <c r="B619" s="70">
        <v>512</v>
      </c>
      <c r="C619" s="70">
        <v>2</v>
      </c>
      <c r="D619" s="70">
        <v>31</v>
      </c>
      <c r="E619" s="70">
        <v>2005</v>
      </c>
      <c r="F619" s="70" t="s">
        <v>789</v>
      </c>
      <c r="G619" s="70" t="s">
        <v>2396</v>
      </c>
      <c r="H619" s="70" t="s">
        <v>2397</v>
      </c>
      <c r="I619" s="148"/>
      <c r="J619" s="71">
        <v>35771.575350424988</v>
      </c>
      <c r="K619" s="71">
        <v>251.8268574025893</v>
      </c>
      <c r="L619" s="71">
        <v>243.50139106378359</v>
      </c>
      <c r="M619" s="71">
        <v>3478.021461369699</v>
      </c>
      <c r="N619" s="71">
        <v>4059.0177083679778</v>
      </c>
      <c r="O619" s="71">
        <v>2250.1478619681161</v>
      </c>
      <c r="P619" s="71">
        <v>1889.41471121019</v>
      </c>
      <c r="Q619" s="71">
        <v>115.17271755896</v>
      </c>
      <c r="R619" s="71">
        <v>455.1024727152444</v>
      </c>
      <c r="S619" s="71">
        <v>252.96987395267999</v>
      </c>
      <c r="T619" s="72"/>
      <c r="U619" s="71">
        <v>729559869</v>
      </c>
      <c r="V619" s="71">
        <v>70437</v>
      </c>
      <c r="W619" s="71">
        <v>2991</v>
      </c>
      <c r="X619" s="71">
        <v>508470</v>
      </c>
      <c r="Y619" s="71">
        <v>750127</v>
      </c>
      <c r="Z619" s="71">
        <v>1070994</v>
      </c>
      <c r="AA619" s="71">
        <v>375729</v>
      </c>
      <c r="AB619" s="71">
        <v>1954919</v>
      </c>
      <c r="AC619" s="71">
        <v>80475449</v>
      </c>
      <c r="AD619" s="71">
        <v>252.96987395267999</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2399</v>
      </c>
      <c r="B620" s="70">
        <v>513</v>
      </c>
      <c r="C620" s="70">
        <v>3</v>
      </c>
      <c r="D620" s="70">
        <v>31</v>
      </c>
      <c r="E620" s="70">
        <v>2006</v>
      </c>
      <c r="F620" s="70" t="s">
        <v>790</v>
      </c>
      <c r="G620" s="70" t="s">
        <v>2396</v>
      </c>
      <c r="H620" s="70" t="s">
        <v>2397</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2400</v>
      </c>
      <c r="B621" s="70">
        <v>514</v>
      </c>
      <c r="C621" s="70">
        <v>4</v>
      </c>
      <c r="D621" s="70">
        <v>31</v>
      </c>
      <c r="E621" s="70">
        <v>2007</v>
      </c>
      <c r="F621" s="70" t="s">
        <v>791</v>
      </c>
      <c r="G621" s="70" t="s">
        <v>2396</v>
      </c>
      <c r="H621" s="70" t="s">
        <v>2397</v>
      </c>
      <c r="I621" s="148"/>
      <c r="J621" s="71">
        <v>37273.731407501677</v>
      </c>
      <c r="K621" s="71">
        <v>224.268232114336</v>
      </c>
      <c r="L621" s="71">
        <v>167.6906917415541</v>
      </c>
      <c r="M621" s="71">
        <v>3707.1639252326768</v>
      </c>
      <c r="N621" s="71">
        <v>3711.576139801025</v>
      </c>
      <c r="O621" s="71">
        <v>2194.383862557775</v>
      </c>
      <c r="P621" s="71">
        <v>1866.7275490799479</v>
      </c>
      <c r="Q621" s="71">
        <v>121.188213646443</v>
      </c>
      <c r="R621" s="71">
        <v>465.40429589818558</v>
      </c>
      <c r="S621" s="71">
        <v>216.194884644392</v>
      </c>
      <c r="T621" s="72"/>
      <c r="U621" s="71">
        <v>825297016</v>
      </c>
      <c r="V621" s="71">
        <v>65227</v>
      </c>
      <c r="W621" s="71">
        <v>3244</v>
      </c>
      <c r="X621" s="71">
        <v>606181</v>
      </c>
      <c r="Y621" s="71">
        <v>766961</v>
      </c>
      <c r="Z621" s="71">
        <v>1085762</v>
      </c>
      <c r="AA621" s="71">
        <v>365559</v>
      </c>
      <c r="AB621" s="71">
        <v>1948250</v>
      </c>
      <c r="AC621" s="71">
        <v>84658429</v>
      </c>
      <c r="AD621" s="71">
        <v>216.194884644392</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2401</v>
      </c>
      <c r="B622" s="70">
        <v>515</v>
      </c>
      <c r="C622" s="70">
        <v>5</v>
      </c>
      <c r="D622" s="70">
        <v>31</v>
      </c>
      <c r="E622" s="70">
        <v>2008</v>
      </c>
      <c r="F622" s="70" t="s">
        <v>792</v>
      </c>
      <c r="G622" s="70" t="s">
        <v>2396</v>
      </c>
      <c r="H622" s="70" t="s">
        <v>2397</v>
      </c>
      <c r="I622" s="148"/>
      <c r="J622" s="71">
        <v>34297.512756942167</v>
      </c>
      <c r="K622" s="71">
        <v>170.1984725883338</v>
      </c>
      <c r="L622" s="71">
        <v>151.1197034396761</v>
      </c>
      <c r="M622" s="71">
        <v>3778.2744542785431</v>
      </c>
      <c r="N622" s="71">
        <v>3783.7980736650052</v>
      </c>
      <c r="O622" s="71">
        <v>2137.137139712343</v>
      </c>
      <c r="P622" s="71">
        <v>1815.5162757985729</v>
      </c>
      <c r="Q622" s="71">
        <v>118.958770455779</v>
      </c>
      <c r="R622" s="71">
        <v>424.14637296804437</v>
      </c>
      <c r="S622" s="71">
        <v>231.67970217691999</v>
      </c>
      <c r="T622" s="72"/>
      <c r="U622" s="71">
        <v>871506786</v>
      </c>
      <c r="V622" s="71">
        <v>65227</v>
      </c>
      <c r="W622" s="71">
        <v>3244</v>
      </c>
      <c r="X622" s="71">
        <v>606181</v>
      </c>
      <c r="Y622" s="71">
        <v>774399</v>
      </c>
      <c r="Z622" s="71">
        <v>1094551</v>
      </c>
      <c r="AA622" s="71">
        <v>355936</v>
      </c>
      <c r="AB622" s="71">
        <v>1943864</v>
      </c>
      <c r="AC622" s="71">
        <v>80115414</v>
      </c>
      <c r="AD622" s="71">
        <v>231.6797021769201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2402</v>
      </c>
      <c r="B623" s="70">
        <v>516</v>
      </c>
      <c r="C623" s="70">
        <v>6</v>
      </c>
      <c r="D623" s="70">
        <v>31</v>
      </c>
      <c r="E623" s="70">
        <v>2009</v>
      </c>
      <c r="F623" s="70" t="s">
        <v>176</v>
      </c>
      <c r="G623" s="70" t="s">
        <v>2396</v>
      </c>
      <c r="H623" s="70" t="s">
        <v>2397</v>
      </c>
      <c r="I623" s="148"/>
      <c r="J623" s="71">
        <v>30626.911257081621</v>
      </c>
      <c r="K623" s="71">
        <v>173.76177186109729</v>
      </c>
      <c r="L623" s="71">
        <v>170.38516349872111</v>
      </c>
      <c r="M623" s="71">
        <v>3632.879375350632</v>
      </c>
      <c r="N623" s="71">
        <v>3512.178755719417</v>
      </c>
      <c r="O623" s="71">
        <v>2178.7275698640642</v>
      </c>
      <c r="P623" s="71">
        <v>1728.8838768832879</v>
      </c>
      <c r="Q623" s="71">
        <v>113.064753367338</v>
      </c>
      <c r="R623" s="71">
        <v>379.58199172534898</v>
      </c>
      <c r="S623" s="71">
        <v>213.106552785985</v>
      </c>
      <c r="T623" s="72"/>
      <c r="U623" s="71">
        <v>661053341</v>
      </c>
      <c r="V623" s="71">
        <v>68269</v>
      </c>
      <c r="W623" s="71">
        <v>5319</v>
      </c>
      <c r="X623" s="71">
        <v>659832</v>
      </c>
      <c r="Y623" s="71">
        <v>780663</v>
      </c>
      <c r="Z623" s="71">
        <v>1101400</v>
      </c>
      <c r="AA623" s="71">
        <v>347972</v>
      </c>
      <c r="AB623" s="71">
        <v>1939449</v>
      </c>
      <c r="AC623" s="71">
        <v>69946966</v>
      </c>
      <c r="AD623" s="71">
        <v>213.106552785985</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5.5469999999999997</v>
      </c>
      <c r="BI623" s="71">
        <v>11.243</v>
      </c>
      <c r="BJ623" s="71">
        <v>27742.887999999999</v>
      </c>
      <c r="BK623" s="71">
        <v>380.6</v>
      </c>
      <c r="BL623" s="71">
        <v>544.56599999999992</v>
      </c>
      <c r="BM623" s="71">
        <v>0</v>
      </c>
      <c r="BN623" s="72"/>
      <c r="BO623" s="71">
        <v>1</v>
      </c>
      <c r="BP623" s="71">
        <v>2</v>
      </c>
      <c r="BQ623" s="71">
        <v>216</v>
      </c>
      <c r="BR623" s="71">
        <v>4</v>
      </c>
      <c r="BS623" s="71">
        <v>48</v>
      </c>
      <c r="BT623" s="71">
        <v>0</v>
      </c>
      <c r="BU623"/>
      <c r="BV623" s="70">
        <v>27147.179</v>
      </c>
      <c r="BW623" s="70">
        <v>175.18700000000001</v>
      </c>
      <c r="BX623" s="70">
        <v>1256.684</v>
      </c>
      <c r="BY623" s="70">
        <v>19.937000000000001</v>
      </c>
      <c r="BZ623" s="70">
        <v>65.075000000000003</v>
      </c>
      <c r="CA623" s="70">
        <v>0</v>
      </c>
      <c r="CB623" s="70">
        <v>20.782</v>
      </c>
      <c r="CC623" s="70">
        <v>0</v>
      </c>
      <c r="CD623" s="70">
        <v>0</v>
      </c>
    </row>
    <row r="624" spans="1:82">
      <c r="A624" s="70" t="s">
        <v>2403</v>
      </c>
      <c r="B624" s="70">
        <v>517</v>
      </c>
      <c r="C624" s="70">
        <v>7</v>
      </c>
      <c r="D624" s="70">
        <v>31</v>
      </c>
      <c r="E624" s="70">
        <v>2010</v>
      </c>
      <c r="F624" s="70" t="s">
        <v>177</v>
      </c>
      <c r="G624" s="70" t="s">
        <v>2396</v>
      </c>
      <c r="H624" s="70" t="s">
        <v>2397</v>
      </c>
      <c r="I624" s="148"/>
      <c r="J624" s="71">
        <v>34235.934308229873</v>
      </c>
      <c r="K624" s="71">
        <v>189.81795835978079</v>
      </c>
      <c r="L624" s="71">
        <v>161.42447534755291</v>
      </c>
      <c r="M624" s="71">
        <v>4106.3663984843342</v>
      </c>
      <c r="N624" s="71">
        <v>3810.028181106371</v>
      </c>
      <c r="O624" s="71">
        <v>2183.6067671839501</v>
      </c>
      <c r="P624" s="71">
        <v>1741.353830473548</v>
      </c>
      <c r="Q624" s="71">
        <v>117.66602845388201</v>
      </c>
      <c r="R624" s="71">
        <v>360.39024130112301</v>
      </c>
      <c r="S624" s="71">
        <v>216.52725284402169</v>
      </c>
      <c r="T624" s="72"/>
      <c r="U624" s="71">
        <v>770059506</v>
      </c>
      <c r="V624" s="71">
        <v>68269</v>
      </c>
      <c r="W624" s="71">
        <v>5319</v>
      </c>
      <c r="X624" s="71">
        <v>659832</v>
      </c>
      <c r="Y624" s="71">
        <v>786906</v>
      </c>
      <c r="Z624" s="71">
        <v>1108996</v>
      </c>
      <c r="AA624" s="71">
        <v>341729</v>
      </c>
      <c r="AB624" s="71">
        <v>1934057</v>
      </c>
      <c r="AC624" s="71">
        <v>62934431</v>
      </c>
      <c r="AD624" s="71">
        <v>216.5272528440218</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5.1050000000000004</v>
      </c>
      <c r="BI624" s="71">
        <v>11.882</v>
      </c>
      <c r="BJ624" s="71">
        <v>31078.358</v>
      </c>
      <c r="BK624" s="71">
        <v>3359.9870000000001</v>
      </c>
      <c r="BL624" s="71">
        <v>477.82199999999995</v>
      </c>
      <c r="BM624" s="71">
        <v>0</v>
      </c>
      <c r="BN624" s="72"/>
      <c r="BO624" s="71">
        <v>1</v>
      </c>
      <c r="BP624" s="71">
        <v>2</v>
      </c>
      <c r="BQ624" s="71">
        <v>221</v>
      </c>
      <c r="BR624" s="71">
        <v>5</v>
      </c>
      <c r="BS624" s="71">
        <v>52</v>
      </c>
      <c r="BT624" s="71">
        <v>0</v>
      </c>
      <c r="BU624"/>
      <c r="BV624" s="70">
        <v>32968.949999999997</v>
      </c>
      <c r="BW624" s="70">
        <v>211.477</v>
      </c>
      <c r="BX624" s="70">
        <v>1648.991</v>
      </c>
      <c r="BY624" s="70">
        <v>22.792999999999999</v>
      </c>
      <c r="BZ624" s="70">
        <v>57.534999999999997</v>
      </c>
      <c r="CA624" s="70">
        <v>0</v>
      </c>
      <c r="CB624" s="70">
        <v>23.408000000000001</v>
      </c>
      <c r="CC624" s="70">
        <v>0</v>
      </c>
      <c r="CD624" s="70">
        <v>0</v>
      </c>
    </row>
    <row r="625" spans="1:82">
      <c r="A625" s="70" t="s">
        <v>2404</v>
      </c>
      <c r="B625" s="70">
        <v>518</v>
      </c>
      <c r="C625" s="70">
        <v>8</v>
      </c>
      <c r="D625" s="70">
        <v>31</v>
      </c>
      <c r="E625" s="70">
        <v>2011</v>
      </c>
      <c r="F625" s="70" t="s">
        <v>178</v>
      </c>
      <c r="G625" s="70" t="s">
        <v>2396</v>
      </c>
      <c r="H625" s="70" t="s">
        <v>2397</v>
      </c>
      <c r="I625" s="148"/>
      <c r="J625" s="71">
        <v>34244.510094758283</v>
      </c>
      <c r="K625" s="71">
        <v>225.62836754811769</v>
      </c>
      <c r="L625" s="71">
        <v>216.58091111963401</v>
      </c>
      <c r="M625" s="71">
        <v>3904.579680423089</v>
      </c>
      <c r="N625" s="71">
        <v>3375.8329915423992</v>
      </c>
      <c r="O625" s="71">
        <v>2162.6146906903796</v>
      </c>
      <c r="P625" s="71">
        <v>1670.6191262449734</v>
      </c>
      <c r="Q625" s="71">
        <v>135.55299146933601</v>
      </c>
      <c r="R625" s="71">
        <v>359.51467926768908</v>
      </c>
      <c r="S625" s="71">
        <v>222.86728755711039</v>
      </c>
      <c r="T625" s="72"/>
      <c r="U625" s="71">
        <v>773263423</v>
      </c>
      <c r="V625" s="71">
        <v>68269</v>
      </c>
      <c r="W625" s="71">
        <v>5319</v>
      </c>
      <c r="X625" s="71">
        <v>659832</v>
      </c>
      <c r="Y625" s="71">
        <v>793664</v>
      </c>
      <c r="Z625" s="71">
        <v>1122196</v>
      </c>
      <c r="AA625" s="71">
        <v>337604</v>
      </c>
      <c r="AB625" s="71">
        <v>1931586</v>
      </c>
      <c r="AC625" s="71">
        <v>62677700</v>
      </c>
      <c r="AD625" s="71">
        <v>222.86728755711039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5.7910000000000004</v>
      </c>
      <c r="BI625" s="71">
        <v>13.638</v>
      </c>
      <c r="BJ625" s="71">
        <v>30761.988000000001</v>
      </c>
      <c r="BK625" s="71">
        <v>4210.924</v>
      </c>
      <c r="BL625" s="71">
        <v>683.82100000000003</v>
      </c>
      <c r="BM625" s="71">
        <v>0</v>
      </c>
      <c r="BN625" s="72"/>
      <c r="BO625" s="71">
        <v>1</v>
      </c>
      <c r="BP625" s="71">
        <v>2</v>
      </c>
      <c r="BQ625" s="71">
        <v>226</v>
      </c>
      <c r="BR625" s="71">
        <v>5</v>
      </c>
      <c r="BS625" s="71">
        <v>55</v>
      </c>
      <c r="BT625" s="71">
        <v>0</v>
      </c>
      <c r="BU625"/>
      <c r="BV625" s="70">
        <v>33605.256000000001</v>
      </c>
      <c r="BW625" s="70">
        <v>226.69800000000001</v>
      </c>
      <c r="BX625" s="70">
        <v>1716.4259999999999</v>
      </c>
      <c r="BY625" s="70">
        <v>24.609000000000002</v>
      </c>
      <c r="BZ625" s="70">
        <v>75.524000000000001</v>
      </c>
      <c r="CA625" s="70">
        <v>0</v>
      </c>
      <c r="CB625" s="70">
        <v>27.649000000000001</v>
      </c>
      <c r="CC625" s="70">
        <v>0</v>
      </c>
      <c r="CD625" s="70">
        <v>0</v>
      </c>
    </row>
    <row r="626" spans="1:82">
      <c r="A626" s="70" t="s">
        <v>2405</v>
      </c>
      <c r="B626" s="70">
        <v>519</v>
      </c>
      <c r="C626" s="70">
        <v>9</v>
      </c>
      <c r="D626" s="70">
        <v>31</v>
      </c>
      <c r="E626" s="70">
        <v>2012</v>
      </c>
      <c r="F626" s="70" t="s">
        <v>179</v>
      </c>
      <c r="G626" s="70" t="s">
        <v>2396</v>
      </c>
      <c r="H626" s="70" t="s">
        <v>2397</v>
      </c>
      <c r="I626" s="148"/>
      <c r="J626" s="71">
        <v>34008.386779842593</v>
      </c>
      <c r="K626" s="71">
        <v>204.08077726704491</v>
      </c>
      <c r="L626" s="71">
        <v>214.91725427376991</v>
      </c>
      <c r="M626" s="71">
        <v>3771.9819006158968</v>
      </c>
      <c r="N626" s="71">
        <v>3824.1061302896278</v>
      </c>
      <c r="O626" s="71">
        <v>2174.4386997075362</v>
      </c>
      <c r="P626" s="71">
        <v>1659.008356180361</v>
      </c>
      <c r="Q626" s="71">
        <v>148.38093125912999</v>
      </c>
      <c r="R626" s="71">
        <v>332.58531017676199</v>
      </c>
      <c r="S626" s="71">
        <v>223.41049963646651</v>
      </c>
      <c r="T626" s="72"/>
      <c r="U626" s="71">
        <v>762702710</v>
      </c>
      <c r="V626" s="71">
        <v>68269</v>
      </c>
      <c r="W626" s="71">
        <v>5319</v>
      </c>
      <c r="X626" s="71">
        <v>659832</v>
      </c>
      <c r="Y626" s="71">
        <v>812189</v>
      </c>
      <c r="Z626" s="71">
        <v>1137281</v>
      </c>
      <c r="AA626" s="71">
        <v>333361</v>
      </c>
      <c r="AB626" s="71">
        <v>1946083</v>
      </c>
      <c r="AC626" s="71">
        <v>56481038</v>
      </c>
      <c r="AD626" s="71">
        <v>223.4104996364666</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5.3840000000000003</v>
      </c>
      <c r="BI626" s="71">
        <v>12.798</v>
      </c>
      <c r="BJ626" s="71">
        <v>30553.863000000001</v>
      </c>
      <c r="BK626" s="71">
        <v>3645.261</v>
      </c>
      <c r="BL626" s="71">
        <v>630.697</v>
      </c>
      <c r="BM626" s="71">
        <v>0</v>
      </c>
      <c r="BN626" s="72"/>
      <c r="BO626" s="71">
        <v>1</v>
      </c>
      <c r="BP626" s="71">
        <v>2</v>
      </c>
      <c r="BQ626" s="71">
        <v>225</v>
      </c>
      <c r="BR626" s="71">
        <v>5</v>
      </c>
      <c r="BS626" s="71">
        <v>53</v>
      </c>
      <c r="BT626" s="71">
        <v>0</v>
      </c>
      <c r="BU626"/>
      <c r="BV626" s="70">
        <v>32768.425999999999</v>
      </c>
      <c r="BW626" s="70">
        <v>204.24799999999999</v>
      </c>
      <c r="BX626" s="70">
        <v>1740.893</v>
      </c>
      <c r="BY626" s="70">
        <v>21.416</v>
      </c>
      <c r="BZ626" s="70">
        <v>78.944000000000003</v>
      </c>
      <c r="CA626" s="70">
        <v>0</v>
      </c>
      <c r="CB626" s="70">
        <v>29.954000000000001</v>
      </c>
      <c r="CC626" s="70">
        <v>4.1219999999999999</v>
      </c>
      <c r="CD626" s="70">
        <v>0</v>
      </c>
    </row>
    <row r="627" spans="1:82">
      <c r="A627" s="70" t="s">
        <v>2406</v>
      </c>
      <c r="B627" s="70">
        <v>520</v>
      </c>
      <c r="C627" s="70">
        <v>10</v>
      </c>
      <c r="D627" s="70">
        <v>31</v>
      </c>
      <c r="E627" s="70">
        <v>2013</v>
      </c>
      <c r="F627" s="70" t="s">
        <v>180</v>
      </c>
      <c r="G627" s="70" t="s">
        <v>2396</v>
      </c>
      <c r="H627" s="70" t="s">
        <v>2397</v>
      </c>
      <c r="I627" s="148"/>
      <c r="J627" s="71">
        <v>35760.867932476664</v>
      </c>
      <c r="K627" s="71">
        <v>171.09267682498731</v>
      </c>
      <c r="L627" s="71">
        <v>199.60390482157689</v>
      </c>
      <c r="M627" s="71">
        <v>3727.8856157520372</v>
      </c>
      <c r="N627" s="71">
        <v>3862.9813524871902</v>
      </c>
      <c r="O627" s="71">
        <v>2108.4080173164502</v>
      </c>
      <c r="P627" s="71">
        <v>1648.5100564741788</v>
      </c>
      <c r="Q627" s="71">
        <v>150.47135825502201</v>
      </c>
      <c r="R627" s="71">
        <v>327.27510841055681</v>
      </c>
      <c r="S627" s="71">
        <v>218.57434506162971</v>
      </c>
      <c r="T627" s="72"/>
      <c r="U627" s="71">
        <v>767253200</v>
      </c>
      <c r="V627" s="71">
        <v>68269</v>
      </c>
      <c r="W627" s="71">
        <v>5319</v>
      </c>
      <c r="X627" s="71">
        <v>659832</v>
      </c>
      <c r="Y627" s="71">
        <v>817223</v>
      </c>
      <c r="Z627" s="71">
        <v>1151981</v>
      </c>
      <c r="AA627" s="71">
        <v>330008</v>
      </c>
      <c r="AB627" s="71">
        <v>1945208</v>
      </c>
      <c r="AC627" s="71">
        <v>54252987</v>
      </c>
      <c r="AD627" s="71">
        <v>218.5743450616296</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6.0389999999999997</v>
      </c>
      <c r="BI627" s="71">
        <v>13.715</v>
      </c>
      <c r="BJ627" s="71">
        <v>31483.05</v>
      </c>
      <c r="BK627" s="71">
        <v>3957.105</v>
      </c>
      <c r="BL627" s="71">
        <v>532.26199999999994</v>
      </c>
      <c r="BM627" s="71">
        <v>0</v>
      </c>
      <c r="BN627" s="72"/>
      <c r="BO627" s="71">
        <v>1</v>
      </c>
      <c r="BP627" s="71">
        <v>2</v>
      </c>
      <c r="BQ627" s="71">
        <v>228</v>
      </c>
      <c r="BR627" s="71">
        <v>5</v>
      </c>
      <c r="BS627" s="71">
        <v>50</v>
      </c>
      <c r="BT627" s="71">
        <v>0</v>
      </c>
      <c r="BU627"/>
      <c r="BV627" s="70">
        <v>33934.002</v>
      </c>
      <c r="BW627" s="70">
        <v>226.37200000000001</v>
      </c>
      <c r="BX627" s="70">
        <v>1722.816</v>
      </c>
      <c r="BY627" s="70">
        <v>22.013999999999999</v>
      </c>
      <c r="BZ627" s="70">
        <v>51.787999999999997</v>
      </c>
      <c r="CA627" s="70">
        <v>0</v>
      </c>
      <c r="CB627" s="70">
        <v>30.16</v>
      </c>
      <c r="CC627" s="70">
        <v>5.0190000000000001</v>
      </c>
      <c r="CD627" s="70">
        <v>0</v>
      </c>
    </row>
    <row r="628" spans="1:82">
      <c r="A628" s="70" t="s">
        <v>2407</v>
      </c>
      <c r="B628" s="70">
        <v>521</v>
      </c>
      <c r="C628" s="70">
        <v>11</v>
      </c>
      <c r="D628" s="70">
        <v>31</v>
      </c>
      <c r="E628" s="70">
        <v>2014</v>
      </c>
      <c r="F628" s="70" t="s">
        <v>181</v>
      </c>
      <c r="G628" s="70" t="s">
        <v>2396</v>
      </c>
      <c r="H628" s="70" t="s">
        <v>2397</v>
      </c>
      <c r="I628" s="148"/>
      <c r="J628" s="71">
        <v>36032.77967334634</v>
      </c>
      <c r="K628" s="71">
        <v>170.42248472356491</v>
      </c>
      <c r="L628" s="71">
        <v>202.57201158390919</v>
      </c>
      <c r="M628" s="71">
        <v>3762.4994506490011</v>
      </c>
      <c r="N628" s="71">
        <v>3577.652971817924</v>
      </c>
      <c r="O628" s="71">
        <v>2020.0893313274721</v>
      </c>
      <c r="P628" s="71">
        <v>1640.3075209166107</v>
      </c>
      <c r="Q628" s="71">
        <v>143.96114894617301</v>
      </c>
      <c r="R628" s="71">
        <v>330.53581740260552</v>
      </c>
      <c r="S628" s="71">
        <v>234.6557377136478</v>
      </c>
      <c r="T628" s="72"/>
      <c r="U628" s="71">
        <v>825442546</v>
      </c>
      <c r="V628" s="71">
        <v>59112</v>
      </c>
      <c r="W628" s="71">
        <v>5495</v>
      </c>
      <c r="X628" s="71">
        <v>657145</v>
      </c>
      <c r="Y628" s="71">
        <v>823543</v>
      </c>
      <c r="Z628" s="71">
        <v>1162469</v>
      </c>
      <c r="AA628" s="71">
        <v>326668</v>
      </c>
      <c r="AB628" s="71">
        <v>1939722</v>
      </c>
      <c r="AC628" s="71">
        <v>54965812</v>
      </c>
      <c r="AD628" s="71">
        <v>234.6557377136478</v>
      </c>
      <c r="AE628" s="72"/>
      <c r="AF628" s="71"/>
      <c r="AG628" s="71"/>
      <c r="AH628" s="71"/>
      <c r="AI628" s="71"/>
      <c r="AJ628" s="71"/>
      <c r="AK628" s="71"/>
      <c r="AL628" s="71"/>
      <c r="AM628" s="71"/>
      <c r="AN628" s="71"/>
      <c r="AO628" s="71"/>
      <c r="AP628" s="71"/>
      <c r="AQ628" s="72"/>
      <c r="AR628" s="71">
        <v>35283</v>
      </c>
      <c r="AS628" s="71">
        <v>10021</v>
      </c>
      <c r="AT628" s="71">
        <v>0</v>
      </c>
      <c r="AU628" s="71">
        <v>9</v>
      </c>
      <c r="AV628" s="71">
        <v>0</v>
      </c>
      <c r="AW628" s="71">
        <v>3</v>
      </c>
      <c r="AX628" s="71"/>
      <c r="AY628" s="72"/>
      <c r="AZ628" s="71">
        <v>154649.41500000001</v>
      </c>
      <c r="BA628" s="71">
        <v>379387.30199999991</v>
      </c>
      <c r="BB628" s="71">
        <v>0</v>
      </c>
      <c r="BC628" s="71">
        <v>13547</v>
      </c>
      <c r="BD628" s="71">
        <v>0</v>
      </c>
      <c r="BE628" s="71">
        <v>9526.2000000000007</v>
      </c>
      <c r="BF628" s="71"/>
      <c r="BG628" s="72"/>
      <c r="BH628" s="71">
        <v>5.9459999999999997</v>
      </c>
      <c r="BI628" s="71">
        <v>14.109</v>
      </c>
      <c r="BJ628" s="71">
        <v>30727.514999999999</v>
      </c>
      <c r="BK628" s="71">
        <v>4096.8419999999996</v>
      </c>
      <c r="BL628" s="71">
        <v>550.15700000000004</v>
      </c>
      <c r="BM628" s="71">
        <v>4.4349999999999996</v>
      </c>
      <c r="BN628" s="72"/>
      <c r="BO628" s="71">
        <v>1</v>
      </c>
      <c r="BP628" s="71">
        <v>2</v>
      </c>
      <c r="BQ628" s="71">
        <v>219</v>
      </c>
      <c r="BR628" s="71">
        <v>5</v>
      </c>
      <c r="BS628" s="71">
        <v>54</v>
      </c>
      <c r="BT628" s="71">
        <v>1</v>
      </c>
      <c r="BU628"/>
      <c r="BV628" s="70">
        <v>33617.036999999997</v>
      </c>
      <c r="BW628" s="70">
        <v>208.25899999999999</v>
      </c>
      <c r="BX628" s="70">
        <v>1457.4960000000001</v>
      </c>
      <c r="BY628" s="70">
        <v>23.376999999999999</v>
      </c>
      <c r="BZ628" s="70">
        <v>61.212000000000003</v>
      </c>
      <c r="CA628" s="70">
        <v>0</v>
      </c>
      <c r="CB628" s="70">
        <v>31.623000000000001</v>
      </c>
      <c r="CC628" s="70">
        <v>0</v>
      </c>
      <c r="CD628" s="70">
        <v>0</v>
      </c>
    </row>
    <row r="629" spans="1:82">
      <c r="A629" s="70" t="s">
        <v>2408</v>
      </c>
      <c r="B629" s="70">
        <v>522</v>
      </c>
      <c r="C629" s="70">
        <v>12</v>
      </c>
      <c r="D629" s="70">
        <v>31</v>
      </c>
      <c r="E629" s="70">
        <v>2015</v>
      </c>
      <c r="F629" s="70" t="s">
        <v>182</v>
      </c>
      <c r="G629" s="70" t="s">
        <v>2396</v>
      </c>
      <c r="H629" s="70" t="s">
        <v>2397</v>
      </c>
      <c r="I629" s="148"/>
      <c r="J629" s="71">
        <v>34734.81896684035</v>
      </c>
      <c r="K629" s="71">
        <v>154.1716030821409</v>
      </c>
      <c r="L629" s="71">
        <v>308.46301869501133</v>
      </c>
      <c r="M629" s="71">
        <v>3422.9835010733418</v>
      </c>
      <c r="N629" s="71">
        <v>3823.1757751883738</v>
      </c>
      <c r="O629" s="71">
        <v>2016.1073435766255</v>
      </c>
      <c r="P629" s="71">
        <v>1628.8040302849713</v>
      </c>
      <c r="Q629" s="71">
        <v>140.497048896026</v>
      </c>
      <c r="R629" s="71">
        <v>314.07780498316072</v>
      </c>
      <c r="S629" s="71">
        <v>238.6231494520429</v>
      </c>
      <c r="T629" s="72"/>
      <c r="U629" s="71">
        <v>778732371</v>
      </c>
      <c r="V629" s="71">
        <v>59112</v>
      </c>
      <c r="W629" s="71">
        <v>5495</v>
      </c>
      <c r="X629" s="71">
        <v>657145</v>
      </c>
      <c r="Y629" s="71">
        <v>829811</v>
      </c>
      <c r="Z629" s="71">
        <v>1171343</v>
      </c>
      <c r="AA629" s="71">
        <v>324121</v>
      </c>
      <c r="AB629" s="71">
        <v>1933781</v>
      </c>
      <c r="AC629" s="71">
        <v>53686476</v>
      </c>
      <c r="AD629" s="71">
        <v>238.62314945204301</v>
      </c>
      <c r="AE629" s="72"/>
      <c r="AF629" s="71">
        <v>9863513395.4672127</v>
      </c>
      <c r="AG629" s="71">
        <v>110534974.36762451</v>
      </c>
      <c r="AH629" s="71">
        <v>61990604.293520547</v>
      </c>
      <c r="AI629" s="71">
        <v>3961991588.9244852</v>
      </c>
      <c r="AJ629" s="71">
        <v>4698762857.4574413</v>
      </c>
      <c r="AK629" s="71"/>
      <c r="AL629" s="71"/>
      <c r="AM629" s="71">
        <v>265016574.14379969</v>
      </c>
      <c r="AN629" s="71"/>
      <c r="AO629" s="71"/>
      <c r="AP629" s="71">
        <v>18961809994.654083</v>
      </c>
      <c r="AQ629" s="72"/>
      <c r="AR629" s="71">
        <v>38637</v>
      </c>
      <c r="AS629" s="71">
        <v>14653</v>
      </c>
      <c r="AT629" s="71">
        <v>0</v>
      </c>
      <c r="AU629" s="71">
        <v>12</v>
      </c>
      <c r="AV629" s="71">
        <v>0</v>
      </c>
      <c r="AW629" s="71">
        <v>5</v>
      </c>
      <c r="AX629" s="71"/>
      <c r="AY629" s="72"/>
      <c r="AZ629" s="71">
        <v>171808.397</v>
      </c>
      <c r="BA629" s="71">
        <v>593155.08199999982</v>
      </c>
      <c r="BB629" s="71">
        <v>0</v>
      </c>
      <c r="BC629" s="71">
        <v>13675.4</v>
      </c>
      <c r="BD629" s="71">
        <v>0</v>
      </c>
      <c r="BE629" s="71">
        <v>20706.2</v>
      </c>
      <c r="BF629" s="71"/>
      <c r="BG629" s="72"/>
      <c r="BH629" s="71">
        <v>5.6150000000000002</v>
      </c>
      <c r="BI629" s="71">
        <v>13.313000000000001</v>
      </c>
      <c r="BJ629" s="71">
        <v>27823.260999999999</v>
      </c>
      <c r="BK629" s="71">
        <v>3866.8710000000001</v>
      </c>
      <c r="BL629" s="71">
        <v>670.9609999999999</v>
      </c>
      <c r="BM629" s="71">
        <v>4.4880000000000004</v>
      </c>
      <c r="BN629" s="72"/>
      <c r="BO629" s="71">
        <v>1</v>
      </c>
      <c r="BP629" s="71">
        <v>2</v>
      </c>
      <c r="BQ629" s="71">
        <v>217</v>
      </c>
      <c r="BR629" s="71">
        <v>5</v>
      </c>
      <c r="BS629" s="71">
        <v>53</v>
      </c>
      <c r="BT629" s="71">
        <v>1</v>
      </c>
      <c r="BU629"/>
      <c r="BV629" s="70">
        <v>30590.734</v>
      </c>
      <c r="BW629" s="70">
        <v>211.19399999999999</v>
      </c>
      <c r="BX629" s="70">
        <v>1433.365</v>
      </c>
      <c r="BY629" s="70">
        <v>27.779</v>
      </c>
      <c r="BZ629" s="70">
        <v>88.325000000000003</v>
      </c>
      <c r="CA629" s="70">
        <v>0</v>
      </c>
      <c r="CB629" s="70">
        <v>33.112000000000002</v>
      </c>
      <c r="CC629" s="70">
        <v>0</v>
      </c>
      <c r="CD629" s="70">
        <v>0</v>
      </c>
    </row>
    <row r="630" spans="1:82">
      <c r="A630" s="70" t="s">
        <v>2409</v>
      </c>
      <c r="B630" s="70">
        <v>523</v>
      </c>
      <c r="C630" s="70">
        <v>13</v>
      </c>
      <c r="D630" s="70">
        <v>31</v>
      </c>
      <c r="E630" s="70">
        <v>2016</v>
      </c>
      <c r="F630" s="70" t="s">
        <v>155</v>
      </c>
      <c r="G630" s="70" t="s">
        <v>2396</v>
      </c>
      <c r="H630" s="70" t="s">
        <v>2397</v>
      </c>
      <c r="I630" s="148"/>
      <c r="J630" s="71">
        <v>32914.983189551996</v>
      </c>
      <c r="K630" s="71">
        <v>152.93688223664228</v>
      </c>
      <c r="L630" s="71">
        <v>241.03407802407833</v>
      </c>
      <c r="M630" s="71">
        <v>3419.7889954760867</v>
      </c>
      <c r="N630" s="71">
        <v>3336.284879332075</v>
      </c>
      <c r="O630" s="71">
        <v>2008.2893410254212</v>
      </c>
      <c r="P630" s="71">
        <v>1590.7018327140727</v>
      </c>
      <c r="Q630" s="71">
        <v>136.15255711106889</v>
      </c>
      <c r="R630" s="71">
        <v>301.16337707462526</v>
      </c>
      <c r="S630" s="71">
        <v>238.48328238097469</v>
      </c>
      <c r="T630" s="72"/>
      <c r="U630" s="71">
        <v>709062521</v>
      </c>
      <c r="V630" s="71">
        <v>59112</v>
      </c>
      <c r="W630" s="71">
        <v>5495</v>
      </c>
      <c r="X630" s="71">
        <v>657145</v>
      </c>
      <c r="Y630" s="71">
        <v>835989</v>
      </c>
      <c r="Z630" s="71">
        <v>1181144</v>
      </c>
      <c r="AA630" s="71">
        <v>327391</v>
      </c>
      <c r="AB630" s="71">
        <v>1927632</v>
      </c>
      <c r="AC630" s="71">
        <v>51435740.308652759</v>
      </c>
      <c r="AD630" s="71">
        <v>238.48328238097471</v>
      </c>
      <c r="AE630" s="72"/>
      <c r="AF630" s="71">
        <v>9642681507.1872501</v>
      </c>
      <c r="AG630" s="71">
        <v>108740718.0444853</v>
      </c>
      <c r="AH630" s="71">
        <v>38414150.852138609</v>
      </c>
      <c r="AI630" s="71">
        <v>4084717057.6051459</v>
      </c>
      <c r="AJ630" s="71">
        <v>4052657046.436378</v>
      </c>
      <c r="AK630" s="71"/>
      <c r="AL630" s="71"/>
      <c r="AM630" s="71">
        <v>264379116.671738</v>
      </c>
      <c r="AN630" s="71"/>
      <c r="AO630" s="71"/>
      <c r="AP630" s="71">
        <v>18191589596.797134</v>
      </c>
      <c r="AQ630" s="72"/>
      <c r="AR630" s="71">
        <v>42502</v>
      </c>
      <c r="AS630" s="71">
        <v>17372</v>
      </c>
      <c r="AT630" s="71">
        <v>0</v>
      </c>
      <c r="AU630" s="71">
        <v>17</v>
      </c>
      <c r="AV630" s="71">
        <v>0</v>
      </c>
      <c r="AW630" s="71">
        <v>5</v>
      </c>
      <c r="AX630" s="71"/>
      <c r="AY630" s="72"/>
      <c r="AZ630" s="71">
        <v>191642.65900000001</v>
      </c>
      <c r="BA630" s="71">
        <v>820978.08200000005</v>
      </c>
      <c r="BB630" s="71">
        <v>0</v>
      </c>
      <c r="BC630" s="71">
        <v>15127.9</v>
      </c>
      <c r="BD630" s="71">
        <v>0</v>
      </c>
      <c r="BE630" s="71">
        <v>21001.7</v>
      </c>
      <c r="BF630" s="71"/>
      <c r="BG630" s="72"/>
      <c r="BH630" s="71">
        <v>5.399</v>
      </c>
      <c r="BI630" s="71">
        <v>13.66</v>
      </c>
      <c r="BJ630" s="71">
        <v>27361.444</v>
      </c>
      <c r="BK630" s="71">
        <v>4330.2579999999998</v>
      </c>
      <c r="BL630" s="71">
        <v>622.93299999999999</v>
      </c>
      <c r="BM630" s="71">
        <v>6.4459999999999997</v>
      </c>
      <c r="BN630" s="72"/>
      <c r="BO630" s="71">
        <v>1</v>
      </c>
      <c r="BP630" s="71">
        <v>2</v>
      </c>
      <c r="BQ630" s="71">
        <v>224</v>
      </c>
      <c r="BR630" s="71">
        <v>5</v>
      </c>
      <c r="BS630" s="71">
        <v>51</v>
      </c>
      <c r="BT630" s="71">
        <v>1</v>
      </c>
      <c r="BU630"/>
      <c r="BV630" s="70">
        <v>30445.839</v>
      </c>
      <c r="BW630" s="70">
        <v>143.29499999999999</v>
      </c>
      <c r="BX630" s="70">
        <v>1615.954</v>
      </c>
      <c r="BY630" s="70">
        <v>28.704999999999998</v>
      </c>
      <c r="BZ630" s="70">
        <v>69.656999999999996</v>
      </c>
      <c r="CA630" s="70">
        <v>0</v>
      </c>
      <c r="CB630" s="70">
        <v>36.69</v>
      </c>
      <c r="CC630" s="70">
        <v>0</v>
      </c>
      <c r="CD630" s="70">
        <v>0</v>
      </c>
    </row>
    <row r="631" spans="1:82">
      <c r="A631" s="70" t="s">
        <v>2410</v>
      </c>
      <c r="B631" s="70">
        <v>524</v>
      </c>
      <c r="C631" s="70">
        <v>14</v>
      </c>
      <c r="D631" s="70">
        <v>31</v>
      </c>
      <c r="E631" s="70">
        <v>2017</v>
      </c>
      <c r="F631" s="70" t="s">
        <v>156</v>
      </c>
      <c r="G631" s="70" t="s">
        <v>2396</v>
      </c>
      <c r="H631" s="70" t="s">
        <v>2397</v>
      </c>
      <c r="I631" s="148"/>
      <c r="J631" s="71">
        <v>32101.459078744112</v>
      </c>
      <c r="K631" s="71">
        <v>159.08800162164917</v>
      </c>
      <c r="L631" s="71">
        <v>228.26978359223827</v>
      </c>
      <c r="M631" s="71">
        <v>3235.0916305123242</v>
      </c>
      <c r="N631" s="71">
        <v>3366.0494847428868</v>
      </c>
      <c r="O631" s="71">
        <v>1987.3889102205321</v>
      </c>
      <c r="P631" s="71">
        <v>1569.8493343613172</v>
      </c>
      <c r="Q631" s="71">
        <v>131.183546208027</v>
      </c>
      <c r="R631" s="71">
        <v>283.63642095843113</v>
      </c>
      <c r="S631" s="71">
        <v>245.52530545767289</v>
      </c>
      <c r="T631" s="72"/>
      <c r="U631" s="71">
        <v>760175598</v>
      </c>
      <c r="V631" s="71">
        <v>59112</v>
      </c>
      <c r="W631" s="71">
        <v>5495</v>
      </c>
      <c r="X631" s="71">
        <v>657145</v>
      </c>
      <c r="Y631" s="71">
        <v>841911</v>
      </c>
      <c r="Z631" s="71">
        <v>1188241</v>
      </c>
      <c r="AA631" s="71">
        <v>325159</v>
      </c>
      <c r="AB631" s="71">
        <v>1920619</v>
      </c>
      <c r="AC631" s="71">
        <v>49403504.999999993</v>
      </c>
      <c r="AD631" s="71">
        <v>245.52530545767291</v>
      </c>
      <c r="AE631" s="72"/>
      <c r="AF631" s="71">
        <v>10031213410.586121</v>
      </c>
      <c r="AG631" s="71">
        <v>111577047.1558322</v>
      </c>
      <c r="AH631" s="71">
        <v>48490641.38193056</v>
      </c>
      <c r="AI631" s="71">
        <v>4019034992.3106408</v>
      </c>
      <c r="AJ631" s="71">
        <v>4317101461.6511145</v>
      </c>
      <c r="AK631" s="71"/>
      <c r="AL631" s="71"/>
      <c r="AM631" s="71">
        <v>263829443.87689051</v>
      </c>
      <c r="AN631" s="71"/>
      <c r="AO631" s="71"/>
      <c r="AP631" s="71">
        <v>18791246996.962532</v>
      </c>
      <c r="AQ631" s="72"/>
      <c r="AR631" s="71">
        <v>45509</v>
      </c>
      <c r="AS631" s="71">
        <v>19171</v>
      </c>
      <c r="AT631" s="71">
        <v>0</v>
      </c>
      <c r="AU631" s="71">
        <v>18</v>
      </c>
      <c r="AV631" s="71">
        <v>0</v>
      </c>
      <c r="AW631" s="71">
        <v>6</v>
      </c>
      <c r="AX631" s="71"/>
      <c r="AY631" s="72"/>
      <c r="AZ631" s="71">
        <v>206758.93700000001</v>
      </c>
      <c r="BA631" s="71">
        <v>927591.98200000019</v>
      </c>
      <c r="BB631" s="71">
        <v>0</v>
      </c>
      <c r="BC631" s="71">
        <v>15787.9</v>
      </c>
      <c r="BD631" s="71">
        <v>0</v>
      </c>
      <c r="BE631" s="71">
        <v>21026.65</v>
      </c>
      <c r="BF631" s="71"/>
      <c r="BG631" s="72"/>
      <c r="BH631" s="71">
        <v>5.4370000000000003</v>
      </c>
      <c r="BI631" s="71">
        <v>13.43</v>
      </c>
      <c r="BJ631" s="71">
        <v>28879.014999999999</v>
      </c>
      <c r="BK631" s="71">
        <v>4020.8719999999998</v>
      </c>
      <c r="BL631" s="71">
        <v>709.81100000000015</v>
      </c>
      <c r="BM631" s="71">
        <v>4.2469999999999999</v>
      </c>
      <c r="BN631" s="72"/>
      <c r="BO631" s="71">
        <v>1</v>
      </c>
      <c r="BP631" s="71">
        <v>2</v>
      </c>
      <c r="BQ631" s="71">
        <v>227</v>
      </c>
      <c r="BR631" s="71">
        <v>6</v>
      </c>
      <c r="BS631" s="71">
        <v>56</v>
      </c>
      <c r="BT631" s="71">
        <v>1</v>
      </c>
      <c r="BU631"/>
      <c r="BV631" s="70">
        <v>31356.538</v>
      </c>
      <c r="BW631" s="70">
        <v>213.803</v>
      </c>
      <c r="BX631" s="70">
        <v>1891.48</v>
      </c>
      <c r="BY631" s="70">
        <v>27.731999999999999</v>
      </c>
      <c r="BZ631" s="70">
        <v>88.266999999999996</v>
      </c>
      <c r="CA631" s="70">
        <v>0</v>
      </c>
      <c r="CB631" s="70">
        <v>54.991999999999997</v>
      </c>
      <c r="CC631" s="70">
        <v>0</v>
      </c>
      <c r="CD631" s="70">
        <v>0</v>
      </c>
    </row>
    <row r="632" spans="1:82">
      <c r="A632" s="70" t="s">
        <v>2411</v>
      </c>
      <c r="B632" s="70">
        <v>525</v>
      </c>
      <c r="C632" s="70">
        <v>15</v>
      </c>
      <c r="D632" s="70">
        <v>31</v>
      </c>
      <c r="E632" s="70">
        <v>2018</v>
      </c>
      <c r="F632" s="70" t="s">
        <v>183</v>
      </c>
      <c r="G632" s="70" t="s">
        <v>2396</v>
      </c>
      <c r="H632" s="70" t="s">
        <v>2397</v>
      </c>
      <c r="I632" s="148"/>
      <c r="J632" s="71">
        <v>30698.460766036616</v>
      </c>
      <c r="K632" s="71">
        <v>147.62204998971353</v>
      </c>
      <c r="L632" s="71">
        <v>207.95815942816822</v>
      </c>
      <c r="M632" s="71">
        <v>3008.1680620137195</v>
      </c>
      <c r="N632" s="71">
        <v>2715.5450213263825</v>
      </c>
      <c r="O632" s="71">
        <v>1958.1737712081019</v>
      </c>
      <c r="P632" s="71">
        <v>1557.2435688989476</v>
      </c>
      <c r="Q632" s="71">
        <v>121.166533551261</v>
      </c>
      <c r="R632" s="71">
        <v>292.09842104600057</v>
      </c>
      <c r="S632" s="71">
        <v>253.67424006135695</v>
      </c>
      <c r="T632" s="72"/>
      <c r="U632" s="71">
        <v>835267697</v>
      </c>
      <c r="V632" s="71">
        <v>59112</v>
      </c>
      <c r="W632" s="71">
        <v>5495</v>
      </c>
      <c r="X632" s="71">
        <v>657145</v>
      </c>
      <c r="Y632" s="71">
        <v>847424</v>
      </c>
      <c r="Z632" s="71">
        <v>1193191</v>
      </c>
      <c r="AA632" s="71">
        <v>325791</v>
      </c>
      <c r="AB632" s="71">
        <v>1911722</v>
      </c>
      <c r="AC632" s="71">
        <v>50678012</v>
      </c>
      <c r="AD632" s="71">
        <v>253.67424006135701</v>
      </c>
      <c r="AE632" s="72"/>
      <c r="AF632" s="71">
        <v>10194648411.70048</v>
      </c>
      <c r="AG632" s="71">
        <v>103094999.6187883</v>
      </c>
      <c r="AH632" s="71">
        <v>45432891.505278058</v>
      </c>
      <c r="AI632" s="71">
        <v>3881088230.565352</v>
      </c>
      <c r="AJ632" s="71">
        <v>3566411136.0488372</v>
      </c>
      <c r="AK632" s="71"/>
      <c r="AL632" s="71"/>
      <c r="AM632" s="71">
        <v>263150656.67189479</v>
      </c>
      <c r="AN632" s="71"/>
      <c r="AO632" s="71"/>
      <c r="AP632" s="71">
        <v>18053826326.11063</v>
      </c>
      <c r="AQ632" s="72"/>
      <c r="AR632" s="71">
        <v>60982</v>
      </c>
      <c r="AS632" s="71">
        <v>21067</v>
      </c>
      <c r="AT632" s="71">
        <v>0</v>
      </c>
      <c r="AU632" s="71">
        <v>20</v>
      </c>
      <c r="AV632" s="71">
        <v>0</v>
      </c>
      <c r="AW632" s="71">
        <v>8</v>
      </c>
      <c r="AX632" s="71"/>
      <c r="AY632" s="72"/>
      <c r="AZ632" s="71">
        <v>272860.20799999812</v>
      </c>
      <c r="BA632" s="71">
        <v>1249029.9350000001</v>
      </c>
      <c r="BB632" s="71">
        <v>0</v>
      </c>
      <c r="BC632" s="71">
        <v>15811</v>
      </c>
      <c r="BD632" s="71">
        <v>0</v>
      </c>
      <c r="BE632" s="71">
        <v>23066.2</v>
      </c>
      <c r="BF632" s="71"/>
      <c r="BG632" s="72"/>
      <c r="BH632" s="71">
        <v>5.2750000000000004</v>
      </c>
      <c r="BI632" s="71">
        <v>4.9029999999999996</v>
      </c>
      <c r="BJ632" s="71">
        <v>27194.521000000001</v>
      </c>
      <c r="BK632" s="71">
        <v>4411.3239999999996</v>
      </c>
      <c r="BL632" s="71">
        <v>678.44599999999991</v>
      </c>
      <c r="BM632" s="71">
        <v>3.5009999999999999</v>
      </c>
      <c r="BN632" s="72"/>
      <c r="BO632" s="71">
        <v>1</v>
      </c>
      <c r="BP632" s="71">
        <v>2</v>
      </c>
      <c r="BQ632" s="71">
        <v>231</v>
      </c>
      <c r="BR632" s="71">
        <v>6</v>
      </c>
      <c r="BS632" s="71">
        <v>55</v>
      </c>
      <c r="BT632" s="71">
        <v>1</v>
      </c>
      <c r="BU632"/>
      <c r="BV632" s="70">
        <v>30085.666000000001</v>
      </c>
      <c r="BW632" s="70">
        <v>223.36699999999999</v>
      </c>
      <c r="BX632" s="70">
        <v>1825.059</v>
      </c>
      <c r="BY632" s="70">
        <v>28.978000000000002</v>
      </c>
      <c r="BZ632" s="70">
        <v>79.950999999999993</v>
      </c>
      <c r="CA632" s="70">
        <v>0.13</v>
      </c>
      <c r="CB632" s="70">
        <v>54.756</v>
      </c>
      <c r="CC632" s="70">
        <v>6.3E-2</v>
      </c>
      <c r="CD632" s="70">
        <v>0</v>
      </c>
    </row>
    <row r="633" spans="1:82">
      <c r="A633" s="70" t="s">
        <v>2412</v>
      </c>
      <c r="B633" s="70">
        <v>526</v>
      </c>
      <c r="C633" s="70">
        <v>16</v>
      </c>
      <c r="D633" s="70">
        <v>31</v>
      </c>
      <c r="E633" s="70">
        <v>2019</v>
      </c>
      <c r="F633" s="70" t="s">
        <v>158</v>
      </c>
      <c r="G633" s="70" t="s">
        <v>2396</v>
      </c>
      <c r="H633" s="70" t="s">
        <v>2397</v>
      </c>
      <c r="I633" s="148"/>
      <c r="J633" s="71">
        <v>28989.945794198142</v>
      </c>
      <c r="K633" s="71">
        <v>131.5041809229603</v>
      </c>
      <c r="L633" s="71">
        <v>207.43283869630338</v>
      </c>
      <c r="M633" s="71">
        <v>2731.8982737010065</v>
      </c>
      <c r="N633" s="71">
        <v>2384.4002431720942</v>
      </c>
      <c r="O633" s="71">
        <v>1909.348316492765</v>
      </c>
      <c r="P633" s="71">
        <v>1546.7764687744664</v>
      </c>
      <c r="Q633" s="71">
        <v>117.473240099837</v>
      </c>
      <c r="R633" s="71">
        <v>286.75169343546412</v>
      </c>
      <c r="S633" s="71">
        <v>271.95889192111736</v>
      </c>
      <c r="T633" s="72"/>
      <c r="U633" s="71">
        <v>770242282</v>
      </c>
      <c r="V633" s="71">
        <v>59112</v>
      </c>
      <c r="W633" s="71">
        <v>5495</v>
      </c>
      <c r="X633" s="71">
        <v>657145</v>
      </c>
      <c r="Y633" s="71">
        <v>854521</v>
      </c>
      <c r="Z633" s="71">
        <v>1195380</v>
      </c>
      <c r="AA633" s="71">
        <v>321179</v>
      </c>
      <c r="AB633" s="71">
        <v>1903627</v>
      </c>
      <c r="AC633" s="71">
        <v>50565226</v>
      </c>
      <c r="AD633" s="71">
        <v>271.9588919211173</v>
      </c>
      <c r="AE633" s="72"/>
      <c r="AF633" s="71">
        <v>9927645440.2338619</v>
      </c>
      <c r="AG633" s="71">
        <v>101660961.61537379</v>
      </c>
      <c r="AH633" s="71">
        <v>48829045.413844481</v>
      </c>
      <c r="AI633" s="71">
        <v>3840728146.847415</v>
      </c>
      <c r="AJ633" s="71">
        <v>3468393764.7281089</v>
      </c>
      <c r="AK633" s="71">
        <v>0</v>
      </c>
      <c r="AL633" s="71">
        <v>0</v>
      </c>
      <c r="AM633" s="71">
        <v>259259666.90361655</v>
      </c>
      <c r="AN633" s="71">
        <v>0</v>
      </c>
      <c r="AO633" s="71">
        <v>0</v>
      </c>
      <c r="AP633" s="71">
        <v>17646517025.742222</v>
      </c>
      <c r="AQ633" s="72"/>
      <c r="AR633" s="71">
        <v>52482</v>
      </c>
      <c r="AS633" s="71">
        <v>22474</v>
      </c>
      <c r="AT633" s="71">
        <v>0</v>
      </c>
      <c r="AU633" s="71">
        <v>21</v>
      </c>
      <c r="AV633" s="71">
        <v>0</v>
      </c>
      <c r="AW633" s="71">
        <v>9</v>
      </c>
      <c r="AX633" s="71"/>
      <c r="AY633" s="72"/>
      <c r="AZ633" s="71">
        <v>241787.02600000071</v>
      </c>
      <c r="BA633" s="71">
        <v>1508814.8819999991</v>
      </c>
      <c r="BB633" s="71">
        <v>0</v>
      </c>
      <c r="BC633" s="71">
        <v>15812.4</v>
      </c>
      <c r="BD633" s="71">
        <v>0</v>
      </c>
      <c r="BE633" s="71">
        <v>33065.65</v>
      </c>
      <c r="BF633" s="71"/>
      <c r="BG633" s="72"/>
      <c r="BH633" s="71">
        <v>4.9109999999999996</v>
      </c>
      <c r="BI633" s="71">
        <v>12.385999999999999</v>
      </c>
      <c r="BJ633" s="71">
        <v>26650.405999999999</v>
      </c>
      <c r="BK633" s="71">
        <v>3772.1039999999998</v>
      </c>
      <c r="BL633" s="71">
        <v>649.84500000000003</v>
      </c>
      <c r="BM633" s="71">
        <v>3.1309999999999998</v>
      </c>
      <c r="BN633" s="72"/>
      <c r="BO633" s="71">
        <v>1</v>
      </c>
      <c r="BP633" s="71">
        <v>2</v>
      </c>
      <c r="BQ633" s="71">
        <v>230</v>
      </c>
      <c r="BR633" s="71">
        <v>6</v>
      </c>
      <c r="BS633" s="71">
        <v>53</v>
      </c>
      <c r="BT633" s="71">
        <v>1</v>
      </c>
      <c r="BU633"/>
      <c r="BV633" s="70">
        <v>28986.670999999998</v>
      </c>
      <c r="BW633" s="70">
        <v>200.21100000000001</v>
      </c>
      <c r="BX633" s="70">
        <v>1768.299</v>
      </c>
      <c r="BY633" s="70">
        <v>28.712</v>
      </c>
      <c r="BZ633" s="70">
        <v>82.534999999999997</v>
      </c>
      <c r="CA633" s="70">
        <v>0.05</v>
      </c>
      <c r="CB633" s="70">
        <v>26.277999999999999</v>
      </c>
      <c r="CC633" s="70">
        <v>2.7E-2</v>
      </c>
      <c r="CD633" s="70">
        <v>0</v>
      </c>
    </row>
    <row r="634" spans="1:82">
      <c r="A634" s="70" t="s">
        <v>2413</v>
      </c>
      <c r="B634" s="70">
        <v>527</v>
      </c>
      <c r="C634" s="70">
        <v>17</v>
      </c>
      <c r="D634" s="70">
        <v>31</v>
      </c>
      <c r="E634" s="70">
        <v>2020</v>
      </c>
      <c r="F634" s="70" t="s">
        <v>159</v>
      </c>
      <c r="G634" s="1064" t="s">
        <v>2396</v>
      </c>
      <c r="H634" s="70" t="s">
        <v>2397</v>
      </c>
      <c r="I634" s="148"/>
      <c r="J634" s="71">
        <v>25405.579630394652</v>
      </c>
      <c r="K634" s="71">
        <v>139.07417593489996</v>
      </c>
      <c r="L634" s="71">
        <v>229.43749757884632</v>
      </c>
      <c r="M634" s="71">
        <v>2508.8860148774083</v>
      </c>
      <c r="N634" s="71">
        <v>2664.0211711190382</v>
      </c>
      <c r="O634" s="71">
        <v>1678.0663799204003</v>
      </c>
      <c r="P634" s="71">
        <v>1459.3541100220723</v>
      </c>
      <c r="Q634" s="71">
        <v>111.664181066406</v>
      </c>
      <c r="R634" s="71">
        <v>256.22653467185592</v>
      </c>
      <c r="S634" s="71">
        <v>255.72594986527974</v>
      </c>
      <c r="T634" s="72"/>
      <c r="U634" s="71">
        <v>706013768</v>
      </c>
      <c r="V634" s="71">
        <v>60316</v>
      </c>
      <c r="W634" s="71">
        <v>7185</v>
      </c>
      <c r="X634" s="71">
        <v>674612</v>
      </c>
      <c r="Y634" s="71">
        <v>859930</v>
      </c>
      <c r="Z634" s="71">
        <v>1199101</v>
      </c>
      <c r="AA634" s="71">
        <v>322085</v>
      </c>
      <c r="AB634" s="71">
        <v>1893874</v>
      </c>
      <c r="AC634" s="71">
        <v>45421218</v>
      </c>
      <c r="AD634" s="71">
        <v>255.72594986527974</v>
      </c>
      <c r="AE634" s="72"/>
      <c r="AF634" s="71">
        <v>9334711366.7702789</v>
      </c>
      <c r="AG634" s="71">
        <v>102142923.1709622</v>
      </c>
      <c r="AH634" s="71">
        <v>58508985.575007051</v>
      </c>
      <c r="AI634" s="71">
        <v>3635971060.5564742</v>
      </c>
      <c r="AJ634" s="71">
        <v>4059265857.9695411</v>
      </c>
      <c r="AK634" s="71">
        <v>0</v>
      </c>
      <c r="AL634" s="71">
        <v>0</v>
      </c>
      <c r="AM634" s="71">
        <v>247171598.37900096</v>
      </c>
      <c r="AN634" s="71">
        <v>0</v>
      </c>
      <c r="AO634" s="71">
        <v>0</v>
      </c>
      <c r="AP634" s="71">
        <v>17437771792.421265</v>
      </c>
      <c r="AQ634" s="72"/>
      <c r="AR634" s="71">
        <v>56122</v>
      </c>
      <c r="AS634" s="71">
        <v>23337</v>
      </c>
      <c r="AT634" s="71">
        <v>0</v>
      </c>
      <c r="AU634" s="71">
        <v>29</v>
      </c>
      <c r="AV634" s="71">
        <v>0</v>
      </c>
      <c r="AW634" s="71">
        <v>10</v>
      </c>
      <c r="AX634" s="71"/>
      <c r="AY634" s="72"/>
      <c r="AZ634" s="71">
        <v>261039.57900000169</v>
      </c>
      <c r="BA634" s="71">
        <v>1726567.8819999991</v>
      </c>
      <c r="BB634" s="71">
        <v>0</v>
      </c>
      <c r="BC634" s="71">
        <v>18535.400000000001</v>
      </c>
      <c r="BD634" s="71">
        <v>0</v>
      </c>
      <c r="BE634" s="71">
        <v>35060.649999999987</v>
      </c>
      <c r="BF634" s="71"/>
      <c r="BG634" s="72"/>
      <c r="BH634" s="71">
        <v>4.54</v>
      </c>
      <c r="BI634" s="71">
        <v>10.872</v>
      </c>
      <c r="BJ634" s="71">
        <v>22025.933000000001</v>
      </c>
      <c r="BK634" s="71">
        <v>3934.3009999999999</v>
      </c>
      <c r="BL634" s="71">
        <v>594.553</v>
      </c>
      <c r="BM634" s="71">
        <v>2.762</v>
      </c>
      <c r="BN634" s="72"/>
      <c r="BO634" s="71">
        <v>1</v>
      </c>
      <c r="BP634" s="71">
        <v>2</v>
      </c>
      <c r="BQ634" s="71">
        <v>231</v>
      </c>
      <c r="BR634" s="71">
        <v>6</v>
      </c>
      <c r="BS634" s="71">
        <v>52</v>
      </c>
      <c r="BT634" s="71">
        <v>1</v>
      </c>
      <c r="BU634"/>
      <c r="BV634" s="70">
        <v>25197.084999999999</v>
      </c>
      <c r="BW634" s="70">
        <v>147.108</v>
      </c>
      <c r="BX634" s="70">
        <v>1095.6130000000001</v>
      </c>
      <c r="BY634" s="70">
        <v>23.047000000000001</v>
      </c>
      <c r="BZ634" s="70">
        <v>74.962999999999994</v>
      </c>
      <c r="CA634" s="70">
        <v>0.1</v>
      </c>
      <c r="CB634" s="70">
        <v>35.018000000000001</v>
      </c>
      <c r="CC634" s="70">
        <v>2.7E-2</v>
      </c>
      <c r="CD634" s="70">
        <v>0</v>
      </c>
    </row>
    <row r="635" spans="1:82">
      <c r="A635" s="70" t="s">
        <v>2414</v>
      </c>
      <c r="B635" s="70">
        <v>527</v>
      </c>
      <c r="C635" s="70">
        <v>18</v>
      </c>
      <c r="D635" s="70">
        <v>31</v>
      </c>
      <c r="E635" s="70">
        <v>2021</v>
      </c>
      <c r="F635" s="70" t="s">
        <v>160</v>
      </c>
      <c r="G635" s="1064" t="s">
        <v>2396</v>
      </c>
      <c r="H635" s="70" t="s">
        <v>2397</v>
      </c>
      <c r="I635" s="148"/>
      <c r="J635" s="71">
        <v>27470.312905715891</v>
      </c>
      <c r="K635" s="71">
        <v>153.37511111777374</v>
      </c>
      <c r="L635" s="71">
        <v>203.8361309017321</v>
      </c>
      <c r="M635" s="71">
        <v>2849.4873021016624</v>
      </c>
      <c r="N635" s="71">
        <v>2731.2937124615232</v>
      </c>
      <c r="O635" s="71">
        <v>1627.1327563868736</v>
      </c>
      <c r="P635" s="71">
        <v>1499.3913161068142</v>
      </c>
      <c r="Q635" s="71">
        <v>109.725723189853</v>
      </c>
      <c r="R635" s="71">
        <v>261.04484246439006</v>
      </c>
      <c r="S635" s="71">
        <v>237.97618133225961</v>
      </c>
      <c r="T635" s="72"/>
      <c r="U635" s="71">
        <v>836536180</v>
      </c>
      <c r="V635" s="71">
        <v>60316</v>
      </c>
      <c r="W635" s="71">
        <v>7185</v>
      </c>
      <c r="X635" s="71">
        <v>674612</v>
      </c>
      <c r="Y635" s="71">
        <v>861452</v>
      </c>
      <c r="Z635" s="71">
        <v>1197182</v>
      </c>
      <c r="AA635" s="71">
        <v>322685</v>
      </c>
      <c r="AB635" s="71">
        <v>1879280</v>
      </c>
      <c r="AC635" s="71">
        <v>44892524.999999993</v>
      </c>
      <c r="AD635" s="71">
        <v>237.97618133225961</v>
      </c>
      <c r="AE635" s="72"/>
      <c r="AF635" s="71">
        <v>9732991604.1136227</v>
      </c>
      <c r="AG635" s="71">
        <v>109202914.6771269</v>
      </c>
      <c r="AH635" s="71">
        <v>51431459.461671747</v>
      </c>
      <c r="AI635" s="71">
        <v>4191892747.4634075</v>
      </c>
      <c r="AJ635" s="71">
        <v>4087827146.813746</v>
      </c>
      <c r="AK635" s="71">
        <v>0</v>
      </c>
      <c r="AL635" s="71">
        <v>0</v>
      </c>
      <c r="AM635" s="71">
        <v>246681599.07944787</v>
      </c>
      <c r="AN635" s="71">
        <v>0</v>
      </c>
      <c r="AO635" s="71">
        <v>0</v>
      </c>
      <c r="AP635" s="71">
        <v>18420027471.609024</v>
      </c>
      <c r="AQ635" s="72"/>
      <c r="AR635" s="71">
        <v>71381</v>
      </c>
      <c r="AS635" s="71">
        <v>24021</v>
      </c>
      <c r="AT635" s="71">
        <v>0</v>
      </c>
      <c r="AU635" s="71">
        <v>31</v>
      </c>
      <c r="AV635" s="71">
        <v>0</v>
      </c>
      <c r="AW635" s="71">
        <v>12</v>
      </c>
      <c r="AX635" s="71"/>
      <c r="AY635" s="72"/>
      <c r="AZ635" s="71">
        <v>329006.00199998397</v>
      </c>
      <c r="BA635" s="71">
        <v>1899933.434999967</v>
      </c>
      <c r="BB635" s="71">
        <v>0</v>
      </c>
      <c r="BC635" s="71">
        <v>18740.400000000001</v>
      </c>
      <c r="BD635" s="71">
        <v>0</v>
      </c>
      <c r="BE635" s="71">
        <v>40960.65</v>
      </c>
      <c r="BF635" s="71"/>
      <c r="BG635" s="72"/>
      <c r="BH635" s="71">
        <v>4.4050000000000002</v>
      </c>
      <c r="BI635" s="71">
        <v>7.4450000000000003</v>
      </c>
      <c r="BJ635" s="71">
        <v>24926.584999999999</v>
      </c>
      <c r="BK635" s="71">
        <v>4212.1509999999998</v>
      </c>
      <c r="BL635" s="71">
        <v>587.19700000000012</v>
      </c>
      <c r="BM635" s="71">
        <v>0</v>
      </c>
      <c r="BN635" s="72"/>
      <c r="BO635" s="71">
        <v>1</v>
      </c>
      <c r="BP635" s="71">
        <v>1</v>
      </c>
      <c r="BQ635" s="71">
        <v>231</v>
      </c>
      <c r="BR635" s="71">
        <v>6</v>
      </c>
      <c r="BS635" s="71">
        <v>53</v>
      </c>
      <c r="BT635" s="71">
        <v>0</v>
      </c>
      <c r="BU635"/>
      <c r="BV635" s="70">
        <v>27770.915000000001</v>
      </c>
      <c r="BW635" s="70">
        <v>196.35900000000001</v>
      </c>
      <c r="BX635" s="70">
        <v>1614.421</v>
      </c>
      <c r="BY635" s="70">
        <v>23.728000000000002</v>
      </c>
      <c r="BZ635" s="70">
        <v>82.149000000000001</v>
      </c>
      <c r="CA635" s="70">
        <v>12.065</v>
      </c>
      <c r="CB635" s="70">
        <v>38.119</v>
      </c>
      <c r="CC635" s="70">
        <v>2.7E-2</v>
      </c>
      <c r="CD635" s="70">
        <v>0</v>
      </c>
    </row>
    <row r="636" spans="1:82">
      <c r="A636" s="70" t="s">
        <v>2415</v>
      </c>
      <c r="B636" s="70">
        <v>527</v>
      </c>
      <c r="C636" s="70">
        <v>19</v>
      </c>
      <c r="D636" s="70">
        <v>31</v>
      </c>
      <c r="E636" s="70">
        <v>2022</v>
      </c>
      <c r="F636" s="70" t="s">
        <v>161</v>
      </c>
      <c r="G636" s="70" t="s">
        <v>2396</v>
      </c>
      <c r="H636" s="70" t="s">
        <v>2397</v>
      </c>
      <c r="I636" s="148"/>
      <c r="J636" s="71">
        <v>29452.523799891311</v>
      </c>
      <c r="K636" s="71">
        <v>141.1336063074915</v>
      </c>
      <c r="L636" s="71">
        <v>151.90565436110171</v>
      </c>
      <c r="M636" s="71">
        <v>2713.4284524926215</v>
      </c>
      <c r="N636" s="71">
        <v>2762.1847796841262</v>
      </c>
      <c r="O636" s="71">
        <v>1716.3934708748325</v>
      </c>
      <c r="P636" s="71">
        <v>1484.145198055566</v>
      </c>
      <c r="Q636" s="71">
        <v>109.82039606043058</v>
      </c>
      <c r="R636" s="71">
        <v>271.08875950603476</v>
      </c>
      <c r="S636" s="71">
        <v>225.86284463784753</v>
      </c>
      <c r="T636" s="72"/>
      <c r="U636" s="71">
        <v>969822457</v>
      </c>
      <c r="V636" s="71">
        <v>60316</v>
      </c>
      <c r="W636" s="71">
        <v>7185</v>
      </c>
      <c r="X636" s="71">
        <v>674612</v>
      </c>
      <c r="Y636" s="71">
        <v>866346</v>
      </c>
      <c r="Z636" s="71">
        <v>1199850</v>
      </c>
      <c r="AA636" s="71">
        <v>324273</v>
      </c>
      <c r="AB636" s="71">
        <v>1865478</v>
      </c>
      <c r="AC636" s="71">
        <v>47205320.999999993</v>
      </c>
      <c r="AD636" s="71">
        <v>225.86284463784753</v>
      </c>
      <c r="AE636" s="72"/>
      <c r="AF636" s="71">
        <v>9500093456.2313652</v>
      </c>
      <c r="AG636" s="71">
        <v>109512019.84078099</v>
      </c>
      <c r="AH636" s="71">
        <v>42454834.662617601</v>
      </c>
      <c r="AI636" s="71">
        <v>3822355451.7882428</v>
      </c>
      <c r="AJ636" s="71">
        <v>4207555600.8346667</v>
      </c>
      <c r="AK636" s="71">
        <v>0</v>
      </c>
      <c r="AL636" s="71">
        <v>0</v>
      </c>
      <c r="AM636" s="71">
        <v>240884126.91599706</v>
      </c>
      <c r="AN636" s="71">
        <v>0</v>
      </c>
      <c r="AO636" s="71">
        <v>0</v>
      </c>
      <c r="AP636" s="71">
        <v>17922855490.27367</v>
      </c>
      <c r="AQ636" s="72"/>
      <c r="AR636" s="71">
        <v>75522</v>
      </c>
      <c r="AS636" s="71">
        <v>24333</v>
      </c>
      <c r="AT636" s="71">
        <v>0</v>
      </c>
      <c r="AU636" s="71">
        <v>34</v>
      </c>
      <c r="AV636" s="71">
        <v>0</v>
      </c>
      <c r="AW636" s="71">
        <v>13</v>
      </c>
      <c r="AX636" s="71"/>
      <c r="AY636" s="72"/>
      <c r="AZ636" s="71">
        <v>352781.97399997705</v>
      </c>
      <c r="BA636" s="71">
        <v>2030611.9349999621</v>
      </c>
      <c r="BB636" s="71">
        <v>0</v>
      </c>
      <c r="BC636" s="71">
        <v>26520.400000000001</v>
      </c>
      <c r="BD636" s="71">
        <v>0</v>
      </c>
      <c r="BE636" s="71">
        <v>40985.65</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2416</v>
      </c>
      <c r="B637" s="70">
        <v>527</v>
      </c>
      <c r="C637" s="70">
        <v>20</v>
      </c>
      <c r="D637" s="70">
        <v>31</v>
      </c>
      <c r="E637" s="70">
        <v>2023</v>
      </c>
      <c r="F637" s="70" t="s">
        <v>1539</v>
      </c>
      <c r="G637" s="70" t="s">
        <v>2396</v>
      </c>
      <c r="H637" s="70" t="s">
        <v>2397</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80083</v>
      </c>
      <c r="AS637" s="71">
        <v>24528</v>
      </c>
      <c r="AT637" s="71">
        <v>0</v>
      </c>
      <c r="AU637" s="71">
        <v>35</v>
      </c>
      <c r="AV637" s="71">
        <v>0</v>
      </c>
      <c r="AW637" s="71">
        <v>14</v>
      </c>
      <c r="AX637" s="71"/>
      <c r="AY637" s="72"/>
      <c r="AZ637" s="71">
        <v>376483.63099996961</v>
      </c>
      <c r="BA637" s="71">
        <v>2076322.8349999588</v>
      </c>
      <c r="BB637" s="71">
        <v>0</v>
      </c>
      <c r="BC637" s="71">
        <v>26561.3</v>
      </c>
      <c r="BD637" s="71">
        <v>0</v>
      </c>
      <c r="BE637" s="71">
        <v>41367.017999999996</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2417</v>
      </c>
      <c r="B638" s="70">
        <v>527</v>
      </c>
      <c r="C638" s="70">
        <v>21</v>
      </c>
      <c r="D638" s="70">
        <v>31</v>
      </c>
      <c r="E638" s="70">
        <v>2024</v>
      </c>
      <c r="F638" s="70" t="s">
        <v>1554</v>
      </c>
      <c r="G638" s="70" t="s">
        <v>2396</v>
      </c>
      <c r="H638" s="70" t="s">
        <v>2397</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1559</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1625</v>
      </c>
      <c r="IX6" s="1058" t="s">
        <v>1625</v>
      </c>
      <c r="IY6" s="1058" t="s">
        <v>1625</v>
      </c>
      <c r="IZ6" s="1058" t="s">
        <v>1625</v>
      </c>
      <c r="JA6" s="1058" t="s">
        <v>1625</v>
      </c>
      <c r="JB6" s="1058" t="s">
        <v>1625</v>
      </c>
      <c r="JC6" s="1058" t="s">
        <v>1625</v>
      </c>
      <c r="JD6" s="1058" t="s">
        <v>1625</v>
      </c>
      <c r="JE6" s="1058" t="s">
        <v>1625</v>
      </c>
      <c r="JF6" s="1058" t="s">
        <v>1625</v>
      </c>
      <c r="JG6" s="1058" t="s">
        <v>1625</v>
      </c>
      <c r="JH6" s="1058" t="s">
        <v>1625</v>
      </c>
      <c r="JI6" s="1058" t="s">
        <v>1625</v>
      </c>
      <c r="JJ6" s="1058" t="s">
        <v>1625</v>
      </c>
      <c r="JK6" s="1058" t="s">
        <v>1625</v>
      </c>
      <c r="JL6" s="1058" t="s">
        <v>1625</v>
      </c>
      <c r="JM6" s="1058" t="s">
        <v>1625</v>
      </c>
      <c r="JN6" s="1058" t="s">
        <v>1625</v>
      </c>
      <c r="JO6" s="1058" t="s">
        <v>1625</v>
      </c>
      <c r="JP6" s="1058" t="s">
        <v>1625</v>
      </c>
      <c r="JQ6" s="1058" t="s">
        <v>1625</v>
      </c>
      <c r="JR6" s="1058" t="s">
        <v>1625</v>
      </c>
      <c r="JS6" s="1058" t="s">
        <v>1625</v>
      </c>
      <c r="JT6" s="1058" t="s">
        <v>1625</v>
      </c>
      <c r="JU6" s="1058" t="s">
        <v>1625</v>
      </c>
      <c r="JV6" s="1058" t="s">
        <v>1625</v>
      </c>
      <c r="JW6" s="1058" t="s">
        <v>1625</v>
      </c>
      <c r="JX6" s="1058" t="s">
        <v>1625</v>
      </c>
      <c r="JY6" s="1058" t="s">
        <v>1625</v>
      </c>
      <c r="JZ6" s="1058" t="s">
        <v>1625</v>
      </c>
      <c r="KA6" s="1058" t="s">
        <v>1625</v>
      </c>
      <c r="KB6" s="1058" t="s">
        <v>1625</v>
      </c>
      <c r="KC6" s="1058" t="s">
        <v>1625</v>
      </c>
      <c r="KD6" s="1058" t="s">
        <v>1625</v>
      </c>
      <c r="KE6" s="1058" t="s">
        <v>1625</v>
      </c>
      <c r="KF6" s="1058" t="s">
        <v>1625</v>
      </c>
      <c r="KG6" s="1058" t="s">
        <v>1625</v>
      </c>
      <c r="KH6" s="1058" t="s">
        <v>1625</v>
      </c>
      <c r="KI6" s="1058" t="s">
        <v>1625</v>
      </c>
      <c r="KJ6" s="1058" t="s">
        <v>1625</v>
      </c>
      <c r="KK6" s="1058" t="s">
        <v>1625</v>
      </c>
      <c r="KL6" s="1058" t="s">
        <v>1625</v>
      </c>
      <c r="KM6" s="1058" t="s">
        <v>1625</v>
      </c>
      <c r="KN6" s="1058" t="s">
        <v>1625</v>
      </c>
      <c r="KO6" s="1058" t="s">
        <v>1625</v>
      </c>
      <c r="KP6" s="1058" t="s">
        <v>1625</v>
      </c>
      <c r="KQ6" s="1058" t="s">
        <v>1625</v>
      </c>
      <c r="KR6" s="1058" t="s">
        <v>1625</v>
      </c>
      <c r="KS6" s="1058" t="s">
        <v>1625</v>
      </c>
      <c r="KT6" s="1058" t="s">
        <v>1625</v>
      </c>
      <c r="KU6" s="1058" t="s">
        <v>1625</v>
      </c>
      <c r="KV6" s="1058" t="s">
        <v>1625</v>
      </c>
      <c r="KW6" s="1058" t="s">
        <v>1625</v>
      </c>
      <c r="KX6" s="1058" t="s">
        <v>1625</v>
      </c>
      <c r="KY6" s="1058" t="s">
        <v>1625</v>
      </c>
      <c r="KZ6" s="1058" t="s">
        <v>1625</v>
      </c>
      <c r="LA6" s="1058" t="s">
        <v>1625</v>
      </c>
      <c r="LB6" s="1058" t="s">
        <v>1625</v>
      </c>
      <c r="LC6" s="1058" t="s">
        <v>1625</v>
      </c>
      <c r="LD6" s="1058" t="s">
        <v>1625</v>
      </c>
      <c r="LE6" s="1058" t="s">
        <v>1625</v>
      </c>
      <c r="LF6" s="1058" t="s">
        <v>1625</v>
      </c>
      <c r="LG6" s="1058" t="s">
        <v>1625</v>
      </c>
      <c r="LH6" s="1058" t="s">
        <v>1625</v>
      </c>
      <c r="LI6" s="1058" t="s">
        <v>1625</v>
      </c>
      <c r="LJ6" s="1058" t="s">
        <v>1625</v>
      </c>
      <c r="LK6" s="1058" t="s">
        <v>1625</v>
      </c>
      <c r="LL6" s="1058" t="s">
        <v>1625</v>
      </c>
      <c r="LM6" s="1058" t="s">
        <v>1625</v>
      </c>
      <c r="LN6" s="1058" t="s">
        <v>1625</v>
      </c>
      <c r="LO6" s="1058" t="s">
        <v>1625</v>
      </c>
      <c r="LP6" s="1058" t="s">
        <v>1625</v>
      </c>
      <c r="LQ6" s="1058" t="s">
        <v>1625</v>
      </c>
      <c r="LR6" s="1058" t="s">
        <v>1625</v>
      </c>
      <c r="LS6" s="1058" t="s">
        <v>1625</v>
      </c>
      <c r="LT6" s="1058" t="s">
        <v>1625</v>
      </c>
      <c r="LU6" s="1058" t="s">
        <v>1625</v>
      </c>
      <c r="LV6" s="1058" t="s">
        <v>1625</v>
      </c>
      <c r="LW6" s="1058" t="s">
        <v>1625</v>
      </c>
      <c r="LX6" s="1058" t="s">
        <v>1625</v>
      </c>
      <c r="LY6" s="1058" t="s">
        <v>1625</v>
      </c>
      <c r="LZ6" s="1058" t="s">
        <v>1625</v>
      </c>
      <c r="MA6" s="1058" t="s">
        <v>1625</v>
      </c>
      <c r="MB6" s="1058" t="s">
        <v>1625</v>
      </c>
      <c r="MC6" s="1058" t="s">
        <v>1625</v>
      </c>
      <c r="MD6" s="1058" t="s">
        <v>1625</v>
      </c>
      <c r="ME6" s="1058" t="s">
        <v>1625</v>
      </c>
      <c r="MF6" s="1058" t="s">
        <v>1625</v>
      </c>
      <c r="MG6" s="1058" t="s">
        <v>1625</v>
      </c>
      <c r="MH6" s="1058" t="s">
        <v>1625</v>
      </c>
      <c r="MI6" s="1058" t="s">
        <v>1625</v>
      </c>
      <c r="MJ6" s="1058" t="s">
        <v>1625</v>
      </c>
      <c r="MK6" s="1058" t="s">
        <v>1625</v>
      </c>
      <c r="ML6" s="1058" t="s">
        <v>1625</v>
      </c>
      <c r="MM6" s="1058" t="s">
        <v>1625</v>
      </c>
      <c r="MN6" s="1058" t="s">
        <v>1625</v>
      </c>
      <c r="MO6" s="1058" t="s">
        <v>1625</v>
      </c>
      <c r="MP6" s="1058" t="s">
        <v>1625</v>
      </c>
      <c r="MQ6" s="1058" t="s">
        <v>1625</v>
      </c>
      <c r="MR6" s="1058" t="s">
        <v>1625</v>
      </c>
      <c r="MS6" s="1058" t="s">
        <v>1625</v>
      </c>
      <c r="MT6" s="1058" t="s">
        <v>1625</v>
      </c>
      <c r="MU6" s="1058" t="s">
        <v>1625</v>
      </c>
      <c r="MV6" s="1058" t="s">
        <v>1625</v>
      </c>
      <c r="MW6" s="1058" t="s">
        <v>1625</v>
      </c>
      <c r="MX6" s="1058" t="s">
        <v>1625</v>
      </c>
      <c r="MY6" s="1058" t="s">
        <v>1625</v>
      </c>
      <c r="MZ6" s="1058" t="s">
        <v>1625</v>
      </c>
      <c r="NA6" s="1058" t="s">
        <v>1625</v>
      </c>
      <c r="NB6" s="1058" t="s">
        <v>1625</v>
      </c>
      <c r="NC6" s="1058" t="s">
        <v>1625</v>
      </c>
      <c r="ND6" s="1058" t="s">
        <v>1625</v>
      </c>
      <c r="NE6" s="1058" t="s">
        <v>1625</v>
      </c>
      <c r="NF6" s="1058" t="s">
        <v>1625</v>
      </c>
      <c r="NG6" s="1058" t="s">
        <v>1625</v>
      </c>
      <c r="NH6" s="1058" t="s">
        <v>1625</v>
      </c>
      <c r="NI6" s="1058" t="s">
        <v>1625</v>
      </c>
      <c r="NJ6" s="1058" t="s">
        <v>1625</v>
      </c>
      <c r="NK6" s="1058" t="s">
        <v>1625</v>
      </c>
      <c r="NL6" s="1058" t="s">
        <v>1625</v>
      </c>
      <c r="NM6" s="1058" t="s">
        <v>1625</v>
      </c>
      <c r="NN6" s="1058" t="s">
        <v>1625</v>
      </c>
      <c r="NO6" s="1058" t="s">
        <v>1625</v>
      </c>
      <c r="NP6" s="1058" t="s">
        <v>1625</v>
      </c>
      <c r="NQ6" s="1058" t="s">
        <v>1625</v>
      </c>
      <c r="NR6" s="1058" t="s">
        <v>1625</v>
      </c>
      <c r="NS6" s="1058" t="s">
        <v>1625</v>
      </c>
      <c r="NT6" s="1058" t="s">
        <v>1625</v>
      </c>
      <c r="NU6" s="1058" t="s">
        <v>1625</v>
      </c>
      <c r="NV6" s="1058" t="s">
        <v>1625</v>
      </c>
      <c r="NW6" s="1058" t="s">
        <v>1625</v>
      </c>
      <c r="NX6" s="1058" t="s">
        <v>1625</v>
      </c>
      <c r="NY6" s="1058" t="s">
        <v>1625</v>
      </c>
      <c r="NZ6" s="1058" t="s">
        <v>1625</v>
      </c>
      <c r="OA6" s="1058" t="s">
        <v>1625</v>
      </c>
      <c r="OB6" s="1058" t="s">
        <v>1625</v>
      </c>
      <c r="OC6" s="1058" t="s">
        <v>1625</v>
      </c>
      <c r="OD6" s="1058" t="s">
        <v>1625</v>
      </c>
      <c r="OE6" s="1058" t="s">
        <v>1625</v>
      </c>
      <c r="OF6" s="1058" t="s">
        <v>1625</v>
      </c>
      <c r="OG6" s="1058" t="s">
        <v>1625</v>
      </c>
      <c r="OH6" s="1058" t="s">
        <v>1625</v>
      </c>
      <c r="OI6" s="1058" t="s">
        <v>1625</v>
      </c>
      <c r="OJ6" s="1058" t="s">
        <v>1625</v>
      </c>
      <c r="OK6" s="1058" t="s">
        <v>1625</v>
      </c>
      <c r="OL6" s="1058" t="s">
        <v>1625</v>
      </c>
      <c r="OM6" s="1058" t="s">
        <v>1625</v>
      </c>
      <c r="ON6" s="1058" t="s">
        <v>1625</v>
      </c>
      <c r="OO6" s="1058" t="s">
        <v>1625</v>
      </c>
      <c r="OP6" s="1058" t="s">
        <v>1625</v>
      </c>
      <c r="OQ6" s="1058" t="s">
        <v>1625</v>
      </c>
      <c r="OR6" s="1058" t="s">
        <v>1625</v>
      </c>
      <c r="OS6" s="1058" t="s">
        <v>1625</v>
      </c>
      <c r="OT6" s="1058" t="s">
        <v>1625</v>
      </c>
      <c r="OU6" s="1058" t="s">
        <v>1625</v>
      </c>
      <c r="OV6" s="1058" t="s">
        <v>1625</v>
      </c>
      <c r="OW6" s="1058" t="s">
        <v>1625</v>
      </c>
      <c r="OX6" s="1058" t="s">
        <v>1625</v>
      </c>
      <c r="OY6" s="1058" t="s">
        <v>1625</v>
      </c>
      <c r="OZ6" s="1058" t="s">
        <v>1625</v>
      </c>
      <c r="PA6" s="1058" t="s">
        <v>1625</v>
      </c>
      <c r="PB6" s="1058" t="s">
        <v>1625</v>
      </c>
      <c r="PC6" s="1058" t="s">
        <v>1625</v>
      </c>
      <c r="PD6" s="1058" t="s">
        <v>1625</v>
      </c>
      <c r="PE6" s="1058" t="s">
        <v>1625</v>
      </c>
      <c r="PF6" s="1058" t="s">
        <v>1625</v>
      </c>
      <c r="PG6" s="1058" t="s">
        <v>1625</v>
      </c>
      <c r="PH6" s="1058" t="s">
        <v>1625</v>
      </c>
      <c r="PI6" s="1058" t="s">
        <v>1625</v>
      </c>
      <c r="PJ6" s="1058" t="s">
        <v>1625</v>
      </c>
      <c r="PK6" s="1058" t="s">
        <v>1625</v>
      </c>
      <c r="PL6" s="1058" t="s">
        <v>1625</v>
      </c>
      <c r="PM6" s="1058" t="s">
        <v>1625</v>
      </c>
      <c r="PN6" s="1058" t="s">
        <v>1625</v>
      </c>
      <c r="PO6" s="1058" t="s">
        <v>1625</v>
      </c>
      <c r="PP6" s="1058" t="s">
        <v>1625</v>
      </c>
      <c r="PQ6" s="1058" t="s">
        <v>1625</v>
      </c>
      <c r="PR6" s="1058" t="s">
        <v>1625</v>
      </c>
      <c r="PS6" s="1058" t="s">
        <v>1625</v>
      </c>
      <c r="PT6" s="1058" t="s">
        <v>1625</v>
      </c>
      <c r="PU6" s="1058" t="s">
        <v>1625</v>
      </c>
      <c r="PV6" s="1058" t="s">
        <v>1625</v>
      </c>
      <c r="PW6" s="1058" t="s">
        <v>1625</v>
      </c>
      <c r="PX6" s="1058" t="s">
        <v>1625</v>
      </c>
      <c r="PY6" s="1058" t="s">
        <v>1625</v>
      </c>
      <c r="PZ6" s="1058" t="s">
        <v>1625</v>
      </c>
      <c r="QA6" s="1058" t="s">
        <v>1625</v>
      </c>
      <c r="QB6" s="1058" t="s">
        <v>1625</v>
      </c>
      <c r="QC6" s="1058" t="s">
        <v>1625</v>
      </c>
      <c r="QD6" s="1058" t="s">
        <v>1625</v>
      </c>
      <c r="QE6" s="1058" t="s">
        <v>1625</v>
      </c>
      <c r="QF6" s="1058" t="s">
        <v>1625</v>
      </c>
      <c r="QG6" s="1058" t="s">
        <v>1625</v>
      </c>
      <c r="QH6" s="1058" t="s">
        <v>1625</v>
      </c>
      <c r="QI6" s="1058" t="s">
        <v>1625</v>
      </c>
      <c r="QJ6" s="1058" t="s">
        <v>1625</v>
      </c>
      <c r="QK6" s="1058" t="s">
        <v>1625</v>
      </c>
      <c r="QL6" s="1058" t="s">
        <v>1625</v>
      </c>
      <c r="QM6" s="1058" t="s">
        <v>1625</v>
      </c>
      <c r="QN6" s="1058" t="s">
        <v>1625</v>
      </c>
      <c r="QO6" s="1058" t="s">
        <v>1625</v>
      </c>
      <c r="QP6" s="1058" t="s">
        <v>1625</v>
      </c>
      <c r="QQ6" s="1058" t="s">
        <v>1625</v>
      </c>
      <c r="QR6" s="1058" t="s">
        <v>1625</v>
      </c>
      <c r="QS6" s="1058" t="s">
        <v>1625</v>
      </c>
      <c r="QT6" s="1058" t="s">
        <v>1625</v>
      </c>
      <c r="QU6" s="1058" t="s">
        <v>1625</v>
      </c>
      <c r="QV6" s="1058" t="s">
        <v>1625</v>
      </c>
      <c r="QW6" s="1058" t="s">
        <v>1625</v>
      </c>
      <c r="QX6" s="1058" t="s">
        <v>1625</v>
      </c>
      <c r="QY6" s="1058" t="s">
        <v>1625</v>
      </c>
      <c r="QZ6" s="1058" t="s">
        <v>1625</v>
      </c>
      <c r="RA6" s="1058" t="s">
        <v>1625</v>
      </c>
      <c r="RB6" s="1058" t="s">
        <v>1625</v>
      </c>
      <c r="RC6" s="1058" t="s">
        <v>1625</v>
      </c>
      <c r="RD6" s="1058" t="s">
        <v>1625</v>
      </c>
      <c r="RE6" s="1058" t="s">
        <v>1625</v>
      </c>
      <c r="RF6" s="1058" t="s">
        <v>1625</v>
      </c>
      <c r="RG6" s="1058" t="s">
        <v>1625</v>
      </c>
      <c r="RH6" s="1058" t="s">
        <v>1625</v>
      </c>
      <c r="RI6" s="1058" t="s">
        <v>1625</v>
      </c>
      <c r="RJ6" s="1058" t="s">
        <v>1625</v>
      </c>
      <c r="RK6" s="1058" t="s">
        <v>1625</v>
      </c>
      <c r="RL6" s="1058" t="s">
        <v>1625</v>
      </c>
      <c r="RM6" s="1058" t="s">
        <v>1625</v>
      </c>
      <c r="RN6" s="1058" t="s">
        <v>1625</v>
      </c>
      <c r="RO6" s="1058" t="s">
        <v>1625</v>
      </c>
      <c r="RP6" s="1058" t="s">
        <v>1625</v>
      </c>
      <c r="RQ6" s="1058" t="s">
        <v>1625</v>
      </c>
      <c r="RR6" s="1058" t="s">
        <v>1625</v>
      </c>
      <c r="RS6" s="1058" t="s">
        <v>1625</v>
      </c>
      <c r="RT6" s="1058" t="s">
        <v>1625</v>
      </c>
      <c r="RU6" s="1058" t="s">
        <v>1625</v>
      </c>
      <c r="RV6" s="1058" t="s">
        <v>1625</v>
      </c>
      <c r="RW6" s="1058" t="s">
        <v>1625</v>
      </c>
      <c r="RX6" s="1058" t="s">
        <v>1625</v>
      </c>
      <c r="RY6" s="1058" t="s">
        <v>1625</v>
      </c>
      <c r="RZ6" s="1058" t="s">
        <v>1625</v>
      </c>
      <c r="SA6" s="1058" t="s">
        <v>1625</v>
      </c>
      <c r="SB6" s="1058" t="s">
        <v>1625</v>
      </c>
      <c r="SC6" s="1058" t="s">
        <v>1625</v>
      </c>
      <c r="SD6" s="1058" t="s">
        <v>1625</v>
      </c>
      <c r="SE6" s="1058" t="s">
        <v>1625</v>
      </c>
      <c r="SF6" s="1058" t="s">
        <v>1625</v>
      </c>
      <c r="SG6" s="1058" t="s">
        <v>1625</v>
      </c>
      <c r="SH6" s="1058" t="s">
        <v>1625</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2255</v>
      </c>
      <c r="B9" s="70">
        <v>1</v>
      </c>
      <c r="C9" s="70">
        <v>1</v>
      </c>
      <c r="D9" s="70">
        <v>1</v>
      </c>
      <c r="E9" s="70">
        <v>1990</v>
      </c>
      <c r="F9" s="70" t="s">
        <v>787</v>
      </c>
      <c r="G9" s="1073" t="s">
        <v>2256</v>
      </c>
      <c r="H9" s="70" t="s">
        <v>2257</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2258</v>
      </c>
      <c r="B10" s="70">
        <v>2</v>
      </c>
      <c r="C10" s="70">
        <v>2</v>
      </c>
      <c r="D10" s="70">
        <v>1</v>
      </c>
      <c r="E10" s="70">
        <v>2005</v>
      </c>
      <c r="F10" s="70" t="s">
        <v>789</v>
      </c>
      <c r="G10" s="1073" t="s">
        <v>2256</v>
      </c>
      <c r="H10" s="70" t="s">
        <v>2257</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2259</v>
      </c>
      <c r="B11" s="70">
        <v>3</v>
      </c>
      <c r="C11" s="70">
        <v>3</v>
      </c>
      <c r="D11" s="70">
        <v>1</v>
      </c>
      <c r="E11" s="70">
        <v>2006</v>
      </c>
      <c r="F11" s="70" t="s">
        <v>790</v>
      </c>
      <c r="G11" s="1073" t="s">
        <v>2256</v>
      </c>
      <c r="H11" s="70" t="s">
        <v>2257</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2260</v>
      </c>
      <c r="B12" s="70">
        <v>4</v>
      </c>
      <c r="C12" s="70">
        <v>4</v>
      </c>
      <c r="D12" s="70">
        <v>1</v>
      </c>
      <c r="E12" s="70">
        <v>2007</v>
      </c>
      <c r="F12" s="70" t="s">
        <v>791</v>
      </c>
      <c r="G12" s="1073" t="s">
        <v>2256</v>
      </c>
      <c r="H12" s="70" t="s">
        <v>2257</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2261</v>
      </c>
      <c r="B13" s="70">
        <v>5</v>
      </c>
      <c r="C13" s="70">
        <v>5</v>
      </c>
      <c r="D13" s="70">
        <v>1</v>
      </c>
      <c r="E13" s="70">
        <v>2008</v>
      </c>
      <c r="F13" s="70" t="s">
        <v>792</v>
      </c>
      <c r="G13" s="1073" t="s">
        <v>2256</v>
      </c>
      <c r="H13" s="70" t="s">
        <v>2257</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2262</v>
      </c>
      <c r="B14" s="70">
        <v>6</v>
      </c>
      <c r="C14" s="70">
        <v>6</v>
      </c>
      <c r="D14" s="70">
        <v>1</v>
      </c>
      <c r="E14" s="70">
        <v>2009</v>
      </c>
      <c r="F14" s="70" t="s">
        <v>176</v>
      </c>
      <c r="G14" s="1073" t="s">
        <v>2256</v>
      </c>
      <c r="H14" s="70" t="s">
        <v>2257</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4.6219999999999999</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4.6219999999999999</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4.6219999999999999</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4.6219999999999999</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1</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1</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1</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1</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2263</v>
      </c>
      <c r="B15" s="70">
        <v>7</v>
      </c>
      <c r="C15" s="70">
        <v>7</v>
      </c>
      <c r="D15" s="70">
        <v>1</v>
      </c>
      <c r="E15" s="70">
        <v>2010</v>
      </c>
      <c r="F15" s="70" t="s">
        <v>177</v>
      </c>
      <c r="G15" s="1073" t="s">
        <v>2256</v>
      </c>
      <c r="H15" s="70" t="s">
        <v>2257</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4.6059999999999999</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4.6059999999999999</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4.6059999999999999</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4.6059999999999999</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1</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1</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1</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1</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2264</v>
      </c>
      <c r="B16" s="70">
        <v>8</v>
      </c>
      <c r="C16" s="70">
        <v>8</v>
      </c>
      <c r="D16" s="70">
        <v>1</v>
      </c>
      <c r="E16" s="70">
        <v>2011</v>
      </c>
      <c r="F16" s="70" t="s">
        <v>178</v>
      </c>
      <c r="G16" s="1073" t="s">
        <v>2256</v>
      </c>
      <c r="H16" s="70" t="s">
        <v>2257</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4.7140000000000004</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4.7140000000000004</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4.7140000000000004</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4.7140000000000004</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1</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1</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1</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1</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2265</v>
      </c>
      <c r="B17" s="70">
        <v>9</v>
      </c>
      <c r="C17" s="70">
        <v>9</v>
      </c>
      <c r="D17" s="70">
        <v>1</v>
      </c>
      <c r="E17" s="70">
        <v>2012</v>
      </c>
      <c r="F17" s="70" t="s">
        <v>179</v>
      </c>
      <c r="G17" s="1073" t="s">
        <v>2256</v>
      </c>
      <c r="H17" s="70" t="s">
        <v>2257</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3.9740000000000002</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3.9740000000000002</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3.9740000000000002</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3.9740000000000002</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1</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1</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1</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1</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2266</v>
      </c>
      <c r="B18" s="70">
        <v>10</v>
      </c>
      <c r="C18" s="70">
        <v>10</v>
      </c>
      <c r="D18" s="70">
        <v>1</v>
      </c>
      <c r="E18" s="70">
        <v>2013</v>
      </c>
      <c r="F18" s="70" t="s">
        <v>180</v>
      </c>
      <c r="G18" s="1073" t="s">
        <v>2256</v>
      </c>
      <c r="H18" s="70" t="s">
        <v>2257</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4.3090000000000002</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4.3090000000000002</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4.3090000000000002</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4.3090000000000002</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1</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1</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1</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1</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2267</v>
      </c>
      <c r="B19" s="70">
        <v>11</v>
      </c>
      <c r="C19" s="70">
        <v>11</v>
      </c>
      <c r="D19" s="70">
        <v>1</v>
      </c>
      <c r="E19" s="70">
        <v>2014</v>
      </c>
      <c r="F19" s="70" t="s">
        <v>181</v>
      </c>
      <c r="G19" s="1073" t="s">
        <v>2256</v>
      </c>
      <c r="H19" s="70" t="s">
        <v>2257</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2268</v>
      </c>
      <c r="B20" s="70">
        <v>12</v>
      </c>
      <c r="C20" s="70">
        <v>12</v>
      </c>
      <c r="D20" s="70">
        <v>1</v>
      </c>
      <c r="E20" s="70">
        <v>2015</v>
      </c>
      <c r="F20" s="70" t="s">
        <v>182</v>
      </c>
      <c r="G20" s="1073" t="s">
        <v>2256</v>
      </c>
      <c r="H20" s="70" t="s">
        <v>2257</v>
      </c>
      <c r="I20" s="1066"/>
      <c r="J20" s="73">
        <v>0</v>
      </c>
      <c r="K20" s="73">
        <v>0</v>
      </c>
      <c r="L20" s="73">
        <v>0</v>
      </c>
      <c r="M20" s="73">
        <v>0</v>
      </c>
      <c r="N20" s="73">
        <v>0</v>
      </c>
      <c r="O20" s="73">
        <v>0</v>
      </c>
      <c r="P20" s="73">
        <v>0</v>
      </c>
      <c r="Q20" s="73">
        <v>0</v>
      </c>
      <c r="R20" s="73">
        <v>6.431</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6.431</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6.431</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6.431</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1</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1</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1</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1</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2269</v>
      </c>
      <c r="B21" s="70">
        <v>13</v>
      </c>
      <c r="C21" s="70">
        <v>13</v>
      </c>
      <c r="D21" s="70">
        <v>1</v>
      </c>
      <c r="E21" s="70">
        <v>2016</v>
      </c>
      <c r="F21" s="70" t="s">
        <v>155</v>
      </c>
      <c r="G21" s="1073" t="s">
        <v>2256</v>
      </c>
      <c r="H21" s="70" t="s">
        <v>2257</v>
      </c>
      <c r="I21" s="1066"/>
      <c r="J21" s="73">
        <v>0</v>
      </c>
      <c r="K21" s="73">
        <v>0</v>
      </c>
      <c r="L21" s="73">
        <v>0</v>
      </c>
      <c r="M21" s="73">
        <v>0</v>
      </c>
      <c r="N21" s="73">
        <v>0</v>
      </c>
      <c r="O21" s="73">
        <v>0</v>
      </c>
      <c r="P21" s="73">
        <v>0</v>
      </c>
      <c r="Q21" s="73">
        <v>0</v>
      </c>
      <c r="R21" s="73">
        <v>6.8810000000000002</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6.8810000000000002</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6.8810000000000002</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6.8810000000000002</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1</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1</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1</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1</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2270</v>
      </c>
      <c r="B22" s="70">
        <v>14</v>
      </c>
      <c r="C22" s="70">
        <v>14</v>
      </c>
      <c r="D22" s="70">
        <v>1</v>
      </c>
      <c r="E22" s="70">
        <v>2017</v>
      </c>
      <c r="F22" s="70" t="s">
        <v>156</v>
      </c>
      <c r="G22" s="1073" t="s">
        <v>2256</v>
      </c>
      <c r="H22" s="70" t="s">
        <v>2257</v>
      </c>
      <c r="I22" s="1066"/>
      <c r="J22" s="73">
        <v>0</v>
      </c>
      <c r="K22" s="73">
        <v>0</v>
      </c>
      <c r="L22" s="73">
        <v>0</v>
      </c>
      <c r="M22" s="73">
        <v>0</v>
      </c>
      <c r="N22" s="73">
        <v>0</v>
      </c>
      <c r="O22" s="73">
        <v>0</v>
      </c>
      <c r="P22" s="73">
        <v>0</v>
      </c>
      <c r="Q22" s="73">
        <v>0</v>
      </c>
      <c r="R22" s="73">
        <v>6.8179999999999996</v>
      </c>
      <c r="S22" s="73">
        <v>0</v>
      </c>
      <c r="T22" s="73">
        <v>0</v>
      </c>
      <c r="U22" s="73">
        <v>0</v>
      </c>
      <c r="V22" s="73">
        <v>0</v>
      </c>
      <c r="W22" s="73">
        <v>0</v>
      </c>
      <c r="X22" s="73">
        <v>0</v>
      </c>
      <c r="Y22" s="73">
        <v>0</v>
      </c>
      <c r="Z22" s="73">
        <v>0</v>
      </c>
      <c r="AA22" s="73">
        <v>0</v>
      </c>
      <c r="AB22" s="73">
        <v>0</v>
      </c>
      <c r="AC22" s="73">
        <v>0</v>
      </c>
      <c r="AD22" s="73">
        <v>0</v>
      </c>
      <c r="AE22" s="73">
        <v>4.6040000000000001</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6.8179999999999996</v>
      </c>
      <c r="DT22" s="73">
        <v>0</v>
      </c>
      <c r="DU22" s="73">
        <v>0</v>
      </c>
      <c r="DV22" s="73">
        <v>0</v>
      </c>
      <c r="DW22" s="73">
        <v>0</v>
      </c>
      <c r="DX22" s="73">
        <v>0</v>
      </c>
      <c r="DY22" s="73">
        <v>0</v>
      </c>
      <c r="DZ22" s="73">
        <v>0</v>
      </c>
      <c r="EA22" s="73">
        <v>0</v>
      </c>
      <c r="EB22" s="73">
        <v>0</v>
      </c>
      <c r="EC22" s="73">
        <v>0</v>
      </c>
      <c r="ED22" s="73">
        <v>0</v>
      </c>
      <c r="EE22" s="73">
        <v>0</v>
      </c>
      <c r="EF22" s="73">
        <v>4.6040000000000001</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11.422000000000001</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11.422000000000001</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1</v>
      </c>
      <c r="JF22" s="71">
        <v>0</v>
      </c>
      <c r="JG22" s="71">
        <v>0</v>
      </c>
      <c r="JH22" s="71">
        <v>0</v>
      </c>
      <c r="JI22" s="71">
        <v>0</v>
      </c>
      <c r="JJ22" s="71">
        <v>0</v>
      </c>
      <c r="JK22" s="71">
        <v>0</v>
      </c>
      <c r="JL22" s="71">
        <v>0</v>
      </c>
      <c r="JM22" s="71">
        <v>0</v>
      </c>
      <c r="JN22" s="71">
        <v>0</v>
      </c>
      <c r="JO22" s="71">
        <v>0</v>
      </c>
      <c r="JP22" s="71">
        <v>0</v>
      </c>
      <c r="JQ22" s="71">
        <v>0</v>
      </c>
      <c r="JR22" s="71">
        <v>1</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1</v>
      </c>
      <c r="NG22" s="71">
        <v>0</v>
      </c>
      <c r="NH22" s="71">
        <v>0</v>
      </c>
      <c r="NI22" s="71">
        <v>0</v>
      </c>
      <c r="NJ22" s="71">
        <v>0</v>
      </c>
      <c r="NK22" s="71">
        <v>0</v>
      </c>
      <c r="NL22" s="71">
        <v>0</v>
      </c>
      <c r="NM22" s="71">
        <v>0</v>
      </c>
      <c r="NN22" s="71">
        <v>0</v>
      </c>
      <c r="NO22" s="71">
        <v>0</v>
      </c>
      <c r="NP22" s="71">
        <v>0</v>
      </c>
      <c r="NQ22" s="71">
        <v>0</v>
      </c>
      <c r="NR22" s="71">
        <v>0</v>
      </c>
      <c r="NS22" s="71">
        <v>1</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2</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2</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2271</v>
      </c>
      <c r="B23" s="70">
        <v>15</v>
      </c>
      <c r="C23" s="70">
        <v>15</v>
      </c>
      <c r="D23" s="70">
        <v>1</v>
      </c>
      <c r="E23" s="70">
        <v>2018</v>
      </c>
      <c r="F23" s="70" t="s">
        <v>183</v>
      </c>
      <c r="G23" s="1073" t="s">
        <v>2256</v>
      </c>
      <c r="H23" s="70" t="s">
        <v>2257</v>
      </c>
      <c r="I23" s="1066"/>
      <c r="J23" s="73">
        <v>0</v>
      </c>
      <c r="K23" s="73">
        <v>0</v>
      </c>
      <c r="L23" s="73">
        <v>0</v>
      </c>
      <c r="M23" s="73">
        <v>0</v>
      </c>
      <c r="N23" s="73">
        <v>0</v>
      </c>
      <c r="O23" s="73">
        <v>0</v>
      </c>
      <c r="P23" s="73">
        <v>0</v>
      </c>
      <c r="Q23" s="73">
        <v>0</v>
      </c>
      <c r="R23" s="73">
        <v>6.4560000000000004</v>
      </c>
      <c r="S23" s="73">
        <v>0</v>
      </c>
      <c r="T23" s="73">
        <v>0</v>
      </c>
      <c r="U23" s="73">
        <v>0</v>
      </c>
      <c r="V23" s="73">
        <v>0</v>
      </c>
      <c r="W23" s="73">
        <v>0</v>
      </c>
      <c r="X23" s="73">
        <v>0</v>
      </c>
      <c r="Y23" s="73">
        <v>0</v>
      </c>
      <c r="Z23" s="73">
        <v>0</v>
      </c>
      <c r="AA23" s="73">
        <v>0</v>
      </c>
      <c r="AB23" s="73">
        <v>0</v>
      </c>
      <c r="AC23" s="73">
        <v>0</v>
      </c>
      <c r="AD23" s="73">
        <v>0</v>
      </c>
      <c r="AE23" s="73">
        <v>5.1390000000000002</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6.4560000000000004</v>
      </c>
      <c r="DT23" s="73">
        <v>0</v>
      </c>
      <c r="DU23" s="73">
        <v>0</v>
      </c>
      <c r="DV23" s="73">
        <v>0</v>
      </c>
      <c r="DW23" s="73">
        <v>0</v>
      </c>
      <c r="DX23" s="73">
        <v>0</v>
      </c>
      <c r="DY23" s="73">
        <v>0</v>
      </c>
      <c r="DZ23" s="73">
        <v>0</v>
      </c>
      <c r="EA23" s="73">
        <v>0</v>
      </c>
      <c r="EB23" s="73">
        <v>0</v>
      </c>
      <c r="EC23" s="73">
        <v>0</v>
      </c>
      <c r="ED23" s="73">
        <v>0</v>
      </c>
      <c r="EE23" s="73">
        <v>0</v>
      </c>
      <c r="EF23" s="73">
        <v>5.1390000000000002</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11.595000000000001</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11.595000000000001</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1</v>
      </c>
      <c r="JF23" s="71">
        <v>0</v>
      </c>
      <c r="JG23" s="71">
        <v>0</v>
      </c>
      <c r="JH23" s="71">
        <v>0</v>
      </c>
      <c r="JI23" s="71">
        <v>0</v>
      </c>
      <c r="JJ23" s="71">
        <v>0</v>
      </c>
      <c r="JK23" s="71">
        <v>0</v>
      </c>
      <c r="JL23" s="71">
        <v>0</v>
      </c>
      <c r="JM23" s="71">
        <v>0</v>
      </c>
      <c r="JN23" s="71">
        <v>0</v>
      </c>
      <c r="JO23" s="71">
        <v>0</v>
      </c>
      <c r="JP23" s="71">
        <v>0</v>
      </c>
      <c r="JQ23" s="71">
        <v>0</v>
      </c>
      <c r="JR23" s="71">
        <v>1</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1</v>
      </c>
      <c r="NG23" s="71">
        <v>0</v>
      </c>
      <c r="NH23" s="71">
        <v>0</v>
      </c>
      <c r="NI23" s="71">
        <v>0</v>
      </c>
      <c r="NJ23" s="71">
        <v>0</v>
      </c>
      <c r="NK23" s="71">
        <v>0</v>
      </c>
      <c r="NL23" s="71">
        <v>0</v>
      </c>
      <c r="NM23" s="71">
        <v>0</v>
      </c>
      <c r="NN23" s="71">
        <v>0</v>
      </c>
      <c r="NO23" s="71">
        <v>0</v>
      </c>
      <c r="NP23" s="71">
        <v>0</v>
      </c>
      <c r="NQ23" s="71">
        <v>0</v>
      </c>
      <c r="NR23" s="71">
        <v>0</v>
      </c>
      <c r="NS23" s="71">
        <v>1</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2</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2</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2272</v>
      </c>
      <c r="B24" s="70">
        <v>16</v>
      </c>
      <c r="C24" s="70">
        <v>16</v>
      </c>
      <c r="D24" s="70">
        <v>1</v>
      </c>
      <c r="E24" s="70">
        <v>2019</v>
      </c>
      <c r="F24" s="70" t="s">
        <v>158</v>
      </c>
      <c r="G24" s="1073" t="s">
        <v>2256</v>
      </c>
      <c r="H24" s="70" t="s">
        <v>2257</v>
      </c>
      <c r="I24" s="1066"/>
      <c r="J24" s="73">
        <v>0</v>
      </c>
      <c r="K24" s="73">
        <v>0</v>
      </c>
      <c r="L24" s="73">
        <v>0</v>
      </c>
      <c r="M24" s="73">
        <v>0</v>
      </c>
      <c r="N24" s="73">
        <v>0</v>
      </c>
      <c r="O24" s="73">
        <v>0</v>
      </c>
      <c r="P24" s="73">
        <v>0</v>
      </c>
      <c r="Q24" s="73">
        <v>0</v>
      </c>
      <c r="R24" s="73">
        <v>6.3289999999999997</v>
      </c>
      <c r="S24" s="73">
        <v>0</v>
      </c>
      <c r="T24" s="73">
        <v>0</v>
      </c>
      <c r="U24" s="73">
        <v>0</v>
      </c>
      <c r="V24" s="73">
        <v>0</v>
      </c>
      <c r="W24" s="73">
        <v>0</v>
      </c>
      <c r="X24" s="73">
        <v>0</v>
      </c>
      <c r="Y24" s="73">
        <v>0</v>
      </c>
      <c r="Z24" s="73">
        <v>0</v>
      </c>
      <c r="AA24" s="73">
        <v>0</v>
      </c>
      <c r="AB24" s="73">
        <v>0</v>
      </c>
      <c r="AC24" s="73">
        <v>0</v>
      </c>
      <c r="AD24" s="73">
        <v>0</v>
      </c>
      <c r="AE24" s="73">
        <v>4.2839999999999998</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6.3289999999999997</v>
      </c>
      <c r="DT24" s="73">
        <v>0</v>
      </c>
      <c r="DU24" s="73">
        <v>0</v>
      </c>
      <c r="DV24" s="73">
        <v>0</v>
      </c>
      <c r="DW24" s="73">
        <v>0</v>
      </c>
      <c r="DX24" s="73">
        <v>0</v>
      </c>
      <c r="DY24" s="73">
        <v>0</v>
      </c>
      <c r="DZ24" s="73">
        <v>0</v>
      </c>
      <c r="EA24" s="73">
        <v>0</v>
      </c>
      <c r="EB24" s="73">
        <v>0</v>
      </c>
      <c r="EC24" s="73">
        <v>0</v>
      </c>
      <c r="ED24" s="73">
        <v>0</v>
      </c>
      <c r="EE24" s="73">
        <v>0</v>
      </c>
      <c r="EF24" s="73">
        <v>4.2839999999999998</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10.613</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10.613</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1</v>
      </c>
      <c r="JF24" s="71">
        <v>0</v>
      </c>
      <c r="JG24" s="71">
        <v>0</v>
      </c>
      <c r="JH24" s="71">
        <v>0</v>
      </c>
      <c r="JI24" s="71">
        <v>0</v>
      </c>
      <c r="JJ24" s="71">
        <v>0</v>
      </c>
      <c r="JK24" s="71">
        <v>0</v>
      </c>
      <c r="JL24" s="71">
        <v>0</v>
      </c>
      <c r="JM24" s="71">
        <v>0</v>
      </c>
      <c r="JN24" s="71">
        <v>0</v>
      </c>
      <c r="JO24" s="71">
        <v>0</v>
      </c>
      <c r="JP24" s="71">
        <v>0</v>
      </c>
      <c r="JQ24" s="71">
        <v>0</v>
      </c>
      <c r="JR24" s="71">
        <v>1</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1</v>
      </c>
      <c r="NG24" s="71">
        <v>0</v>
      </c>
      <c r="NH24" s="71">
        <v>0</v>
      </c>
      <c r="NI24" s="71">
        <v>0</v>
      </c>
      <c r="NJ24" s="71">
        <v>0</v>
      </c>
      <c r="NK24" s="71">
        <v>0</v>
      </c>
      <c r="NL24" s="71">
        <v>0</v>
      </c>
      <c r="NM24" s="71">
        <v>0</v>
      </c>
      <c r="NN24" s="71">
        <v>0</v>
      </c>
      <c r="NO24" s="71">
        <v>0</v>
      </c>
      <c r="NP24" s="71">
        <v>0</v>
      </c>
      <c r="NQ24" s="71">
        <v>0</v>
      </c>
      <c r="NR24" s="71">
        <v>0</v>
      </c>
      <c r="NS24" s="71">
        <v>1</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2</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2</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2273</v>
      </c>
      <c r="B25" s="70">
        <v>17</v>
      </c>
      <c r="C25" s="70">
        <v>17</v>
      </c>
      <c r="D25" s="70">
        <v>1</v>
      </c>
      <c r="E25" s="70">
        <v>2020</v>
      </c>
      <c r="F25" s="70" t="s">
        <v>159</v>
      </c>
      <c r="G25" s="1073" t="s">
        <v>2256</v>
      </c>
      <c r="H25" s="70" t="s">
        <v>2257</v>
      </c>
      <c r="I25" s="1066"/>
      <c r="J25" s="73">
        <v>0</v>
      </c>
      <c r="K25" s="73">
        <v>0</v>
      </c>
      <c r="L25" s="73">
        <v>0</v>
      </c>
      <c r="M25" s="73">
        <v>0</v>
      </c>
      <c r="N25" s="73">
        <v>0</v>
      </c>
      <c r="O25" s="73">
        <v>0</v>
      </c>
      <c r="P25" s="73">
        <v>0</v>
      </c>
      <c r="Q25" s="73">
        <v>0</v>
      </c>
      <c r="R25" s="73">
        <v>6.3570000000000002</v>
      </c>
      <c r="S25" s="73">
        <v>0</v>
      </c>
      <c r="T25" s="73">
        <v>0</v>
      </c>
      <c r="U25" s="73">
        <v>0</v>
      </c>
      <c r="V25" s="73">
        <v>0</v>
      </c>
      <c r="W25" s="73">
        <v>0</v>
      </c>
      <c r="X25" s="73">
        <v>0</v>
      </c>
      <c r="Y25" s="73">
        <v>0</v>
      </c>
      <c r="Z25" s="73">
        <v>0</v>
      </c>
      <c r="AA25" s="73">
        <v>0</v>
      </c>
      <c r="AB25" s="73">
        <v>0</v>
      </c>
      <c r="AC25" s="73">
        <v>0</v>
      </c>
      <c r="AD25" s="73">
        <v>0</v>
      </c>
      <c r="AE25" s="73">
        <v>2.456</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6.3570000000000002</v>
      </c>
      <c r="DT25" s="73">
        <v>0</v>
      </c>
      <c r="DU25" s="73">
        <v>0</v>
      </c>
      <c r="DV25" s="73">
        <v>0</v>
      </c>
      <c r="DW25" s="73">
        <v>0</v>
      </c>
      <c r="DX25" s="73">
        <v>0</v>
      </c>
      <c r="DY25" s="73">
        <v>0</v>
      </c>
      <c r="DZ25" s="73">
        <v>0</v>
      </c>
      <c r="EA25" s="73">
        <v>0</v>
      </c>
      <c r="EB25" s="73">
        <v>0</v>
      </c>
      <c r="EC25" s="73">
        <v>0</v>
      </c>
      <c r="ED25" s="73">
        <v>0</v>
      </c>
      <c r="EE25" s="73">
        <v>0</v>
      </c>
      <c r="EF25" s="73">
        <v>2.456</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8.8130000000000006</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8.8130000000000006</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1</v>
      </c>
      <c r="JF25" s="71">
        <v>0</v>
      </c>
      <c r="JG25" s="71">
        <v>0</v>
      </c>
      <c r="JH25" s="71">
        <v>0</v>
      </c>
      <c r="JI25" s="71">
        <v>0</v>
      </c>
      <c r="JJ25" s="71">
        <v>0</v>
      </c>
      <c r="JK25" s="71">
        <v>0</v>
      </c>
      <c r="JL25" s="71">
        <v>0</v>
      </c>
      <c r="JM25" s="71">
        <v>0</v>
      </c>
      <c r="JN25" s="71">
        <v>0</v>
      </c>
      <c r="JO25" s="71">
        <v>0</v>
      </c>
      <c r="JP25" s="71">
        <v>0</v>
      </c>
      <c r="JQ25" s="71">
        <v>0</v>
      </c>
      <c r="JR25" s="71">
        <v>1</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1</v>
      </c>
      <c r="NG25" s="71">
        <v>0</v>
      </c>
      <c r="NH25" s="71">
        <v>0</v>
      </c>
      <c r="NI25" s="71">
        <v>0</v>
      </c>
      <c r="NJ25" s="71">
        <v>0</v>
      </c>
      <c r="NK25" s="71">
        <v>0</v>
      </c>
      <c r="NL25" s="71">
        <v>0</v>
      </c>
      <c r="NM25" s="71">
        <v>0</v>
      </c>
      <c r="NN25" s="71">
        <v>0</v>
      </c>
      <c r="NO25" s="71">
        <v>0</v>
      </c>
      <c r="NP25" s="71">
        <v>0</v>
      </c>
      <c r="NQ25" s="71">
        <v>0</v>
      </c>
      <c r="NR25" s="71">
        <v>0</v>
      </c>
      <c r="NS25" s="71">
        <v>1</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2</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2</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2274</v>
      </c>
      <c r="B26" s="70">
        <v>18</v>
      </c>
      <c r="C26" s="70">
        <v>18</v>
      </c>
      <c r="D26" s="70">
        <v>1</v>
      </c>
      <c r="E26" s="70">
        <v>2021</v>
      </c>
      <c r="F26" s="70" t="s">
        <v>160</v>
      </c>
      <c r="G26" s="1073" t="s">
        <v>2256</v>
      </c>
      <c r="H26" s="70" t="s">
        <v>2257</v>
      </c>
      <c r="I26" s="1066"/>
      <c r="J26" s="73">
        <v>0</v>
      </c>
      <c r="K26" s="73">
        <v>0</v>
      </c>
      <c r="L26" s="73">
        <v>0</v>
      </c>
      <c r="M26" s="73">
        <v>0</v>
      </c>
      <c r="N26" s="73">
        <v>0</v>
      </c>
      <c r="O26" s="73">
        <v>0</v>
      </c>
      <c r="P26" s="73">
        <v>0</v>
      </c>
      <c r="Q26" s="73">
        <v>0</v>
      </c>
      <c r="R26" s="73">
        <v>6.03</v>
      </c>
      <c r="S26" s="73">
        <v>0</v>
      </c>
      <c r="T26" s="73">
        <v>0</v>
      </c>
      <c r="U26" s="73">
        <v>0</v>
      </c>
      <c r="V26" s="73">
        <v>0</v>
      </c>
      <c r="W26" s="73">
        <v>0</v>
      </c>
      <c r="X26" s="73">
        <v>0</v>
      </c>
      <c r="Y26" s="73">
        <v>0</v>
      </c>
      <c r="Z26" s="73">
        <v>0</v>
      </c>
      <c r="AA26" s="73">
        <v>0</v>
      </c>
      <c r="AB26" s="73">
        <v>0</v>
      </c>
      <c r="AC26" s="73">
        <v>0</v>
      </c>
      <c r="AD26" s="73">
        <v>0</v>
      </c>
      <c r="AE26" s="73">
        <v>3.419</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6.03</v>
      </c>
      <c r="DT26" s="73">
        <v>0</v>
      </c>
      <c r="DU26" s="73">
        <v>0</v>
      </c>
      <c r="DV26" s="73">
        <v>0</v>
      </c>
      <c r="DW26" s="73">
        <v>0</v>
      </c>
      <c r="DX26" s="73">
        <v>0</v>
      </c>
      <c r="DY26" s="73">
        <v>0</v>
      </c>
      <c r="DZ26" s="73">
        <v>0</v>
      </c>
      <c r="EA26" s="73">
        <v>0</v>
      </c>
      <c r="EB26" s="73">
        <v>0</v>
      </c>
      <c r="EC26" s="73">
        <v>0</v>
      </c>
      <c r="ED26" s="73">
        <v>0</v>
      </c>
      <c r="EE26" s="73">
        <v>0</v>
      </c>
      <c r="EF26" s="73">
        <v>3.419</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9.4489999999999998</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9.4489999999999998</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1</v>
      </c>
      <c r="JF26" s="71">
        <v>0</v>
      </c>
      <c r="JG26" s="71">
        <v>0</v>
      </c>
      <c r="JH26" s="71">
        <v>0</v>
      </c>
      <c r="JI26" s="71">
        <v>0</v>
      </c>
      <c r="JJ26" s="71">
        <v>0</v>
      </c>
      <c r="JK26" s="71">
        <v>0</v>
      </c>
      <c r="JL26" s="71">
        <v>0</v>
      </c>
      <c r="JM26" s="71">
        <v>0</v>
      </c>
      <c r="JN26" s="71">
        <v>0</v>
      </c>
      <c r="JO26" s="71">
        <v>0</v>
      </c>
      <c r="JP26" s="71">
        <v>0</v>
      </c>
      <c r="JQ26" s="71">
        <v>0</v>
      </c>
      <c r="JR26" s="71">
        <v>1</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1</v>
      </c>
      <c r="NG26" s="71">
        <v>0</v>
      </c>
      <c r="NH26" s="71">
        <v>0</v>
      </c>
      <c r="NI26" s="71">
        <v>0</v>
      </c>
      <c r="NJ26" s="71">
        <v>0</v>
      </c>
      <c r="NK26" s="71">
        <v>0</v>
      </c>
      <c r="NL26" s="71">
        <v>0</v>
      </c>
      <c r="NM26" s="71">
        <v>0</v>
      </c>
      <c r="NN26" s="71">
        <v>0</v>
      </c>
      <c r="NO26" s="71">
        <v>0</v>
      </c>
      <c r="NP26" s="71">
        <v>0</v>
      </c>
      <c r="NQ26" s="71">
        <v>0</v>
      </c>
      <c r="NR26" s="71">
        <v>0</v>
      </c>
      <c r="NS26" s="71">
        <v>1</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2</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2</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2275</v>
      </c>
      <c r="B27" s="70">
        <v>19</v>
      </c>
      <c r="C27" s="70">
        <v>19</v>
      </c>
      <c r="D27" s="70">
        <v>1</v>
      </c>
      <c r="E27" s="70">
        <v>2022</v>
      </c>
      <c r="F27" s="70" t="s">
        <v>161</v>
      </c>
      <c r="G27" s="1073" t="s">
        <v>2256</v>
      </c>
      <c r="H27" s="70" t="s">
        <v>2257</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2276</v>
      </c>
      <c r="B28" s="70">
        <v>20</v>
      </c>
      <c r="C28" s="70">
        <v>20</v>
      </c>
      <c r="D28" s="70">
        <v>1</v>
      </c>
      <c r="E28" s="70">
        <v>2023</v>
      </c>
      <c r="F28" s="70" t="s">
        <v>1539</v>
      </c>
      <c r="G28" s="1073" t="s">
        <v>2256</v>
      </c>
      <c r="H28" s="70" t="s">
        <v>2257</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2277</v>
      </c>
      <c r="B29" s="70">
        <v>21</v>
      </c>
      <c r="C29" s="70">
        <v>21</v>
      </c>
      <c r="D29" s="70">
        <v>1</v>
      </c>
      <c r="E29" s="70">
        <v>2024</v>
      </c>
      <c r="F29" s="70" t="s">
        <v>1554</v>
      </c>
      <c r="G29" s="1073" t="s">
        <v>2256</v>
      </c>
      <c r="H29" s="70" t="s">
        <v>2257</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2418</v>
      </c>
      <c r="B30" s="70">
        <v>22</v>
      </c>
      <c r="C30" s="70">
        <v>22</v>
      </c>
      <c r="D30" s="70">
        <v>1</v>
      </c>
      <c r="E30" s="70">
        <v>2025</v>
      </c>
      <c r="F30" s="70" t="s">
        <v>1560</v>
      </c>
      <c r="G30" s="1073" t="s">
        <v>2256</v>
      </c>
      <c r="H30" s="70" t="s">
        <v>2257</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2419</v>
      </c>
      <c r="B31" s="70">
        <v>23</v>
      </c>
      <c r="C31" s="70">
        <v>23</v>
      </c>
      <c r="D31" s="70">
        <v>1</v>
      </c>
      <c r="E31" s="70">
        <v>2026</v>
      </c>
      <c r="F31" s="70" t="s">
        <v>1561</v>
      </c>
      <c r="G31" s="1073" t="s">
        <v>2256</v>
      </c>
      <c r="H31" s="70" t="s">
        <v>2257</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2420</v>
      </c>
      <c r="B32" s="70">
        <v>24</v>
      </c>
      <c r="C32" s="70">
        <v>24</v>
      </c>
      <c r="D32" s="70">
        <v>1</v>
      </c>
      <c r="E32" s="70">
        <v>2027</v>
      </c>
      <c r="F32" s="70" t="s">
        <v>1562</v>
      </c>
      <c r="G32" s="1073" t="s">
        <v>2256</v>
      </c>
      <c r="H32" s="70" t="s">
        <v>2257</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2421</v>
      </c>
      <c r="B33" s="70">
        <v>25</v>
      </c>
      <c r="C33" s="70">
        <v>25</v>
      </c>
      <c r="D33" s="70">
        <v>1</v>
      </c>
      <c r="E33" s="70">
        <v>2028</v>
      </c>
      <c r="F33" s="70" t="s">
        <v>1563</v>
      </c>
      <c r="G33" s="1073" t="s">
        <v>2256</v>
      </c>
      <c r="H33" s="70" t="s">
        <v>2257</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2422</v>
      </c>
      <c r="B34" s="70">
        <v>26</v>
      </c>
      <c r="C34" s="70">
        <v>26</v>
      </c>
      <c r="D34" s="70">
        <v>1</v>
      </c>
      <c r="E34" s="70">
        <v>2029</v>
      </c>
      <c r="F34" s="70" t="s">
        <v>1564</v>
      </c>
      <c r="G34" s="1073" t="s">
        <v>2256</v>
      </c>
      <c r="H34" s="70" t="s">
        <v>2257</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2423</v>
      </c>
      <c r="B35" s="70">
        <v>27</v>
      </c>
      <c r="C35" s="70">
        <v>27</v>
      </c>
      <c r="D35" s="70">
        <v>1</v>
      </c>
      <c r="E35" s="70">
        <v>2030</v>
      </c>
      <c r="F35" s="70" t="s">
        <v>1565</v>
      </c>
      <c r="G35" s="1073" t="s">
        <v>2256</v>
      </c>
      <c r="H35" s="70" t="s">
        <v>2257</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1559</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1566</v>
      </c>
      <c r="B57" s="70">
        <v>22</v>
      </c>
      <c r="C57" s="70">
        <v>22</v>
      </c>
      <c r="D57" s="70">
        <v>2</v>
      </c>
      <c r="E57" s="70">
        <v>2025</v>
      </c>
      <c r="F57" s="70" t="s">
        <v>1560</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1567</v>
      </c>
      <c r="B58" s="70">
        <v>23</v>
      </c>
      <c r="C58" s="70">
        <v>23</v>
      </c>
      <c r="D58" s="70">
        <v>2</v>
      </c>
      <c r="E58" s="70">
        <v>2026</v>
      </c>
      <c r="F58" s="70" t="s">
        <v>1561</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1568</v>
      </c>
      <c r="B59" s="70">
        <v>24</v>
      </c>
      <c r="C59" s="70">
        <v>24</v>
      </c>
      <c r="D59" s="70">
        <v>2</v>
      </c>
      <c r="E59" s="70">
        <v>2027</v>
      </c>
      <c r="F59" s="70" t="s">
        <v>1562</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1569</v>
      </c>
      <c r="B60" s="70">
        <v>25</v>
      </c>
      <c r="C60" s="70">
        <v>25</v>
      </c>
      <c r="D60" s="70">
        <v>2</v>
      </c>
      <c r="E60" s="70">
        <v>2028</v>
      </c>
      <c r="F60" s="70" t="s">
        <v>1563</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1570</v>
      </c>
      <c r="B61" s="70">
        <v>26</v>
      </c>
      <c r="C61" s="70">
        <v>26</v>
      </c>
      <c r="D61" s="70">
        <v>2</v>
      </c>
      <c r="E61" s="70">
        <v>2029</v>
      </c>
      <c r="F61" s="70" t="s">
        <v>1564</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1571</v>
      </c>
      <c r="B62" s="70">
        <v>27</v>
      </c>
      <c r="C62" s="70">
        <v>27</v>
      </c>
      <c r="D62" s="70">
        <v>2</v>
      </c>
      <c r="E62" s="70">
        <v>2030</v>
      </c>
      <c r="F62" s="70" t="s">
        <v>1565</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1630</v>
      </c>
      <c r="AE4" s="1058" t="s">
        <v>1630</v>
      </c>
      <c r="AF4" s="1058" t="s">
        <v>1630</v>
      </c>
      <c r="AG4" s="1058" t="s">
        <v>1630</v>
      </c>
      <c r="AH4" s="1058" t="s">
        <v>1630</v>
      </c>
      <c r="AI4" s="1058" t="s">
        <v>1630</v>
      </c>
      <c r="AJ4" s="1058" t="s">
        <v>1630</v>
      </c>
      <c r="AK4" s="1058" t="s">
        <v>1630</v>
      </c>
      <c r="AL4" s="1058" t="s">
        <v>1630</v>
      </c>
      <c r="AM4" s="1058" t="s">
        <v>1630</v>
      </c>
      <c r="AN4" s="1058" t="s">
        <v>1630</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1572</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1672</v>
      </c>
      <c r="B10" s="70">
        <v>2</v>
      </c>
      <c r="C10" s="70">
        <v>18</v>
      </c>
      <c r="D10" s="70">
        <v>2</v>
      </c>
      <c r="E10" s="70">
        <v>2024</v>
      </c>
      <c r="F10" s="70" t="s">
        <v>1554</v>
      </c>
      <c r="G10" s="1073" t="s">
        <v>1669</v>
      </c>
      <c r="H10" s="70" t="s">
        <v>1670</v>
      </c>
      <c r="I10" s="1066"/>
      <c r="J10" s="73">
        <v>257492.00000000003</v>
      </c>
      <c r="K10" s="71">
        <v>352597572</v>
      </c>
      <c r="L10" s="71">
        <v>633943</v>
      </c>
      <c r="M10" s="71">
        <v>866034821</v>
      </c>
      <c r="N10" s="71">
        <v>56100</v>
      </c>
      <c r="O10" s="71">
        <v>105501585.99999999</v>
      </c>
      <c r="P10" s="71">
        <v>47</v>
      </c>
      <c r="Q10" s="71">
        <v>264204.99999999994</v>
      </c>
      <c r="R10" s="71">
        <v>0</v>
      </c>
      <c r="S10" s="71">
        <v>0</v>
      </c>
      <c r="T10" s="71">
        <v>0</v>
      </c>
      <c r="U10" s="71">
        <v>0</v>
      </c>
      <c r="V10" s="71">
        <v>0</v>
      </c>
      <c r="W10" s="71">
        <v>0</v>
      </c>
      <c r="X10" s="71">
        <v>0</v>
      </c>
      <c r="Y10" s="71">
        <v>0</v>
      </c>
      <c r="Z10" s="71">
        <v>1324398184</v>
      </c>
      <c r="AA10" s="71">
        <v>567965986</v>
      </c>
      <c r="AB10" s="71">
        <v>2383828424</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1639</v>
      </c>
      <c r="B11" s="70">
        <v>3</v>
      </c>
      <c r="C11" s="70">
        <v>18</v>
      </c>
      <c r="D11" s="70">
        <v>3</v>
      </c>
      <c r="E11" s="70">
        <v>2024</v>
      </c>
      <c r="F11" s="70" t="s">
        <v>1554</v>
      </c>
      <c r="G11" s="1073" t="s">
        <v>1636</v>
      </c>
      <c r="H11" s="70" t="s">
        <v>1637</v>
      </c>
      <c r="I11" s="1066"/>
      <c r="J11" s="73">
        <v>191197</v>
      </c>
      <c r="K11" s="71">
        <v>263868985.99999994</v>
      </c>
      <c r="L11" s="71">
        <v>216055</v>
      </c>
      <c r="M11" s="71">
        <v>297523909</v>
      </c>
      <c r="N11" s="71">
        <v>5000</v>
      </c>
      <c r="O11" s="71">
        <v>9995110</v>
      </c>
      <c r="P11" s="71">
        <v>0</v>
      </c>
      <c r="Q11" s="71">
        <v>0</v>
      </c>
      <c r="R11" s="71">
        <v>0</v>
      </c>
      <c r="S11" s="71">
        <v>0</v>
      </c>
      <c r="T11" s="71">
        <v>0</v>
      </c>
      <c r="U11" s="71">
        <v>0</v>
      </c>
      <c r="V11" s="71">
        <v>0</v>
      </c>
      <c r="W11" s="71">
        <v>0</v>
      </c>
      <c r="X11" s="71">
        <v>0</v>
      </c>
      <c r="Y11" s="71">
        <v>0</v>
      </c>
      <c r="Z11" s="71">
        <v>571388004.99999988</v>
      </c>
      <c r="AA11" s="71">
        <v>494067989</v>
      </c>
      <c r="AB11" s="71">
        <v>2407354476</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1652</v>
      </c>
      <c r="B12" s="70">
        <v>4</v>
      </c>
      <c r="C12" s="70">
        <v>18</v>
      </c>
      <c r="D12" s="70">
        <v>4</v>
      </c>
      <c r="E12" s="70">
        <v>2024</v>
      </c>
      <c r="F12" s="70" t="s">
        <v>1554</v>
      </c>
      <c r="G12" s="1073" t="s">
        <v>1649</v>
      </c>
      <c r="H12" s="70" t="s">
        <v>1650</v>
      </c>
      <c r="I12" s="1066"/>
      <c r="J12" s="73">
        <v>298736</v>
      </c>
      <c r="K12" s="71">
        <v>406486713</v>
      </c>
      <c r="L12" s="71">
        <v>614384</v>
      </c>
      <c r="M12" s="71">
        <v>834410896</v>
      </c>
      <c r="N12" s="71">
        <v>23400</v>
      </c>
      <c r="O12" s="71">
        <v>48213368</v>
      </c>
      <c r="P12" s="71">
        <v>534</v>
      </c>
      <c r="Q12" s="71">
        <v>2831118</v>
      </c>
      <c r="R12" s="71">
        <v>0</v>
      </c>
      <c r="S12" s="71">
        <v>0</v>
      </c>
      <c r="T12" s="71">
        <v>0</v>
      </c>
      <c r="U12" s="71">
        <v>0</v>
      </c>
      <c r="V12" s="71">
        <v>0</v>
      </c>
      <c r="W12" s="71">
        <v>0</v>
      </c>
      <c r="X12" s="71">
        <v>0</v>
      </c>
      <c r="Y12" s="71">
        <v>0</v>
      </c>
      <c r="Z12" s="71">
        <v>1291942095.0000002</v>
      </c>
      <c r="AA12" s="71">
        <v>767885798</v>
      </c>
      <c r="AB12" s="71">
        <v>3164214520</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1558</v>
      </c>
      <c r="B13" s="70">
        <v>5</v>
      </c>
      <c r="C13" s="70">
        <v>18</v>
      </c>
      <c r="D13" s="70">
        <v>5</v>
      </c>
      <c r="E13" s="70">
        <v>2024</v>
      </c>
      <c r="F13" s="70" t="s">
        <v>1554</v>
      </c>
      <c r="G13" s="1073" t="s">
        <v>1555</v>
      </c>
      <c r="H13" s="70" t="s">
        <v>1556</v>
      </c>
      <c r="I13" s="1066"/>
      <c r="J13" s="73">
        <v>2454775</v>
      </c>
      <c r="K13" s="71">
        <v>3285753817</v>
      </c>
      <c r="L13" s="71">
        <v>2525744</v>
      </c>
      <c r="M13" s="71">
        <v>3368414170</v>
      </c>
      <c r="N13" s="71">
        <v>106400</v>
      </c>
      <c r="O13" s="71">
        <v>197966214</v>
      </c>
      <c r="P13" s="71">
        <v>533</v>
      </c>
      <c r="Q13" s="71">
        <v>2990766.0000000005</v>
      </c>
      <c r="R13" s="71">
        <v>0</v>
      </c>
      <c r="S13" s="71">
        <v>0</v>
      </c>
      <c r="T13" s="71">
        <v>0</v>
      </c>
      <c r="U13" s="71">
        <v>0</v>
      </c>
      <c r="V13" s="71">
        <v>0</v>
      </c>
      <c r="W13" s="71">
        <v>0</v>
      </c>
      <c r="X13" s="71">
        <v>0</v>
      </c>
      <c r="Y13" s="71">
        <v>0</v>
      </c>
      <c r="Z13" s="71">
        <v>6855124967</v>
      </c>
      <c r="AA13" s="71">
        <v>6328188050</v>
      </c>
      <c r="AB13" s="71">
        <v>21119430250</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2386</v>
      </c>
      <c r="B14" s="70">
        <v>6</v>
      </c>
      <c r="C14" s="70">
        <v>18</v>
      </c>
      <c r="D14" s="70">
        <v>6</v>
      </c>
      <c r="E14" s="70">
        <v>2024</v>
      </c>
      <c r="F14" s="70" t="s">
        <v>1554</v>
      </c>
      <c r="G14" s="1073" t="s">
        <v>2383</v>
      </c>
      <c r="H14" s="70" t="s">
        <v>2384</v>
      </c>
      <c r="I14" s="1066"/>
      <c r="J14" s="73">
        <v>119468</v>
      </c>
      <c r="K14" s="71">
        <v>151883149</v>
      </c>
      <c r="L14" s="71">
        <v>547259</v>
      </c>
      <c r="M14" s="71">
        <v>695289195</v>
      </c>
      <c r="N14" s="71">
        <v>763700</v>
      </c>
      <c r="O14" s="71">
        <v>2057370160</v>
      </c>
      <c r="P14" s="71">
        <v>6991</v>
      </c>
      <c r="Q14" s="71">
        <v>43351942</v>
      </c>
      <c r="R14" s="71">
        <v>0</v>
      </c>
      <c r="S14" s="71">
        <v>0</v>
      </c>
      <c r="T14" s="71">
        <v>0</v>
      </c>
      <c r="U14" s="71">
        <v>0</v>
      </c>
      <c r="V14" s="71">
        <v>0</v>
      </c>
      <c r="W14" s="71">
        <v>0</v>
      </c>
      <c r="X14" s="71">
        <v>0</v>
      </c>
      <c r="Y14" s="71">
        <v>0</v>
      </c>
      <c r="Z14" s="71">
        <v>2947894446</v>
      </c>
      <c r="AA14" s="71">
        <v>337950605</v>
      </c>
      <c r="AB14" s="71">
        <v>1278991051</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1660</v>
      </c>
      <c r="B15" s="70">
        <v>7</v>
      </c>
      <c r="C15" s="70">
        <v>18</v>
      </c>
      <c r="D15" s="70">
        <v>7</v>
      </c>
      <c r="E15" s="70">
        <v>2024</v>
      </c>
      <c r="F15" s="70" t="s">
        <v>1554</v>
      </c>
      <c r="G15" s="1073" t="s">
        <v>1657</v>
      </c>
      <c r="H15" s="70" t="s">
        <v>1658</v>
      </c>
      <c r="I15" s="1066"/>
      <c r="J15" s="73">
        <v>308095</v>
      </c>
      <c r="K15" s="71">
        <v>423576652</v>
      </c>
      <c r="L15" s="71">
        <v>633671</v>
      </c>
      <c r="M15" s="71">
        <v>869204261.00000012</v>
      </c>
      <c r="N15" s="71">
        <v>600</v>
      </c>
      <c r="O15" s="71">
        <v>970774</v>
      </c>
      <c r="P15" s="71">
        <v>0</v>
      </c>
      <c r="Q15" s="71">
        <v>0</v>
      </c>
      <c r="R15" s="71">
        <v>0</v>
      </c>
      <c r="S15" s="71">
        <v>0</v>
      </c>
      <c r="T15" s="71">
        <v>0</v>
      </c>
      <c r="U15" s="71">
        <v>0</v>
      </c>
      <c r="V15" s="71">
        <v>0</v>
      </c>
      <c r="W15" s="71">
        <v>0</v>
      </c>
      <c r="X15" s="71">
        <v>0</v>
      </c>
      <c r="Y15" s="71">
        <v>0</v>
      </c>
      <c r="Z15" s="71">
        <v>1293751687</v>
      </c>
      <c r="AA15" s="71">
        <v>762942965</v>
      </c>
      <c r="AB15" s="71">
        <v>2979912512</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2374</v>
      </c>
      <c r="B16" s="70">
        <v>8</v>
      </c>
      <c r="C16" s="70">
        <v>18</v>
      </c>
      <c r="D16" s="70">
        <v>8</v>
      </c>
      <c r="E16" s="70">
        <v>2024</v>
      </c>
      <c r="F16" s="70" t="s">
        <v>1554</v>
      </c>
      <c r="G16" s="1073" t="s">
        <v>2371</v>
      </c>
      <c r="H16" s="70" t="s">
        <v>2372</v>
      </c>
      <c r="I16" s="1066"/>
      <c r="J16" s="73">
        <v>131945</v>
      </c>
      <c r="K16" s="71">
        <v>172457321</v>
      </c>
      <c r="L16" s="71">
        <v>779476</v>
      </c>
      <c r="M16" s="71">
        <v>1017391143</v>
      </c>
      <c r="N16" s="71">
        <v>86100</v>
      </c>
      <c r="O16" s="71">
        <v>176386457</v>
      </c>
      <c r="P16" s="71">
        <v>457</v>
      </c>
      <c r="Q16" s="71">
        <v>2565529</v>
      </c>
      <c r="R16" s="71">
        <v>0</v>
      </c>
      <c r="S16" s="71">
        <v>0</v>
      </c>
      <c r="T16" s="71">
        <v>0</v>
      </c>
      <c r="U16" s="71">
        <v>0</v>
      </c>
      <c r="V16" s="71">
        <v>0</v>
      </c>
      <c r="W16" s="71">
        <v>0</v>
      </c>
      <c r="X16" s="71">
        <v>0</v>
      </c>
      <c r="Y16" s="71">
        <v>0</v>
      </c>
      <c r="Z16" s="71">
        <v>1368800450.0000002</v>
      </c>
      <c r="AA16" s="71">
        <v>369422201</v>
      </c>
      <c r="AB16" s="71">
        <v>1328289191</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2350</v>
      </c>
      <c r="B17" s="70">
        <v>9</v>
      </c>
      <c r="C17" s="70">
        <v>18</v>
      </c>
      <c r="D17" s="70">
        <v>9</v>
      </c>
      <c r="E17" s="70">
        <v>2024</v>
      </c>
      <c r="F17" s="70" t="s">
        <v>1554</v>
      </c>
      <c r="G17" s="1073" t="s">
        <v>2347</v>
      </c>
      <c r="H17" s="70" t="s">
        <v>2348</v>
      </c>
      <c r="I17" s="1066"/>
      <c r="J17" s="73">
        <v>49419</v>
      </c>
      <c r="K17" s="71">
        <v>64813042.999999993</v>
      </c>
      <c r="L17" s="71">
        <v>292526</v>
      </c>
      <c r="M17" s="71">
        <v>383075719</v>
      </c>
      <c r="N17" s="71">
        <v>8200</v>
      </c>
      <c r="O17" s="71">
        <v>14204963</v>
      </c>
      <c r="P17" s="71">
        <v>0</v>
      </c>
      <c r="Q17" s="71">
        <v>0</v>
      </c>
      <c r="R17" s="71">
        <v>0</v>
      </c>
      <c r="S17" s="71">
        <v>0</v>
      </c>
      <c r="T17" s="71">
        <v>0</v>
      </c>
      <c r="U17" s="71">
        <v>0</v>
      </c>
      <c r="V17" s="71">
        <v>0</v>
      </c>
      <c r="W17" s="71">
        <v>0</v>
      </c>
      <c r="X17" s="71">
        <v>0</v>
      </c>
      <c r="Y17" s="71">
        <v>0</v>
      </c>
      <c r="Z17" s="71">
        <v>462093725.00000006</v>
      </c>
      <c r="AA17" s="71">
        <v>106552339</v>
      </c>
      <c r="AB17" s="71">
        <v>490258954</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2394</v>
      </c>
      <c r="B18" s="70">
        <v>10</v>
      </c>
      <c r="C18" s="70">
        <v>18</v>
      </c>
      <c r="D18" s="70">
        <v>10</v>
      </c>
      <c r="E18" s="70">
        <v>2024</v>
      </c>
      <c r="F18" s="70" t="s">
        <v>1554</v>
      </c>
      <c r="G18" s="1073" t="s">
        <v>2391</v>
      </c>
      <c r="H18" s="70" t="s">
        <v>2392</v>
      </c>
      <c r="I18" s="1066"/>
      <c r="J18" s="73">
        <v>2033581</v>
      </c>
      <c r="K18" s="71">
        <v>2797256929</v>
      </c>
      <c r="L18" s="71">
        <v>755177</v>
      </c>
      <c r="M18" s="71">
        <v>1035926379</v>
      </c>
      <c r="N18" s="71">
        <v>12900</v>
      </c>
      <c r="O18" s="71">
        <v>24427376</v>
      </c>
      <c r="P18" s="71">
        <v>0</v>
      </c>
      <c r="Q18" s="71">
        <v>0</v>
      </c>
      <c r="R18" s="71">
        <v>0</v>
      </c>
      <c r="S18" s="71">
        <v>0</v>
      </c>
      <c r="T18" s="71">
        <v>0</v>
      </c>
      <c r="U18" s="71">
        <v>0</v>
      </c>
      <c r="V18" s="71">
        <v>0</v>
      </c>
      <c r="W18" s="71">
        <v>0</v>
      </c>
      <c r="X18" s="71">
        <v>0</v>
      </c>
      <c r="Y18" s="71">
        <v>0</v>
      </c>
      <c r="Z18" s="71">
        <v>3857610684.0000005</v>
      </c>
      <c r="AA18" s="71">
        <v>4763318223</v>
      </c>
      <c r="AB18" s="71">
        <v>10363094028</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2366</v>
      </c>
      <c r="B19" s="70">
        <v>11</v>
      </c>
      <c r="C19" s="70">
        <v>18</v>
      </c>
      <c r="D19" s="70">
        <v>11</v>
      </c>
      <c r="E19" s="70">
        <v>2024</v>
      </c>
      <c r="F19" s="70" t="s">
        <v>1554</v>
      </c>
      <c r="G19" s="1073" t="s">
        <v>2363</v>
      </c>
      <c r="H19" s="70" t="s">
        <v>2364</v>
      </c>
      <c r="I19" s="1066"/>
      <c r="J19" s="73">
        <v>57736</v>
      </c>
      <c r="K19" s="71">
        <v>79817670</v>
      </c>
      <c r="L19" s="71">
        <v>41552</v>
      </c>
      <c r="M19" s="71">
        <v>57325559</v>
      </c>
      <c r="N19" s="71">
        <v>0</v>
      </c>
      <c r="O19" s="71">
        <v>0</v>
      </c>
      <c r="P19" s="71">
        <v>0</v>
      </c>
      <c r="Q19" s="71">
        <v>0</v>
      </c>
      <c r="R19" s="71">
        <v>0</v>
      </c>
      <c r="S19" s="71">
        <v>0</v>
      </c>
      <c r="T19" s="71">
        <v>0</v>
      </c>
      <c r="U19" s="71">
        <v>0</v>
      </c>
      <c r="V19" s="71">
        <v>0</v>
      </c>
      <c r="W19" s="71">
        <v>0</v>
      </c>
      <c r="X19" s="71">
        <v>0</v>
      </c>
      <c r="Y19" s="71">
        <v>0</v>
      </c>
      <c r="Z19" s="71">
        <v>137143229</v>
      </c>
      <c r="AA19" s="71">
        <v>137508099</v>
      </c>
      <c r="AB19" s="71">
        <v>726743986</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2370</v>
      </c>
      <c r="B20" s="70">
        <v>12</v>
      </c>
      <c r="C20" s="70">
        <v>18</v>
      </c>
      <c r="D20" s="70">
        <v>12</v>
      </c>
      <c r="E20" s="70">
        <v>2024</v>
      </c>
      <c r="F20" s="70" t="s">
        <v>1554</v>
      </c>
      <c r="G20" s="1073" t="s">
        <v>2367</v>
      </c>
      <c r="H20" s="70" t="s">
        <v>2368</v>
      </c>
      <c r="I20" s="1066"/>
      <c r="J20" s="73">
        <v>95192</v>
      </c>
      <c r="K20" s="71">
        <v>122284843.99999999</v>
      </c>
      <c r="L20" s="71">
        <v>433976</v>
      </c>
      <c r="M20" s="71">
        <v>556996662.99999988</v>
      </c>
      <c r="N20" s="71">
        <v>0</v>
      </c>
      <c r="O20" s="71">
        <v>0</v>
      </c>
      <c r="P20" s="71">
        <v>0</v>
      </c>
      <c r="Q20" s="71">
        <v>0</v>
      </c>
      <c r="R20" s="71">
        <v>0</v>
      </c>
      <c r="S20" s="71">
        <v>0</v>
      </c>
      <c r="T20" s="71">
        <v>0</v>
      </c>
      <c r="U20" s="71">
        <v>0</v>
      </c>
      <c r="V20" s="71">
        <v>0</v>
      </c>
      <c r="W20" s="71">
        <v>0</v>
      </c>
      <c r="X20" s="71">
        <v>0</v>
      </c>
      <c r="Y20" s="71">
        <v>0</v>
      </c>
      <c r="Z20" s="71">
        <v>679281506.99999988</v>
      </c>
      <c r="AA20" s="71">
        <v>230622095.00000003</v>
      </c>
      <c r="AB20" s="71">
        <v>966727180</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2362</v>
      </c>
      <c r="B21" s="70">
        <v>13</v>
      </c>
      <c r="C21" s="70">
        <v>18</v>
      </c>
      <c r="D21" s="70">
        <v>13</v>
      </c>
      <c r="E21" s="70">
        <v>2024</v>
      </c>
      <c r="F21" s="70" t="s">
        <v>1554</v>
      </c>
      <c r="G21" s="1073" t="s">
        <v>2359</v>
      </c>
      <c r="H21" s="70" t="s">
        <v>2360</v>
      </c>
      <c r="I21" s="1066"/>
      <c r="J21" s="73">
        <v>9387</v>
      </c>
      <c r="K21" s="71">
        <v>11180629.000000002</v>
      </c>
      <c r="L21" s="71">
        <v>54511</v>
      </c>
      <c r="M21" s="71">
        <v>65007387.000000007</v>
      </c>
      <c r="N21" s="71">
        <v>154400</v>
      </c>
      <c r="O21" s="71">
        <v>454464231.00000006</v>
      </c>
      <c r="P21" s="71">
        <v>414</v>
      </c>
      <c r="Q21" s="71">
        <v>2537802</v>
      </c>
      <c r="R21" s="71">
        <v>0</v>
      </c>
      <c r="S21" s="71">
        <v>0</v>
      </c>
      <c r="T21" s="71">
        <v>0</v>
      </c>
      <c r="U21" s="71">
        <v>0</v>
      </c>
      <c r="V21" s="71">
        <v>0</v>
      </c>
      <c r="W21" s="71">
        <v>0</v>
      </c>
      <c r="X21" s="71">
        <v>0</v>
      </c>
      <c r="Y21" s="71">
        <v>0</v>
      </c>
      <c r="Z21" s="71">
        <v>533190049</v>
      </c>
      <c r="AA21" s="71">
        <v>2969375</v>
      </c>
      <c r="AB21" s="71">
        <v>43930709</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1656</v>
      </c>
      <c r="B22" s="70">
        <v>14</v>
      </c>
      <c r="C22" s="70">
        <v>18</v>
      </c>
      <c r="D22" s="70">
        <v>14</v>
      </c>
      <c r="E22" s="70">
        <v>2024</v>
      </c>
      <c r="F22" s="70" t="s">
        <v>1554</v>
      </c>
      <c r="G22" s="1073" t="s">
        <v>1653</v>
      </c>
      <c r="H22" s="70" t="s">
        <v>1654</v>
      </c>
      <c r="I22" s="1066"/>
      <c r="J22" s="73">
        <v>227003</v>
      </c>
      <c r="K22" s="71">
        <v>320240455</v>
      </c>
      <c r="L22" s="71">
        <v>492338</v>
      </c>
      <c r="M22" s="71">
        <v>692515376.00000012</v>
      </c>
      <c r="N22" s="71">
        <v>16000</v>
      </c>
      <c r="O22" s="71">
        <v>27384794.999999996</v>
      </c>
      <c r="P22" s="71">
        <v>0</v>
      </c>
      <c r="Q22" s="71">
        <v>0</v>
      </c>
      <c r="R22" s="71">
        <v>0</v>
      </c>
      <c r="S22" s="71">
        <v>0</v>
      </c>
      <c r="T22" s="71">
        <v>0</v>
      </c>
      <c r="U22" s="71">
        <v>0</v>
      </c>
      <c r="V22" s="71">
        <v>0</v>
      </c>
      <c r="W22" s="71">
        <v>0</v>
      </c>
      <c r="X22" s="71">
        <v>0</v>
      </c>
      <c r="Y22" s="71">
        <v>0</v>
      </c>
      <c r="Z22" s="71">
        <v>1040140626.0000001</v>
      </c>
      <c r="AA22" s="71">
        <v>639216408</v>
      </c>
      <c r="AB22" s="71">
        <v>2155855700</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1664</v>
      </c>
      <c r="B23" s="70">
        <v>15</v>
      </c>
      <c r="C23" s="70">
        <v>18</v>
      </c>
      <c r="D23" s="70">
        <v>15</v>
      </c>
      <c r="E23" s="70">
        <v>2024</v>
      </c>
      <c r="F23" s="70" t="s">
        <v>1554</v>
      </c>
      <c r="G23" s="1073" t="s">
        <v>1661</v>
      </c>
      <c r="H23" s="70" t="s">
        <v>1662</v>
      </c>
      <c r="I23" s="1066"/>
      <c r="J23" s="73">
        <v>339597</v>
      </c>
      <c r="K23" s="71">
        <v>462136961</v>
      </c>
      <c r="L23" s="71">
        <v>511095</v>
      </c>
      <c r="M23" s="71">
        <v>693910660</v>
      </c>
      <c r="N23" s="71">
        <v>99400</v>
      </c>
      <c r="O23" s="71">
        <v>196233112</v>
      </c>
      <c r="P23" s="71">
        <v>459</v>
      </c>
      <c r="Q23" s="71">
        <v>2433909.0000000005</v>
      </c>
      <c r="R23" s="71">
        <v>0</v>
      </c>
      <c r="S23" s="71">
        <v>0</v>
      </c>
      <c r="T23" s="71">
        <v>0</v>
      </c>
      <c r="U23" s="71">
        <v>0</v>
      </c>
      <c r="V23" s="71">
        <v>0</v>
      </c>
      <c r="W23" s="71">
        <v>0</v>
      </c>
      <c r="X23" s="71">
        <v>0</v>
      </c>
      <c r="Y23" s="71">
        <v>0</v>
      </c>
      <c r="Z23" s="71">
        <v>1354714642.0000002</v>
      </c>
      <c r="AA23" s="71">
        <v>762144743</v>
      </c>
      <c r="AB23" s="71">
        <v>3104439194</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1680</v>
      </c>
      <c r="B24" s="70">
        <v>16</v>
      </c>
      <c r="C24" s="70">
        <v>18</v>
      </c>
      <c r="D24" s="70">
        <v>16</v>
      </c>
      <c r="E24" s="70">
        <v>2024</v>
      </c>
      <c r="F24" s="70" t="s">
        <v>1554</v>
      </c>
      <c r="G24" s="1073" t="s">
        <v>1677</v>
      </c>
      <c r="H24" s="70" t="s">
        <v>1678</v>
      </c>
      <c r="I24" s="1066"/>
      <c r="J24" s="73">
        <v>283029</v>
      </c>
      <c r="K24" s="71">
        <v>363034006</v>
      </c>
      <c r="L24" s="71">
        <v>696140</v>
      </c>
      <c r="M24" s="71">
        <v>892454137</v>
      </c>
      <c r="N24" s="71">
        <v>240100</v>
      </c>
      <c r="O24" s="71">
        <v>577389025.00000012</v>
      </c>
      <c r="P24" s="71">
        <v>9350</v>
      </c>
      <c r="Q24" s="71">
        <v>49824519</v>
      </c>
      <c r="R24" s="71">
        <v>0</v>
      </c>
      <c r="S24" s="71">
        <v>0</v>
      </c>
      <c r="T24" s="71">
        <v>0</v>
      </c>
      <c r="U24" s="71">
        <v>0</v>
      </c>
      <c r="V24" s="71">
        <v>0</v>
      </c>
      <c r="W24" s="71">
        <v>0</v>
      </c>
      <c r="X24" s="71">
        <v>0</v>
      </c>
      <c r="Y24" s="71">
        <v>0</v>
      </c>
      <c r="Z24" s="71">
        <v>1882701687</v>
      </c>
      <c r="AA24" s="71">
        <v>511447133.99999994</v>
      </c>
      <c r="AB24" s="71">
        <v>2428900466</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1668</v>
      </c>
      <c r="B25" s="70">
        <v>17</v>
      </c>
      <c r="C25" s="70">
        <v>18</v>
      </c>
      <c r="D25" s="70">
        <v>17</v>
      </c>
      <c r="E25" s="70">
        <v>2024</v>
      </c>
      <c r="F25" s="70" t="s">
        <v>1554</v>
      </c>
      <c r="G25" s="1073" t="s">
        <v>1665</v>
      </c>
      <c r="H25" s="70" t="s">
        <v>1666</v>
      </c>
      <c r="I25" s="1066"/>
      <c r="J25" s="73">
        <v>294884</v>
      </c>
      <c r="K25" s="71">
        <v>410436036</v>
      </c>
      <c r="L25" s="71">
        <v>286510</v>
      </c>
      <c r="M25" s="71">
        <v>397504249</v>
      </c>
      <c r="N25" s="71">
        <v>19700</v>
      </c>
      <c r="O25" s="71">
        <v>35179586</v>
      </c>
      <c r="P25" s="71">
        <v>0</v>
      </c>
      <c r="Q25" s="71">
        <v>0</v>
      </c>
      <c r="R25" s="71">
        <v>0</v>
      </c>
      <c r="S25" s="71">
        <v>0</v>
      </c>
      <c r="T25" s="71">
        <v>0</v>
      </c>
      <c r="U25" s="71">
        <v>0</v>
      </c>
      <c r="V25" s="71">
        <v>0</v>
      </c>
      <c r="W25" s="71">
        <v>0</v>
      </c>
      <c r="X25" s="71">
        <v>0</v>
      </c>
      <c r="Y25" s="71">
        <v>0</v>
      </c>
      <c r="Z25" s="71">
        <v>843119871</v>
      </c>
      <c r="AA25" s="71">
        <v>694604763</v>
      </c>
      <c r="AB25" s="71">
        <v>2208218295</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2390</v>
      </c>
      <c r="B26" s="70">
        <v>18</v>
      </c>
      <c r="C26" s="70">
        <v>18</v>
      </c>
      <c r="D26" s="70">
        <v>18</v>
      </c>
      <c r="E26" s="70">
        <v>2024</v>
      </c>
      <c r="F26" s="70" t="s">
        <v>1554</v>
      </c>
      <c r="G26" s="1073" t="s">
        <v>2387</v>
      </c>
      <c r="H26" s="70" t="s">
        <v>2388</v>
      </c>
      <c r="I26" s="1066"/>
      <c r="J26" s="73">
        <v>606548</v>
      </c>
      <c r="K26" s="71">
        <v>771102659</v>
      </c>
      <c r="L26" s="71">
        <v>1639481</v>
      </c>
      <c r="M26" s="71">
        <v>2082513438.9999998</v>
      </c>
      <c r="N26" s="71">
        <v>526300</v>
      </c>
      <c r="O26" s="71">
        <v>1375440522</v>
      </c>
      <c r="P26" s="71">
        <v>5578</v>
      </c>
      <c r="Q26" s="71">
        <v>31692077</v>
      </c>
      <c r="R26" s="71">
        <v>0</v>
      </c>
      <c r="S26" s="71">
        <v>0</v>
      </c>
      <c r="T26" s="71">
        <v>0</v>
      </c>
      <c r="U26" s="71">
        <v>0</v>
      </c>
      <c r="V26" s="71">
        <v>0</v>
      </c>
      <c r="W26" s="71">
        <v>0</v>
      </c>
      <c r="X26" s="71">
        <v>0</v>
      </c>
      <c r="Y26" s="71">
        <v>0</v>
      </c>
      <c r="Z26" s="71">
        <v>4260748696.9999995</v>
      </c>
      <c r="AA26" s="71">
        <v>1608027100</v>
      </c>
      <c r="AB26" s="71">
        <v>6454359587</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2358</v>
      </c>
      <c r="B27" s="70">
        <v>19</v>
      </c>
      <c r="C27" s="70">
        <v>18</v>
      </c>
      <c r="D27" s="70">
        <v>19</v>
      </c>
      <c r="E27" s="70">
        <v>2024</v>
      </c>
      <c r="F27" s="70" t="s">
        <v>1554</v>
      </c>
      <c r="G27" s="1073" t="s">
        <v>2355</v>
      </c>
      <c r="H27" s="70" t="s">
        <v>2356</v>
      </c>
      <c r="I27" s="1066"/>
      <c r="J27" s="73">
        <v>51783</v>
      </c>
      <c r="K27" s="71">
        <v>65122929</v>
      </c>
      <c r="L27" s="71">
        <v>315814</v>
      </c>
      <c r="M27" s="71">
        <v>396954980</v>
      </c>
      <c r="N27" s="71">
        <v>32600</v>
      </c>
      <c r="O27" s="71">
        <v>82445287</v>
      </c>
      <c r="P27" s="71">
        <v>916</v>
      </c>
      <c r="Q27" s="71">
        <v>5203233</v>
      </c>
      <c r="R27" s="71">
        <v>0</v>
      </c>
      <c r="S27" s="71">
        <v>0</v>
      </c>
      <c r="T27" s="71">
        <v>0</v>
      </c>
      <c r="U27" s="71">
        <v>0</v>
      </c>
      <c r="V27" s="71">
        <v>0</v>
      </c>
      <c r="W27" s="71">
        <v>0</v>
      </c>
      <c r="X27" s="71">
        <v>0</v>
      </c>
      <c r="Y27" s="71">
        <v>0</v>
      </c>
      <c r="Z27" s="71">
        <v>549726428.99999988</v>
      </c>
      <c r="AA27" s="71">
        <v>137808072</v>
      </c>
      <c r="AB27" s="71">
        <v>530261007</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1684</v>
      </c>
      <c r="B28" s="70">
        <v>20</v>
      </c>
      <c r="C28" s="70">
        <v>18</v>
      </c>
      <c r="D28" s="70">
        <v>20</v>
      </c>
      <c r="E28" s="70">
        <v>2024</v>
      </c>
      <c r="F28" s="70" t="s">
        <v>1554</v>
      </c>
      <c r="G28" s="1073" t="s">
        <v>1681</v>
      </c>
      <c r="H28" s="70" t="s">
        <v>1682</v>
      </c>
      <c r="I28" s="1066"/>
      <c r="J28" s="73">
        <v>256630.99999999997</v>
      </c>
      <c r="K28" s="71">
        <v>320820060</v>
      </c>
      <c r="L28" s="71">
        <v>836937</v>
      </c>
      <c r="M28" s="71">
        <v>1046342470</v>
      </c>
      <c r="N28" s="71">
        <v>994500</v>
      </c>
      <c r="O28" s="71">
        <v>2790026473.0000005</v>
      </c>
      <c r="P28" s="71">
        <v>13099</v>
      </c>
      <c r="Q28" s="71">
        <v>73456005</v>
      </c>
      <c r="R28" s="71">
        <v>0</v>
      </c>
      <c r="S28" s="71">
        <v>0</v>
      </c>
      <c r="T28" s="71">
        <v>0</v>
      </c>
      <c r="U28" s="71">
        <v>0</v>
      </c>
      <c r="V28" s="71">
        <v>0</v>
      </c>
      <c r="W28" s="71">
        <v>0</v>
      </c>
      <c r="X28" s="71">
        <v>0</v>
      </c>
      <c r="Y28" s="71">
        <v>0</v>
      </c>
      <c r="Z28" s="71">
        <v>4230645008.0000005</v>
      </c>
      <c r="AA28" s="71">
        <v>436692443</v>
      </c>
      <c r="AB28" s="71">
        <v>2034094998.9999998</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2354</v>
      </c>
      <c r="B29" s="70">
        <v>21</v>
      </c>
      <c r="C29" s="70">
        <v>18</v>
      </c>
      <c r="D29" s="70">
        <v>21</v>
      </c>
      <c r="E29" s="70">
        <v>2024</v>
      </c>
      <c r="F29" s="70" t="s">
        <v>1554</v>
      </c>
      <c r="G29" s="1073" t="s">
        <v>2351</v>
      </c>
      <c r="H29" s="70" t="s">
        <v>2352</v>
      </c>
      <c r="I29" s="1066"/>
      <c r="J29" s="73">
        <v>12969</v>
      </c>
      <c r="K29" s="71">
        <v>15868838</v>
      </c>
      <c r="L29" s="71">
        <v>33938</v>
      </c>
      <c r="M29" s="71">
        <v>41518080.999999993</v>
      </c>
      <c r="N29" s="71">
        <v>86200</v>
      </c>
      <c r="O29" s="71">
        <v>220250690</v>
      </c>
      <c r="P29" s="71">
        <v>2020</v>
      </c>
      <c r="Q29" s="71">
        <v>11477000</v>
      </c>
      <c r="R29" s="71">
        <v>0</v>
      </c>
      <c r="S29" s="71">
        <v>0</v>
      </c>
      <c r="T29" s="71">
        <v>0</v>
      </c>
      <c r="U29" s="71">
        <v>0</v>
      </c>
      <c r="V29" s="71">
        <v>0</v>
      </c>
      <c r="W29" s="71">
        <v>0</v>
      </c>
      <c r="X29" s="71">
        <v>0</v>
      </c>
      <c r="Y29" s="71">
        <v>0</v>
      </c>
      <c r="Z29" s="71">
        <v>289114609</v>
      </c>
      <c r="AA29" s="71">
        <v>36239023</v>
      </c>
      <c r="AB29" s="71">
        <v>137748416</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2382</v>
      </c>
      <c r="B30" s="70">
        <v>22</v>
      </c>
      <c r="C30" s="70">
        <v>18</v>
      </c>
      <c r="D30" s="70">
        <v>22</v>
      </c>
      <c r="E30" s="70">
        <v>2024</v>
      </c>
      <c r="F30" s="70" t="s">
        <v>1554</v>
      </c>
      <c r="G30" s="1073" t="s">
        <v>2379</v>
      </c>
      <c r="H30" s="70" t="s">
        <v>2380</v>
      </c>
      <c r="I30" s="1066"/>
      <c r="J30" s="73">
        <v>59879</v>
      </c>
      <c r="K30" s="71">
        <v>83522864</v>
      </c>
      <c r="L30" s="71">
        <v>28612</v>
      </c>
      <c r="M30" s="71">
        <v>39833402</v>
      </c>
      <c r="N30" s="71">
        <v>0</v>
      </c>
      <c r="O30" s="71">
        <v>0</v>
      </c>
      <c r="P30" s="71">
        <v>0</v>
      </c>
      <c r="Q30" s="71">
        <v>0</v>
      </c>
      <c r="R30" s="71">
        <v>0</v>
      </c>
      <c r="S30" s="71">
        <v>0</v>
      </c>
      <c r="T30" s="71">
        <v>0</v>
      </c>
      <c r="U30" s="71">
        <v>0</v>
      </c>
      <c r="V30" s="71">
        <v>0</v>
      </c>
      <c r="W30" s="71">
        <v>0</v>
      </c>
      <c r="X30" s="71">
        <v>0</v>
      </c>
      <c r="Y30" s="71">
        <v>0</v>
      </c>
      <c r="Z30" s="71">
        <v>123356266</v>
      </c>
      <c r="AA30" s="71">
        <v>135455198</v>
      </c>
      <c r="AB30" s="71">
        <v>471226157</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1643</v>
      </c>
      <c r="B31" s="70">
        <v>23</v>
      </c>
      <c r="C31" s="70">
        <v>18</v>
      </c>
      <c r="D31" s="70">
        <v>23</v>
      </c>
      <c r="E31" s="70">
        <v>2024</v>
      </c>
      <c r="F31" s="70" t="s">
        <v>1554</v>
      </c>
      <c r="G31" s="1073" t="s">
        <v>1640</v>
      </c>
      <c r="H31" s="70" t="s">
        <v>1641</v>
      </c>
      <c r="I31" s="1066"/>
      <c r="J31" s="73">
        <v>272280</v>
      </c>
      <c r="K31" s="71">
        <v>372968049</v>
      </c>
      <c r="L31" s="71">
        <v>200730</v>
      </c>
      <c r="M31" s="71">
        <v>274411406</v>
      </c>
      <c r="N31" s="71">
        <v>130800.00000000001</v>
      </c>
      <c r="O31" s="71">
        <v>228837618</v>
      </c>
      <c r="P31" s="71">
        <v>0</v>
      </c>
      <c r="Q31" s="71">
        <v>0</v>
      </c>
      <c r="R31" s="71">
        <v>0</v>
      </c>
      <c r="S31" s="71">
        <v>0</v>
      </c>
      <c r="T31" s="71">
        <v>0</v>
      </c>
      <c r="U31" s="71">
        <v>0</v>
      </c>
      <c r="V31" s="71">
        <v>0</v>
      </c>
      <c r="W31" s="71">
        <v>0</v>
      </c>
      <c r="X31" s="71">
        <v>0</v>
      </c>
      <c r="Y31" s="71">
        <v>0</v>
      </c>
      <c r="Z31" s="71">
        <v>876217073</v>
      </c>
      <c r="AA31" s="71">
        <v>616169129</v>
      </c>
      <c r="AB31" s="71">
        <v>2347824702</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1676</v>
      </c>
      <c r="B32" s="70">
        <v>24</v>
      </c>
      <c r="C32" s="70">
        <v>18</v>
      </c>
      <c r="D32" s="70">
        <v>24</v>
      </c>
      <c r="E32" s="70">
        <v>2024</v>
      </c>
      <c r="F32" s="70" t="s">
        <v>1554</v>
      </c>
      <c r="G32" s="1073" t="s">
        <v>1673</v>
      </c>
      <c r="H32" s="70" t="s">
        <v>1674</v>
      </c>
      <c r="I32" s="1066"/>
      <c r="J32" s="73">
        <v>382241</v>
      </c>
      <c r="K32" s="71">
        <v>475001626</v>
      </c>
      <c r="L32" s="71">
        <v>1704745</v>
      </c>
      <c r="M32" s="71">
        <v>2118580833</v>
      </c>
      <c r="N32" s="71">
        <v>938900</v>
      </c>
      <c r="O32" s="71">
        <v>2348234066</v>
      </c>
      <c r="P32" s="71">
        <v>7212</v>
      </c>
      <c r="Q32" s="71">
        <v>44189646.999999993</v>
      </c>
      <c r="R32" s="71">
        <v>0</v>
      </c>
      <c r="S32" s="71">
        <v>0</v>
      </c>
      <c r="T32" s="71">
        <v>0</v>
      </c>
      <c r="U32" s="71">
        <v>0</v>
      </c>
      <c r="V32" s="71">
        <v>2</v>
      </c>
      <c r="W32" s="71">
        <v>0</v>
      </c>
      <c r="X32" s="71">
        <v>0</v>
      </c>
      <c r="Y32" s="71">
        <v>9566.0000000000018</v>
      </c>
      <c r="Z32" s="71">
        <v>4986015738</v>
      </c>
      <c r="AA32" s="71">
        <v>1067489131</v>
      </c>
      <c r="AB32" s="71">
        <v>3901611960.9999995</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2378</v>
      </c>
      <c r="B33" s="70">
        <v>25</v>
      </c>
      <c r="C33" s="70">
        <v>18</v>
      </c>
      <c r="D33" s="70">
        <v>25</v>
      </c>
      <c r="E33" s="70">
        <v>2024</v>
      </c>
      <c r="F33" s="70" t="s">
        <v>1554</v>
      </c>
      <c r="G33" s="1073" t="s">
        <v>2375</v>
      </c>
      <c r="H33" s="70" t="s">
        <v>2376</v>
      </c>
      <c r="I33" s="1066"/>
      <c r="J33" s="73">
        <v>143314</v>
      </c>
      <c r="K33" s="71">
        <v>186761206.99999997</v>
      </c>
      <c r="L33" s="71">
        <v>542500</v>
      </c>
      <c r="M33" s="71">
        <v>706103012</v>
      </c>
      <c r="N33" s="71">
        <v>20400</v>
      </c>
      <c r="O33" s="71">
        <v>38709561</v>
      </c>
      <c r="P33" s="71">
        <v>781</v>
      </c>
      <c r="Q33" s="71">
        <v>4461957</v>
      </c>
      <c r="R33" s="71">
        <v>0</v>
      </c>
      <c r="S33" s="71">
        <v>0</v>
      </c>
      <c r="T33" s="71">
        <v>0</v>
      </c>
      <c r="U33" s="71">
        <v>0</v>
      </c>
      <c r="V33" s="71">
        <v>0</v>
      </c>
      <c r="W33" s="71">
        <v>0</v>
      </c>
      <c r="X33" s="71">
        <v>0</v>
      </c>
      <c r="Y33" s="71">
        <v>0</v>
      </c>
      <c r="Z33" s="71">
        <v>936035737.00000012</v>
      </c>
      <c r="AA33" s="71">
        <v>367509290</v>
      </c>
      <c r="AB33" s="71">
        <v>1605314466</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1648</v>
      </c>
      <c r="B34" s="70">
        <v>26</v>
      </c>
      <c r="C34" s="70">
        <v>18</v>
      </c>
      <c r="D34" s="70">
        <v>26</v>
      </c>
      <c r="E34" s="70">
        <v>2024</v>
      </c>
      <c r="F34" s="70" t="s">
        <v>1554</v>
      </c>
      <c r="G34" s="1073" t="s">
        <v>1645</v>
      </c>
      <c r="H34" s="70" t="s">
        <v>1646</v>
      </c>
      <c r="I34" s="1066"/>
      <c r="J34" s="73">
        <v>267944</v>
      </c>
      <c r="K34" s="71">
        <v>346369022</v>
      </c>
      <c r="L34" s="71">
        <v>838394</v>
      </c>
      <c r="M34" s="71">
        <v>1082506348</v>
      </c>
      <c r="N34" s="71">
        <v>120100</v>
      </c>
      <c r="O34" s="71">
        <v>249922826</v>
      </c>
      <c r="P34" s="71">
        <v>1607</v>
      </c>
      <c r="Q34" s="71">
        <v>8857861.0000000019</v>
      </c>
      <c r="R34" s="71">
        <v>0</v>
      </c>
      <c r="S34" s="71">
        <v>0</v>
      </c>
      <c r="T34" s="71">
        <v>0</v>
      </c>
      <c r="U34" s="71">
        <v>0</v>
      </c>
      <c r="V34" s="71">
        <v>0</v>
      </c>
      <c r="W34" s="71">
        <v>0</v>
      </c>
      <c r="X34" s="71">
        <v>0</v>
      </c>
      <c r="Y34" s="71">
        <v>0</v>
      </c>
      <c r="Z34" s="71">
        <v>1687656056.9999998</v>
      </c>
      <c r="AA34" s="71">
        <v>677823622</v>
      </c>
      <c r="AB34" s="71">
        <v>2689501210</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2185</v>
      </c>
      <c r="B35" s="70">
        <v>27</v>
      </c>
      <c r="C35" s="70">
        <v>18</v>
      </c>
      <c r="D35" s="70">
        <v>27</v>
      </c>
      <c r="E35" s="70">
        <v>2024</v>
      </c>
      <c r="F35" s="70" t="s">
        <v>1554</v>
      </c>
      <c r="G35" s="1073" t="s">
        <v>2164</v>
      </c>
      <c r="H35" s="70" t="s">
        <v>2165</v>
      </c>
      <c r="I35" s="1066"/>
      <c r="J35" s="73">
        <v>116176</v>
      </c>
      <c r="K35" s="71">
        <v>159248891</v>
      </c>
      <c r="L35" s="71">
        <v>248977</v>
      </c>
      <c r="M35" s="71">
        <v>340589812</v>
      </c>
      <c r="N35" s="71">
        <v>51700</v>
      </c>
      <c r="O35" s="71">
        <v>102043070</v>
      </c>
      <c r="P35" s="71">
        <v>189</v>
      </c>
      <c r="Q35" s="71">
        <v>1000945</v>
      </c>
      <c r="R35" s="71">
        <v>0</v>
      </c>
      <c r="S35" s="71">
        <v>0</v>
      </c>
      <c r="T35" s="71">
        <v>0</v>
      </c>
      <c r="U35" s="71">
        <v>0</v>
      </c>
      <c r="V35" s="71">
        <v>0</v>
      </c>
      <c r="W35" s="71">
        <v>0</v>
      </c>
      <c r="X35" s="71">
        <v>0</v>
      </c>
      <c r="Y35" s="71">
        <v>0</v>
      </c>
      <c r="Z35" s="71">
        <v>602882718.00000012</v>
      </c>
      <c r="AA35" s="71">
        <v>294729238</v>
      </c>
      <c r="AB35" s="71">
        <v>1172030646</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2277</v>
      </c>
      <c r="B36" s="70">
        <v>28</v>
      </c>
      <c r="C36" s="70">
        <v>18</v>
      </c>
      <c r="D36" s="70">
        <v>28</v>
      </c>
      <c r="E36" s="70">
        <v>2024</v>
      </c>
      <c r="F36" s="70" t="s">
        <v>1554</v>
      </c>
      <c r="G36" s="1073" t="s">
        <v>2256</v>
      </c>
      <c r="H36" s="70" t="s">
        <v>2257</v>
      </c>
      <c r="I36" s="1066"/>
      <c r="J36" s="73">
        <v>110457</v>
      </c>
      <c r="K36" s="71">
        <v>148046900</v>
      </c>
      <c r="L36" s="71">
        <v>218832</v>
      </c>
      <c r="M36" s="71">
        <v>292755321</v>
      </c>
      <c r="N36" s="71">
        <v>44600</v>
      </c>
      <c r="O36" s="71">
        <v>79536650</v>
      </c>
      <c r="P36" s="71">
        <v>0</v>
      </c>
      <c r="Q36" s="71">
        <v>0</v>
      </c>
      <c r="R36" s="71">
        <v>0</v>
      </c>
      <c r="S36" s="71">
        <v>0</v>
      </c>
      <c r="T36" s="71">
        <v>0</v>
      </c>
      <c r="U36" s="71">
        <v>0</v>
      </c>
      <c r="V36" s="71">
        <v>0</v>
      </c>
      <c r="W36" s="71">
        <v>0</v>
      </c>
      <c r="X36" s="71">
        <v>0</v>
      </c>
      <c r="Y36" s="71">
        <v>0</v>
      </c>
      <c r="Z36" s="71">
        <v>520338870.99999994</v>
      </c>
      <c r="AA36" s="71">
        <v>273545519</v>
      </c>
      <c r="AB36" s="71">
        <v>1113197460</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1573</v>
      </c>
      <c r="B37" s="70">
        <v>29</v>
      </c>
      <c r="C37" s="70">
        <v>18</v>
      </c>
      <c r="D37" s="70">
        <v>29</v>
      </c>
      <c r="E37" s="70">
        <v>2024</v>
      </c>
      <c r="F37" s="70" t="s">
        <v>1554</v>
      </c>
      <c r="G37" s="1073" t="s">
        <v>788</v>
      </c>
      <c r="H37" s="70" t="s">
        <v>788</v>
      </c>
      <c r="I37" s="1066"/>
      <c r="J37" s="73"/>
      <c r="K37" s="71"/>
      <c r="L37" s="71"/>
      <c r="M37" s="71"/>
      <c r="N37" s="71"/>
      <c r="O37" s="71"/>
      <c r="P37" s="71"/>
      <c r="Q37" s="71"/>
      <c r="R37" s="71"/>
      <c r="S37" s="71"/>
      <c r="T37" s="71"/>
      <c r="U37" s="71"/>
      <c r="V37" s="71"/>
      <c r="W37" s="71"/>
      <c r="X37" s="71"/>
      <c r="Y37" s="71"/>
      <c r="Z37" s="71"/>
      <c r="AA37" s="71"/>
      <c r="AB37" s="71"/>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1573</v>
      </c>
      <c r="B38" s="70">
        <v>30</v>
      </c>
      <c r="C38" s="70">
        <v>18</v>
      </c>
      <c r="D38" s="70">
        <v>30</v>
      </c>
      <c r="E38" s="70">
        <v>2024</v>
      </c>
      <c r="F38" s="70" t="s">
        <v>1554</v>
      </c>
      <c r="G38" s="1073" t="s">
        <v>788</v>
      </c>
      <c r="H38" s="70" t="s">
        <v>788</v>
      </c>
      <c r="I38" s="1066"/>
      <c r="J38" s="73"/>
      <c r="K38" s="71"/>
      <c r="L38" s="71"/>
      <c r="M38" s="71"/>
      <c r="N38" s="71"/>
      <c r="O38" s="71"/>
      <c r="P38" s="71"/>
      <c r="Q38" s="71"/>
      <c r="R38" s="71"/>
      <c r="S38" s="71"/>
      <c r="T38" s="71"/>
      <c r="U38" s="71"/>
      <c r="V38" s="71"/>
      <c r="W38" s="71"/>
      <c r="X38" s="71"/>
      <c r="Y38" s="71"/>
      <c r="Z38" s="71"/>
      <c r="AA38" s="71"/>
      <c r="AB38" s="71"/>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1573</v>
      </c>
      <c r="B39" s="70">
        <v>31</v>
      </c>
      <c r="C39" s="70">
        <v>18</v>
      </c>
      <c r="D39" s="70">
        <v>31</v>
      </c>
      <c r="E39" s="70">
        <v>2024</v>
      </c>
      <c r="F39" s="70" t="s">
        <v>1554</v>
      </c>
      <c r="G39" s="1073" t="s">
        <v>788</v>
      </c>
      <c r="H39" s="70" t="s">
        <v>788</v>
      </c>
      <c r="I39" s="1066"/>
      <c r="J39" s="73"/>
      <c r="K39" s="71"/>
      <c r="L39" s="71"/>
      <c r="M39" s="71"/>
      <c r="N39" s="71"/>
      <c r="O39" s="71"/>
      <c r="P39" s="71"/>
      <c r="Q39" s="71"/>
      <c r="R39" s="71"/>
      <c r="S39" s="71"/>
      <c r="T39" s="71"/>
      <c r="U39" s="71"/>
      <c r="V39" s="71"/>
      <c r="W39" s="71"/>
      <c r="X39" s="71"/>
      <c r="Y39" s="71"/>
      <c r="Z39" s="71"/>
      <c r="AA39" s="71"/>
      <c r="AB39" s="71"/>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1573</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1573</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1573</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1573</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1573</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1573</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1573</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1573</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1573</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1573</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1573</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1573</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1573</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1573</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1573</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1573</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1573</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1573</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1573</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1573</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1573</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1573</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1573</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1573</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1573</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1573</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1573</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1573</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1573</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1573</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1573</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1573</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1573</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1573</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1573</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1573</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1573</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1573</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1573</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1573</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1573</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1573</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1573</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1573</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1573</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1573</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1573</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1573</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1573</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1573</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1573</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1573</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1573</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1573</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1573</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1573</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1573</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1573</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1573</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1573</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1573</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1573</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1573</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1573</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1573</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1573</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1573</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1573</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1573</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1573</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1573</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1573</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1573</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1573</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1573</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1573</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1573</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1573</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1573</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1573</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1573</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1573</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1573</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1573</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1573</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1573</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1573</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1573</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1573</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1573</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1573</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1573</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1573</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1573</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1573</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1573</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1573</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1573</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1573</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1573</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1573</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1573</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1573</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1573</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1573</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1573</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1573</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1573</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1573</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1573</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1573</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1573</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1573</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1573</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1573</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1573</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1573</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1573</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1573</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1573</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1573</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1573</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1573</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1573</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1573</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1573</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1573</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1573</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1573</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1573</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1573</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1573</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1573</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1573</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1573</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1573</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1573</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1573</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1573</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1573</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1573</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1573</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1573</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1573</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1573</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1573</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1573</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1573</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1573</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1574</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1671</v>
      </c>
      <c r="B190" s="70">
        <v>182</v>
      </c>
      <c r="C190" s="70">
        <v>16</v>
      </c>
      <c r="D190" s="70">
        <v>2</v>
      </c>
      <c r="E190" s="70">
        <v>2022</v>
      </c>
      <c r="F190" s="70" t="s">
        <v>161</v>
      </c>
      <c r="G190" s="1073" t="s">
        <v>1669</v>
      </c>
      <c r="H190" s="70" t="s">
        <v>1670</v>
      </c>
      <c r="I190" s="1066"/>
      <c r="J190" s="73"/>
      <c r="K190" s="71"/>
      <c r="L190" s="71"/>
      <c r="M190" s="71"/>
      <c r="N190" s="71"/>
      <c r="O190" s="71"/>
      <c r="P190" s="71"/>
      <c r="Q190" s="71"/>
      <c r="R190" s="71"/>
      <c r="S190" s="71"/>
      <c r="T190" s="71"/>
      <c r="U190" s="71"/>
      <c r="V190" s="71"/>
      <c r="W190" s="71"/>
      <c r="X190" s="71"/>
      <c r="Y190" s="71"/>
      <c r="Z190" s="71"/>
      <c r="AA190" s="71"/>
      <c r="AB190" s="71"/>
      <c r="AC190" s="72"/>
      <c r="AD190" s="71">
        <v>97851958.752702579</v>
      </c>
      <c r="AE190" s="71">
        <v>1594130.1382751793</v>
      </c>
      <c r="AF190" s="71">
        <v>1223124.6729522399</v>
      </c>
      <c r="AG190" s="71">
        <v>53362441.88502676</v>
      </c>
      <c r="AH190" s="71">
        <v>91276233.701184899</v>
      </c>
      <c r="AI190" s="71">
        <v>0</v>
      </c>
      <c r="AJ190" s="71">
        <v>0</v>
      </c>
      <c r="AK190" s="71">
        <v>5603091.5589135578</v>
      </c>
      <c r="AL190" s="71">
        <v>0</v>
      </c>
      <c r="AM190" s="71">
        <v>0</v>
      </c>
      <c r="AN190" s="71">
        <v>250910980.70905522</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1638</v>
      </c>
      <c r="B191" s="70">
        <v>183</v>
      </c>
      <c r="C191" s="70">
        <v>16</v>
      </c>
      <c r="D191" s="70">
        <v>3</v>
      </c>
      <c r="E191" s="70">
        <v>2022</v>
      </c>
      <c r="F191" s="70" t="s">
        <v>161</v>
      </c>
      <c r="G191" s="1073" t="s">
        <v>1636</v>
      </c>
      <c r="H191" s="70" t="s">
        <v>1637</v>
      </c>
      <c r="I191" s="1066"/>
      <c r="J191" s="73"/>
      <c r="K191" s="71"/>
      <c r="L191" s="71"/>
      <c r="M191" s="71"/>
      <c r="N191" s="71"/>
      <c r="O191" s="71"/>
      <c r="P191" s="71"/>
      <c r="Q191" s="71"/>
      <c r="R191" s="71"/>
      <c r="S191" s="71"/>
      <c r="T191" s="71"/>
      <c r="U191" s="71"/>
      <c r="V191" s="71"/>
      <c r="W191" s="71"/>
      <c r="X191" s="71"/>
      <c r="Y191" s="71"/>
      <c r="Z191" s="71"/>
      <c r="AA191" s="71"/>
      <c r="AB191" s="71"/>
      <c r="AC191" s="72"/>
      <c r="AD191" s="71">
        <v>63556024.521226265</v>
      </c>
      <c r="AE191" s="71">
        <v>878768.77781911928</v>
      </c>
      <c r="AF191" s="71">
        <v>106358.66721323825</v>
      </c>
      <c r="AG191" s="71">
        <v>38625161.003421895</v>
      </c>
      <c r="AH191" s="71">
        <v>70057447.650292218</v>
      </c>
      <c r="AI191" s="71">
        <v>0</v>
      </c>
      <c r="AJ191" s="71">
        <v>0</v>
      </c>
      <c r="AK191" s="71">
        <v>4310527.3418983314</v>
      </c>
      <c r="AL191" s="71">
        <v>0</v>
      </c>
      <c r="AM191" s="71">
        <v>0</v>
      </c>
      <c r="AN191" s="71">
        <v>177534287.96187106</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1651</v>
      </c>
      <c r="B192" s="70">
        <v>184</v>
      </c>
      <c r="C192" s="70">
        <v>16</v>
      </c>
      <c r="D192" s="70">
        <v>4</v>
      </c>
      <c r="E192" s="70">
        <v>2022</v>
      </c>
      <c r="F192" s="70" t="s">
        <v>161</v>
      </c>
      <c r="G192" s="1073" t="s">
        <v>1649</v>
      </c>
      <c r="H192" s="70" t="s">
        <v>1650</v>
      </c>
      <c r="I192" s="1066"/>
      <c r="J192" s="73"/>
      <c r="K192" s="71"/>
      <c r="L192" s="71"/>
      <c r="M192" s="71"/>
      <c r="N192" s="71"/>
      <c r="O192" s="71"/>
      <c r="P192" s="71"/>
      <c r="Q192" s="71"/>
      <c r="R192" s="71"/>
      <c r="S192" s="71"/>
      <c r="T192" s="71"/>
      <c r="U192" s="71"/>
      <c r="V192" s="71"/>
      <c r="W192" s="71"/>
      <c r="X192" s="71"/>
      <c r="Y192" s="71"/>
      <c r="Z192" s="71"/>
      <c r="AA192" s="71"/>
      <c r="AB192" s="71"/>
      <c r="AC192" s="72"/>
      <c r="AD192" s="71">
        <v>152471989.6891374</v>
      </c>
      <c r="AE192" s="71">
        <v>1543292.2750955608</v>
      </c>
      <c r="AF192" s="71">
        <v>466796.37276921229</v>
      </c>
      <c r="AG192" s="71">
        <v>52875165.392978311</v>
      </c>
      <c r="AH192" s="71">
        <v>80897532.444431022</v>
      </c>
      <c r="AI192" s="71">
        <v>0</v>
      </c>
      <c r="AJ192" s="71">
        <v>0</v>
      </c>
      <c r="AK192" s="71">
        <v>4915101.3343124473</v>
      </c>
      <c r="AL192" s="71">
        <v>0</v>
      </c>
      <c r="AM192" s="71">
        <v>0</v>
      </c>
      <c r="AN192" s="71">
        <v>293169877.50872391</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1557</v>
      </c>
      <c r="B193" s="70">
        <v>185</v>
      </c>
      <c r="C193" s="70">
        <v>16</v>
      </c>
      <c r="D193" s="70">
        <v>5</v>
      </c>
      <c r="E193" s="70">
        <v>2022</v>
      </c>
      <c r="F193" s="70" t="s">
        <v>161</v>
      </c>
      <c r="G193" s="1073" t="s">
        <v>1555</v>
      </c>
      <c r="H193" s="70" t="s">
        <v>1556</v>
      </c>
      <c r="I193" s="1066"/>
      <c r="J193" s="73"/>
      <c r="K193" s="71"/>
      <c r="L193" s="71"/>
      <c r="M193" s="71"/>
      <c r="N193" s="71"/>
      <c r="O193" s="71"/>
      <c r="P193" s="71"/>
      <c r="Q193" s="71"/>
      <c r="R193" s="71"/>
      <c r="S193" s="71"/>
      <c r="T193" s="71"/>
      <c r="U193" s="71"/>
      <c r="V193" s="71"/>
      <c r="W193" s="71"/>
      <c r="X193" s="71"/>
      <c r="Y193" s="71"/>
      <c r="Z193" s="71"/>
      <c r="AA193" s="71"/>
      <c r="AB193" s="71"/>
      <c r="AC193" s="72"/>
      <c r="AD193" s="71">
        <v>1107011821.8374529</v>
      </c>
      <c r="AE193" s="71">
        <v>45672373.152975097</v>
      </c>
      <c r="AF193" s="71">
        <v>8467331.6731428001</v>
      </c>
      <c r="AG193" s="71">
        <v>1788191405.7033811</v>
      </c>
      <c r="AH193" s="71">
        <v>1641044109.1019404</v>
      </c>
      <c r="AI193" s="71">
        <v>0</v>
      </c>
      <c r="AJ193" s="71">
        <v>0</v>
      </c>
      <c r="AK193" s="71">
        <v>90649943.21968326</v>
      </c>
      <c r="AL193" s="71">
        <v>0</v>
      </c>
      <c r="AM193" s="71">
        <v>0</v>
      </c>
      <c r="AN193" s="71">
        <v>4681036984.6885757</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2385</v>
      </c>
      <c r="B194" s="70">
        <v>186</v>
      </c>
      <c r="C194" s="70">
        <v>16</v>
      </c>
      <c r="D194" s="70">
        <v>6</v>
      </c>
      <c r="E194" s="70">
        <v>2022</v>
      </c>
      <c r="F194" s="70" t="s">
        <v>161</v>
      </c>
      <c r="G194" s="1073" t="s">
        <v>2383</v>
      </c>
      <c r="H194" s="70" t="s">
        <v>2384</v>
      </c>
      <c r="I194" s="1066"/>
      <c r="J194" s="73"/>
      <c r="K194" s="71"/>
      <c r="L194" s="71"/>
      <c r="M194" s="71"/>
      <c r="N194" s="71"/>
      <c r="O194" s="71"/>
      <c r="P194" s="71"/>
      <c r="Q194" s="71"/>
      <c r="R194" s="71"/>
      <c r="S194" s="71"/>
      <c r="T194" s="71"/>
      <c r="U194" s="71"/>
      <c r="V194" s="71"/>
      <c r="W194" s="71"/>
      <c r="X194" s="71"/>
      <c r="Y194" s="71"/>
      <c r="Z194" s="71"/>
      <c r="AA194" s="71"/>
      <c r="AB194" s="71"/>
      <c r="AC194" s="72"/>
      <c r="AD194" s="71">
        <v>27109404.353747319</v>
      </c>
      <c r="AE194" s="71">
        <v>780724.32740128378</v>
      </c>
      <c r="AF194" s="71">
        <v>1879003.1207672092</v>
      </c>
      <c r="AG194" s="71">
        <v>23253287.481009748</v>
      </c>
      <c r="AH194" s="71">
        <v>27440178.80236749</v>
      </c>
      <c r="AI194" s="71">
        <v>0</v>
      </c>
      <c r="AJ194" s="71">
        <v>0</v>
      </c>
      <c r="AK194" s="71">
        <v>1609959.1066679168</v>
      </c>
      <c r="AL194" s="71">
        <v>0</v>
      </c>
      <c r="AM194" s="71">
        <v>0</v>
      </c>
      <c r="AN194" s="71">
        <v>82072557.191960976</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1659</v>
      </c>
      <c r="B195" s="70">
        <v>187</v>
      </c>
      <c r="C195" s="70">
        <v>16</v>
      </c>
      <c r="D195" s="70">
        <v>7</v>
      </c>
      <c r="E195" s="70">
        <v>2022</v>
      </c>
      <c r="F195" s="70" t="s">
        <v>161</v>
      </c>
      <c r="G195" s="1073" t="s">
        <v>1657</v>
      </c>
      <c r="H195" s="70" t="s">
        <v>1658</v>
      </c>
      <c r="I195" s="1066"/>
      <c r="J195" s="73"/>
      <c r="K195" s="71"/>
      <c r="L195" s="71"/>
      <c r="M195" s="71"/>
      <c r="N195" s="71"/>
      <c r="O195" s="71"/>
      <c r="P195" s="71"/>
      <c r="Q195" s="71"/>
      <c r="R195" s="71"/>
      <c r="S195" s="71"/>
      <c r="T195" s="71"/>
      <c r="U195" s="71"/>
      <c r="V195" s="71"/>
      <c r="W195" s="71"/>
      <c r="X195" s="71"/>
      <c r="Y195" s="71"/>
      <c r="Z195" s="71"/>
      <c r="AA195" s="71"/>
      <c r="AB195" s="71"/>
      <c r="AC195" s="72"/>
      <c r="AD195" s="71">
        <v>216770744.0583263</v>
      </c>
      <c r="AE195" s="71">
        <v>1959073.3703860119</v>
      </c>
      <c r="AF195" s="71">
        <v>4555696.2456337046</v>
      </c>
      <c r="AG195" s="71">
        <v>78026564.79068841</v>
      </c>
      <c r="AH195" s="71">
        <v>106803003.90139176</v>
      </c>
      <c r="AI195" s="71">
        <v>0</v>
      </c>
      <c r="AJ195" s="71">
        <v>0</v>
      </c>
      <c r="AK195" s="71">
        <v>5879682.2235336006</v>
      </c>
      <c r="AL195" s="71">
        <v>0</v>
      </c>
      <c r="AM195" s="71">
        <v>0</v>
      </c>
      <c r="AN195" s="71">
        <v>413994764.58995974</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2373</v>
      </c>
      <c r="B196" s="70">
        <v>188</v>
      </c>
      <c r="C196" s="70">
        <v>16</v>
      </c>
      <c r="D196" s="70">
        <v>8</v>
      </c>
      <c r="E196" s="70">
        <v>2022</v>
      </c>
      <c r="F196" s="70" t="s">
        <v>161</v>
      </c>
      <c r="G196" s="1073" t="s">
        <v>2371</v>
      </c>
      <c r="H196" s="70" t="s">
        <v>2372</v>
      </c>
      <c r="I196" s="1066"/>
      <c r="J196" s="73"/>
      <c r="K196" s="71"/>
      <c r="L196" s="71"/>
      <c r="M196" s="71"/>
      <c r="N196" s="71"/>
      <c r="O196" s="71"/>
      <c r="P196" s="71"/>
      <c r="Q196" s="71"/>
      <c r="R196" s="71"/>
      <c r="S196" s="71"/>
      <c r="T196" s="71"/>
      <c r="U196" s="71"/>
      <c r="V196" s="71"/>
      <c r="W196" s="71"/>
      <c r="X196" s="71"/>
      <c r="Y196" s="71"/>
      <c r="Z196" s="71"/>
      <c r="AA196" s="71"/>
      <c r="AB196" s="71"/>
      <c r="AC196" s="72"/>
      <c r="AD196" s="71">
        <v>55623826.084416628</v>
      </c>
      <c r="AE196" s="71">
        <v>462987.68252866826</v>
      </c>
      <c r="AF196" s="71">
        <v>1252668.7471781394</v>
      </c>
      <c r="AG196" s="71">
        <v>16862033.027164966</v>
      </c>
      <c r="AH196" s="71">
        <v>25235251.160548933</v>
      </c>
      <c r="AI196" s="71">
        <v>0</v>
      </c>
      <c r="AJ196" s="71">
        <v>0</v>
      </c>
      <c r="AK196" s="71">
        <v>1356740.4823355631</v>
      </c>
      <c r="AL196" s="71">
        <v>0</v>
      </c>
      <c r="AM196" s="71">
        <v>0</v>
      </c>
      <c r="AN196" s="71">
        <v>100793507.1841729</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2349</v>
      </c>
      <c r="B197" s="70">
        <v>189</v>
      </c>
      <c r="C197" s="70">
        <v>16</v>
      </c>
      <c r="D197" s="70">
        <v>9</v>
      </c>
      <c r="E197" s="70">
        <v>2022</v>
      </c>
      <c r="F197" s="70" t="s">
        <v>161</v>
      </c>
      <c r="G197" s="1073" t="s">
        <v>2347</v>
      </c>
      <c r="H197" s="70" t="s">
        <v>2348</v>
      </c>
      <c r="I197" s="1066"/>
      <c r="J197" s="73"/>
      <c r="K197" s="71"/>
      <c r="L197" s="71"/>
      <c r="M197" s="71"/>
      <c r="N197" s="71"/>
      <c r="O197" s="71"/>
      <c r="P197" s="71"/>
      <c r="Q197" s="71"/>
      <c r="R197" s="71"/>
      <c r="S197" s="71"/>
      <c r="T197" s="71"/>
      <c r="U197" s="71"/>
      <c r="V197" s="71"/>
      <c r="W197" s="71"/>
      <c r="X197" s="71"/>
      <c r="Y197" s="71"/>
      <c r="Z197" s="71"/>
      <c r="AA197" s="71"/>
      <c r="AB197" s="71"/>
      <c r="AC197" s="72"/>
      <c r="AD197" s="71">
        <v>11454645.335582254</v>
      </c>
      <c r="AE197" s="71">
        <v>125279.01997834553</v>
      </c>
      <c r="AF197" s="71">
        <v>407708.22431741329</v>
      </c>
      <c r="AG197" s="71">
        <v>5575349.6299497057</v>
      </c>
      <c r="AH197" s="71">
        <v>10674958.05444314</v>
      </c>
      <c r="AI197" s="71">
        <v>0</v>
      </c>
      <c r="AJ197" s="71">
        <v>0</v>
      </c>
      <c r="AK197" s="71">
        <v>580814.57024320588</v>
      </c>
      <c r="AL197" s="71">
        <v>0</v>
      </c>
      <c r="AM197" s="71">
        <v>0</v>
      </c>
      <c r="AN197" s="71">
        <v>28818754.834514067</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2393</v>
      </c>
      <c r="B198" s="70">
        <v>190</v>
      </c>
      <c r="C198" s="70">
        <v>16</v>
      </c>
      <c r="D198" s="70">
        <v>10</v>
      </c>
      <c r="E198" s="70">
        <v>2022</v>
      </c>
      <c r="F198" s="70" t="s">
        <v>161</v>
      </c>
      <c r="G198" s="1073" t="s">
        <v>2391</v>
      </c>
      <c r="H198" s="70" t="s">
        <v>2392</v>
      </c>
      <c r="I198" s="1066"/>
      <c r="J198" s="73"/>
      <c r="K198" s="71"/>
      <c r="L198" s="71"/>
      <c r="M198" s="71"/>
      <c r="N198" s="71"/>
      <c r="O198" s="71"/>
      <c r="P198" s="71"/>
      <c r="Q198" s="71"/>
      <c r="R198" s="71"/>
      <c r="S198" s="71"/>
      <c r="T198" s="71"/>
      <c r="U198" s="71"/>
      <c r="V198" s="71"/>
      <c r="W198" s="71"/>
      <c r="X198" s="71"/>
      <c r="Y198" s="71"/>
      <c r="Z198" s="71"/>
      <c r="AA198" s="71"/>
      <c r="AB198" s="71"/>
      <c r="AC198" s="72"/>
      <c r="AD198" s="71">
        <v>5713316760.8070478</v>
      </c>
      <c r="AE198" s="71">
        <v>31272548.407348163</v>
      </c>
      <c r="AF198" s="71">
        <v>2410796.4568334003</v>
      </c>
      <c r="AG198" s="71">
        <v>898571847.3716706</v>
      </c>
      <c r="AH198" s="71">
        <v>1058676094.8770398</v>
      </c>
      <c r="AI198" s="71">
        <v>0</v>
      </c>
      <c r="AJ198" s="71">
        <v>0</v>
      </c>
      <c r="AK198" s="71">
        <v>61696892.140425406</v>
      </c>
      <c r="AL198" s="71">
        <v>0</v>
      </c>
      <c r="AM198" s="71">
        <v>0</v>
      </c>
      <c r="AN198" s="71">
        <v>7765944940.0603657</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2365</v>
      </c>
      <c r="B199" s="70">
        <v>191</v>
      </c>
      <c r="C199" s="70">
        <v>16</v>
      </c>
      <c r="D199" s="70">
        <v>11</v>
      </c>
      <c r="E199" s="70">
        <v>2022</v>
      </c>
      <c r="F199" s="70" t="s">
        <v>161</v>
      </c>
      <c r="G199" s="1073" t="s">
        <v>2363</v>
      </c>
      <c r="H199" s="70" t="s">
        <v>2364</v>
      </c>
      <c r="I199" s="1066"/>
      <c r="J199" s="73"/>
      <c r="K199" s="71"/>
      <c r="L199" s="71"/>
      <c r="M199" s="71"/>
      <c r="N199" s="71"/>
      <c r="O199" s="71"/>
      <c r="P199" s="71"/>
      <c r="Q199" s="71"/>
      <c r="R199" s="71"/>
      <c r="S199" s="71"/>
      <c r="T199" s="71"/>
      <c r="U199" s="71"/>
      <c r="V199" s="71"/>
      <c r="W199" s="71"/>
      <c r="X199" s="71"/>
      <c r="Y199" s="71"/>
      <c r="Z199" s="71"/>
      <c r="AA199" s="71"/>
      <c r="AB199" s="71"/>
      <c r="AC199" s="72"/>
      <c r="AD199" s="71">
        <v>93200713.730692253</v>
      </c>
      <c r="AE199" s="71">
        <v>192457.62489426992</v>
      </c>
      <c r="AF199" s="71">
        <v>0</v>
      </c>
      <c r="AG199" s="71">
        <v>12629526.753209243</v>
      </c>
      <c r="AH199" s="71">
        <v>22432953.254537247</v>
      </c>
      <c r="AI199" s="71">
        <v>0</v>
      </c>
      <c r="AJ199" s="71">
        <v>0</v>
      </c>
      <c r="AK199" s="71">
        <v>1425565.3302545559</v>
      </c>
      <c r="AL199" s="71">
        <v>0</v>
      </c>
      <c r="AM199" s="71">
        <v>0</v>
      </c>
      <c r="AN199" s="71">
        <v>129881216.69358757</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2369</v>
      </c>
      <c r="B200" s="70">
        <v>192</v>
      </c>
      <c r="C200" s="70">
        <v>16</v>
      </c>
      <c r="D200" s="70">
        <v>12</v>
      </c>
      <c r="E200" s="70">
        <v>2022</v>
      </c>
      <c r="F200" s="70" t="s">
        <v>161</v>
      </c>
      <c r="G200" s="1073" t="s">
        <v>2367</v>
      </c>
      <c r="H200" s="70" t="s">
        <v>2368</v>
      </c>
      <c r="I200" s="1066"/>
      <c r="J200" s="73"/>
      <c r="K200" s="71"/>
      <c r="L200" s="71"/>
      <c r="M200" s="71"/>
      <c r="N200" s="71"/>
      <c r="O200" s="71"/>
      <c r="P200" s="71"/>
      <c r="Q200" s="71"/>
      <c r="R200" s="71"/>
      <c r="S200" s="71"/>
      <c r="T200" s="71"/>
      <c r="U200" s="71"/>
      <c r="V200" s="71"/>
      <c r="W200" s="71"/>
      <c r="X200" s="71"/>
      <c r="Y200" s="71"/>
      <c r="Z200" s="71"/>
      <c r="AA200" s="71"/>
      <c r="AB200" s="71"/>
      <c r="AC200" s="72"/>
      <c r="AD200" s="71">
        <v>168318068.59678781</v>
      </c>
      <c r="AE200" s="71">
        <v>686311.1529248493</v>
      </c>
      <c r="AF200" s="71">
        <v>384072.96493669366</v>
      </c>
      <c r="AG200" s="71">
        <v>16981019.147316333</v>
      </c>
      <c r="AH200" s="71">
        <v>22908906.798365921</v>
      </c>
      <c r="AI200" s="71">
        <v>0</v>
      </c>
      <c r="AJ200" s="71">
        <v>0</v>
      </c>
      <c r="AK200" s="71">
        <v>1408907.9092760379</v>
      </c>
      <c r="AL200" s="71">
        <v>0</v>
      </c>
      <c r="AM200" s="71">
        <v>0</v>
      </c>
      <c r="AN200" s="71">
        <v>210687286.56960765</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2361</v>
      </c>
      <c r="B201" s="70">
        <v>193</v>
      </c>
      <c r="C201" s="70">
        <v>16</v>
      </c>
      <c r="D201" s="70">
        <v>13</v>
      </c>
      <c r="E201" s="70">
        <v>2022</v>
      </c>
      <c r="F201" s="70" t="s">
        <v>161</v>
      </c>
      <c r="G201" s="1073" t="s">
        <v>2359</v>
      </c>
      <c r="H201" s="70" t="s">
        <v>2360</v>
      </c>
      <c r="I201" s="1066"/>
      <c r="J201" s="73"/>
      <c r="K201" s="71"/>
      <c r="L201" s="71"/>
      <c r="M201" s="71"/>
      <c r="N201" s="71"/>
      <c r="O201" s="71"/>
      <c r="P201" s="71"/>
      <c r="Q201" s="71"/>
      <c r="R201" s="71"/>
      <c r="S201" s="71"/>
      <c r="T201" s="71"/>
      <c r="U201" s="71"/>
      <c r="V201" s="71"/>
      <c r="W201" s="71"/>
      <c r="X201" s="71"/>
      <c r="Y201" s="71"/>
      <c r="Z201" s="71"/>
      <c r="AA201" s="71"/>
      <c r="AB201" s="71"/>
      <c r="AC201" s="72"/>
      <c r="AD201" s="71">
        <v>0</v>
      </c>
      <c r="AE201" s="71">
        <v>45390.949267516495</v>
      </c>
      <c r="AF201" s="71">
        <v>82723.407832518642</v>
      </c>
      <c r="AG201" s="71">
        <v>1416501.4303734009</v>
      </c>
      <c r="AH201" s="71">
        <v>1850390.8183543386</v>
      </c>
      <c r="AI201" s="71">
        <v>0</v>
      </c>
      <c r="AJ201" s="71">
        <v>0</v>
      </c>
      <c r="AK201" s="71">
        <v>109370.81836282687</v>
      </c>
      <c r="AL201" s="71">
        <v>0</v>
      </c>
      <c r="AM201" s="71">
        <v>0</v>
      </c>
      <c r="AN201" s="71">
        <v>3504377.4241906018</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1655</v>
      </c>
      <c r="B202" s="70">
        <v>194</v>
      </c>
      <c r="C202" s="70">
        <v>16</v>
      </c>
      <c r="D202" s="70">
        <v>14</v>
      </c>
      <c r="E202" s="70">
        <v>2022</v>
      </c>
      <c r="F202" s="70" t="s">
        <v>161</v>
      </c>
      <c r="G202" s="1073" t="s">
        <v>1653</v>
      </c>
      <c r="H202" s="70" t="s">
        <v>1654</v>
      </c>
      <c r="I202" s="1066"/>
      <c r="J202" s="73"/>
      <c r="K202" s="71"/>
      <c r="L202" s="71"/>
      <c r="M202" s="71"/>
      <c r="N202" s="71"/>
      <c r="O202" s="71"/>
      <c r="P202" s="71"/>
      <c r="Q202" s="71"/>
      <c r="R202" s="71"/>
      <c r="S202" s="71"/>
      <c r="T202" s="71"/>
      <c r="U202" s="71"/>
      <c r="V202" s="71"/>
      <c r="W202" s="71"/>
      <c r="X202" s="71"/>
      <c r="Y202" s="71"/>
      <c r="Z202" s="71"/>
      <c r="AA202" s="71"/>
      <c r="AB202" s="71"/>
      <c r="AC202" s="72"/>
      <c r="AD202" s="71">
        <v>170202595.46683344</v>
      </c>
      <c r="AE202" s="71">
        <v>1025835.4534458726</v>
      </c>
      <c r="AF202" s="71">
        <v>3279392.2390748458</v>
      </c>
      <c r="AG202" s="71">
        <v>62637693.251111783</v>
      </c>
      <c r="AH202" s="71">
        <v>77327880.865715951</v>
      </c>
      <c r="AI202" s="71">
        <v>0</v>
      </c>
      <c r="AJ202" s="71">
        <v>0</v>
      </c>
      <c r="AK202" s="71">
        <v>4716374.4282198958</v>
      </c>
      <c r="AL202" s="71">
        <v>0</v>
      </c>
      <c r="AM202" s="71">
        <v>0</v>
      </c>
      <c r="AN202" s="71">
        <v>319189771.70440179</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1663</v>
      </c>
      <c r="B203" s="70">
        <v>195</v>
      </c>
      <c r="C203" s="70">
        <v>16</v>
      </c>
      <c r="D203" s="70">
        <v>15</v>
      </c>
      <c r="E203" s="70">
        <v>2022</v>
      </c>
      <c r="F203" s="70" t="s">
        <v>161</v>
      </c>
      <c r="G203" s="1073" t="s">
        <v>1661</v>
      </c>
      <c r="H203" s="70" t="s">
        <v>1662</v>
      </c>
      <c r="I203" s="1066"/>
      <c r="J203" s="73"/>
      <c r="K203" s="71"/>
      <c r="L203" s="71"/>
      <c r="M203" s="71"/>
      <c r="N203" s="71"/>
      <c r="O203" s="71"/>
      <c r="P203" s="71"/>
      <c r="Q203" s="71"/>
      <c r="R203" s="71"/>
      <c r="S203" s="71"/>
      <c r="T203" s="71"/>
      <c r="U203" s="71"/>
      <c r="V203" s="71"/>
      <c r="W203" s="71"/>
      <c r="X203" s="71"/>
      <c r="Y203" s="71"/>
      <c r="Z203" s="71"/>
      <c r="AA203" s="71"/>
      <c r="AB203" s="71"/>
      <c r="AC203" s="72"/>
      <c r="AD203" s="71">
        <v>246248308.76651177</v>
      </c>
      <c r="AE203" s="71">
        <v>2269547.4633758245</v>
      </c>
      <c r="AF203" s="71">
        <v>1240851.1174877796</v>
      </c>
      <c r="AG203" s="71">
        <v>95313548.246965393</v>
      </c>
      <c r="AH203" s="71">
        <v>142178979.54678023</v>
      </c>
      <c r="AI203" s="71">
        <v>0</v>
      </c>
      <c r="AJ203" s="71">
        <v>0</v>
      </c>
      <c r="AK203" s="71">
        <v>8997331.6196989994</v>
      </c>
      <c r="AL203" s="71">
        <v>0</v>
      </c>
      <c r="AM203" s="71">
        <v>0</v>
      </c>
      <c r="AN203" s="71">
        <v>496248566.76081997</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1679</v>
      </c>
      <c r="B204" s="70">
        <v>196</v>
      </c>
      <c r="C204" s="70">
        <v>16</v>
      </c>
      <c r="D204" s="70">
        <v>16</v>
      </c>
      <c r="E204" s="70">
        <v>2022</v>
      </c>
      <c r="F204" s="70" t="s">
        <v>161</v>
      </c>
      <c r="G204" s="1073" t="s">
        <v>1677</v>
      </c>
      <c r="H204" s="70" t="s">
        <v>1678</v>
      </c>
      <c r="I204" s="1066"/>
      <c r="J204" s="73"/>
      <c r="K204" s="71"/>
      <c r="L204" s="71"/>
      <c r="M204" s="71"/>
      <c r="N204" s="71"/>
      <c r="O204" s="71"/>
      <c r="P204" s="71"/>
      <c r="Q204" s="71"/>
      <c r="R204" s="71"/>
      <c r="S204" s="71"/>
      <c r="T204" s="71"/>
      <c r="U204" s="71"/>
      <c r="V204" s="71"/>
      <c r="W204" s="71"/>
      <c r="X204" s="71"/>
      <c r="Y204" s="71"/>
      <c r="Z204" s="71"/>
      <c r="AA204" s="71"/>
      <c r="AB204" s="71"/>
      <c r="AC204" s="72"/>
      <c r="AD204" s="71">
        <v>124444042.19694136</v>
      </c>
      <c r="AE204" s="71">
        <v>2077089.8384815548</v>
      </c>
      <c r="AF204" s="71">
        <v>1624924.0824244733</v>
      </c>
      <c r="AG204" s="71">
        <v>56348426.900253892</v>
      </c>
      <c r="AH204" s="71">
        <v>66623782.798385352</v>
      </c>
      <c r="AI204" s="71">
        <v>0</v>
      </c>
      <c r="AJ204" s="71">
        <v>0</v>
      </c>
      <c r="AK204" s="71">
        <v>3570369.6903567454</v>
      </c>
      <c r="AL204" s="71">
        <v>0</v>
      </c>
      <c r="AM204" s="71">
        <v>0</v>
      </c>
      <c r="AN204" s="71">
        <v>254688635.50684336</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1667</v>
      </c>
      <c r="B205" s="70">
        <v>197</v>
      </c>
      <c r="C205" s="70">
        <v>16</v>
      </c>
      <c r="D205" s="70">
        <v>17</v>
      </c>
      <c r="E205" s="70">
        <v>2022</v>
      </c>
      <c r="F205" s="70" t="s">
        <v>161</v>
      </c>
      <c r="G205" s="1073" t="s">
        <v>1665</v>
      </c>
      <c r="H205" s="70" t="s">
        <v>1666</v>
      </c>
      <c r="I205" s="1066"/>
      <c r="J205" s="73"/>
      <c r="K205" s="71"/>
      <c r="L205" s="71"/>
      <c r="M205" s="71"/>
      <c r="N205" s="71"/>
      <c r="O205" s="71"/>
      <c r="P205" s="71"/>
      <c r="Q205" s="71"/>
      <c r="R205" s="71"/>
      <c r="S205" s="71"/>
      <c r="T205" s="71"/>
      <c r="U205" s="71"/>
      <c r="V205" s="71"/>
      <c r="W205" s="71"/>
      <c r="X205" s="71"/>
      <c r="Y205" s="71"/>
      <c r="Z205" s="71"/>
      <c r="AA205" s="71"/>
      <c r="AB205" s="71"/>
      <c r="AC205" s="72"/>
      <c r="AD205" s="71">
        <v>326516303.42630637</v>
      </c>
      <c r="AE205" s="71">
        <v>2307675.8607605384</v>
      </c>
      <c r="AF205" s="71">
        <v>348620.07586561429</v>
      </c>
      <c r="AG205" s="71">
        <v>81601814.400950879</v>
      </c>
      <c r="AH205" s="71">
        <v>131338894.75264144</v>
      </c>
      <c r="AI205" s="71">
        <v>0</v>
      </c>
      <c r="AJ205" s="71">
        <v>0</v>
      </c>
      <c r="AK205" s="71">
        <v>7195101.9716588864</v>
      </c>
      <c r="AL205" s="71">
        <v>0</v>
      </c>
      <c r="AM205" s="71">
        <v>0</v>
      </c>
      <c r="AN205" s="71">
        <v>549308410.48818374</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2389</v>
      </c>
      <c r="B206" s="70">
        <v>198</v>
      </c>
      <c r="C206" s="70">
        <v>16</v>
      </c>
      <c r="D206" s="70">
        <v>18</v>
      </c>
      <c r="E206" s="70">
        <v>2022</v>
      </c>
      <c r="F206" s="70" t="s">
        <v>161</v>
      </c>
      <c r="G206" s="1073" t="s">
        <v>2387</v>
      </c>
      <c r="H206" s="70" t="s">
        <v>2388</v>
      </c>
      <c r="I206" s="1066"/>
      <c r="J206" s="73"/>
      <c r="K206" s="71"/>
      <c r="L206" s="71"/>
      <c r="M206" s="71"/>
      <c r="N206" s="71"/>
      <c r="O206" s="71"/>
      <c r="P206" s="71"/>
      <c r="Q206" s="71"/>
      <c r="R206" s="71"/>
      <c r="S206" s="71"/>
      <c r="T206" s="71"/>
      <c r="U206" s="71"/>
      <c r="V206" s="71"/>
      <c r="W206" s="71"/>
      <c r="X206" s="71"/>
      <c r="Y206" s="71"/>
      <c r="Z206" s="71"/>
      <c r="AA206" s="71"/>
      <c r="AB206" s="71"/>
      <c r="AC206" s="72"/>
      <c r="AD206" s="71">
        <v>208655571.67160642</v>
      </c>
      <c r="AE206" s="71">
        <v>5441466.9981898777</v>
      </c>
      <c r="AF206" s="71">
        <v>2712146.0139375753</v>
      </c>
      <c r="AG206" s="71">
        <v>210548772.61070231</v>
      </c>
      <c r="AH206" s="71">
        <v>221998331.51437485</v>
      </c>
      <c r="AI206" s="71">
        <v>0</v>
      </c>
      <c r="AJ206" s="71">
        <v>0</v>
      </c>
      <c r="AK206" s="71">
        <v>12608634.6623828</v>
      </c>
      <c r="AL206" s="71">
        <v>0</v>
      </c>
      <c r="AM206" s="71">
        <v>0</v>
      </c>
      <c r="AN206" s="71">
        <v>661964923.47119391</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2357</v>
      </c>
      <c r="B207" s="70">
        <v>199</v>
      </c>
      <c r="C207" s="70">
        <v>16</v>
      </c>
      <c r="D207" s="70">
        <v>19</v>
      </c>
      <c r="E207" s="70">
        <v>2022</v>
      </c>
      <c r="F207" s="70" t="s">
        <v>161</v>
      </c>
      <c r="G207" s="1073" t="s">
        <v>2355</v>
      </c>
      <c r="H207" s="70" t="s">
        <v>2356</v>
      </c>
      <c r="I207" s="1066"/>
      <c r="J207" s="73"/>
      <c r="K207" s="71"/>
      <c r="L207" s="71"/>
      <c r="M207" s="71"/>
      <c r="N207" s="71"/>
      <c r="O207" s="71"/>
      <c r="P207" s="71"/>
      <c r="Q207" s="71"/>
      <c r="R207" s="71"/>
      <c r="S207" s="71"/>
      <c r="T207" s="71"/>
      <c r="U207" s="71"/>
      <c r="V207" s="71"/>
      <c r="W207" s="71"/>
      <c r="X207" s="71"/>
      <c r="Y207" s="71"/>
      <c r="Z207" s="71"/>
      <c r="AA207" s="71"/>
      <c r="AB207" s="71"/>
      <c r="AC207" s="72"/>
      <c r="AD207" s="71">
        <v>39868220.296385616</v>
      </c>
      <c r="AE207" s="71">
        <v>522903.73556179006</v>
      </c>
      <c r="AF207" s="71">
        <v>1270395.1917136791</v>
      </c>
      <c r="AG207" s="71">
        <v>9292249.3832495101</v>
      </c>
      <c r="AH207" s="71">
        <v>12316512.113770612</v>
      </c>
      <c r="AI207" s="71">
        <v>0</v>
      </c>
      <c r="AJ207" s="71">
        <v>0</v>
      </c>
      <c r="AK207" s="71">
        <v>744418.85225702124</v>
      </c>
      <c r="AL207" s="71">
        <v>0</v>
      </c>
      <c r="AM207" s="71">
        <v>0</v>
      </c>
      <c r="AN207" s="71">
        <v>64014699.572938234</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1683</v>
      </c>
      <c r="B208" s="70">
        <v>200</v>
      </c>
      <c r="C208" s="70">
        <v>16</v>
      </c>
      <c r="D208" s="70">
        <v>20</v>
      </c>
      <c r="E208" s="70">
        <v>2022</v>
      </c>
      <c r="F208" s="70" t="s">
        <v>161</v>
      </c>
      <c r="G208" s="1073" t="s">
        <v>1681</v>
      </c>
      <c r="H208" s="70" t="s">
        <v>1682</v>
      </c>
      <c r="I208" s="1066"/>
      <c r="J208" s="73"/>
      <c r="K208" s="71"/>
      <c r="L208" s="71"/>
      <c r="M208" s="71"/>
      <c r="N208" s="71"/>
      <c r="O208" s="71"/>
      <c r="P208" s="71"/>
      <c r="Q208" s="71"/>
      <c r="R208" s="71"/>
      <c r="S208" s="71"/>
      <c r="T208" s="71"/>
      <c r="U208" s="71"/>
      <c r="V208" s="71"/>
      <c r="W208" s="71"/>
      <c r="X208" s="71"/>
      <c r="Y208" s="71"/>
      <c r="Z208" s="71"/>
      <c r="AA208" s="71"/>
      <c r="AB208" s="71"/>
      <c r="AC208" s="72"/>
      <c r="AD208" s="71">
        <v>93225624.205269143</v>
      </c>
      <c r="AE208" s="71">
        <v>1920944.973001298</v>
      </c>
      <c r="AF208" s="71">
        <v>2268984.9005490826</v>
      </c>
      <c r="AG208" s="71">
        <v>47996734.466772318</v>
      </c>
      <c r="AH208" s="71">
        <v>61577703.900038481</v>
      </c>
      <c r="AI208" s="71">
        <v>0</v>
      </c>
      <c r="AJ208" s="71">
        <v>0</v>
      </c>
      <c r="AK208" s="71">
        <v>3517944.0088274563</v>
      </c>
      <c r="AL208" s="71">
        <v>0</v>
      </c>
      <c r="AM208" s="71">
        <v>0</v>
      </c>
      <c r="AN208" s="71">
        <v>210507936.45445776</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2353</v>
      </c>
      <c r="B209" s="70">
        <v>201</v>
      </c>
      <c r="C209" s="70">
        <v>16</v>
      </c>
      <c r="D209" s="70">
        <v>21</v>
      </c>
      <c r="E209" s="70">
        <v>2022</v>
      </c>
      <c r="F209" s="70" t="s">
        <v>161</v>
      </c>
      <c r="G209" s="1073" t="s">
        <v>2351</v>
      </c>
      <c r="H209" s="70" t="s">
        <v>2352</v>
      </c>
      <c r="I209" s="1066"/>
      <c r="J209" s="73"/>
      <c r="K209" s="71"/>
      <c r="L209" s="71"/>
      <c r="M209" s="71"/>
      <c r="N209" s="71"/>
      <c r="O209" s="71"/>
      <c r="P209" s="71"/>
      <c r="Q209" s="71"/>
      <c r="R209" s="71"/>
      <c r="S209" s="71"/>
      <c r="T209" s="71"/>
      <c r="U209" s="71"/>
      <c r="V209" s="71"/>
      <c r="W209" s="71"/>
      <c r="X209" s="71"/>
      <c r="Y209" s="71"/>
      <c r="Z209" s="71"/>
      <c r="AA209" s="71"/>
      <c r="AB209" s="71"/>
      <c r="AC209" s="72"/>
      <c r="AD209" s="71">
        <v>0</v>
      </c>
      <c r="AE209" s="71">
        <v>90781.898535032989</v>
      </c>
      <c r="AF209" s="71">
        <v>106358.66721323825</v>
      </c>
      <c r="AG209" s="71">
        <v>1807455.8251564596</v>
      </c>
      <c r="AH209" s="71">
        <v>2889717.9446740984</v>
      </c>
      <c r="AI209" s="71">
        <v>0</v>
      </c>
      <c r="AJ209" s="71">
        <v>0</v>
      </c>
      <c r="AK209" s="71">
        <v>176646.13874893409</v>
      </c>
      <c r="AL209" s="71">
        <v>0</v>
      </c>
      <c r="AM209" s="71">
        <v>0</v>
      </c>
      <c r="AN209" s="71">
        <v>5070960.4743277635</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2381</v>
      </c>
      <c r="B210" s="70">
        <v>202</v>
      </c>
      <c r="C210" s="70">
        <v>16</v>
      </c>
      <c r="D210" s="70">
        <v>22</v>
      </c>
      <c r="E210" s="70">
        <v>2022</v>
      </c>
      <c r="F210" s="70" t="s">
        <v>161</v>
      </c>
      <c r="G210" s="1073" t="s">
        <v>2379</v>
      </c>
      <c r="H210" s="70" t="s">
        <v>2380</v>
      </c>
      <c r="I210" s="1066"/>
      <c r="J210" s="73"/>
      <c r="K210" s="71"/>
      <c r="L210" s="71"/>
      <c r="M210" s="71"/>
      <c r="N210" s="71"/>
      <c r="O210" s="71"/>
      <c r="P210" s="71"/>
      <c r="Q210" s="71"/>
      <c r="R210" s="71"/>
      <c r="S210" s="71"/>
      <c r="T210" s="71"/>
      <c r="U210" s="71"/>
      <c r="V210" s="71"/>
      <c r="W210" s="71"/>
      <c r="X210" s="71"/>
      <c r="Y210" s="71"/>
      <c r="Z210" s="71"/>
      <c r="AA210" s="71"/>
      <c r="AB210" s="71"/>
      <c r="AC210" s="72"/>
      <c r="AD210" s="71">
        <v>15212718.091795903</v>
      </c>
      <c r="AE210" s="71">
        <v>673601.68712994468</v>
      </c>
      <c r="AF210" s="71">
        <v>0</v>
      </c>
      <c r="AG210" s="71">
        <v>42376056.791050658</v>
      </c>
      <c r="AH210" s="71">
        <v>25036127.739151221</v>
      </c>
      <c r="AI210" s="71">
        <v>0</v>
      </c>
      <c r="AJ210" s="71">
        <v>0</v>
      </c>
      <c r="AK210" s="71">
        <v>1633202.0196611977</v>
      </c>
      <c r="AL210" s="71">
        <v>0</v>
      </c>
      <c r="AM210" s="71">
        <v>0</v>
      </c>
      <c r="AN210" s="71">
        <v>84931706.328788936</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1642</v>
      </c>
      <c r="B211" s="70">
        <v>203</v>
      </c>
      <c r="C211" s="70">
        <v>16</v>
      </c>
      <c r="D211" s="70">
        <v>23</v>
      </c>
      <c r="E211" s="70">
        <v>2022</v>
      </c>
      <c r="F211" s="70" t="s">
        <v>161</v>
      </c>
      <c r="G211" s="1073" t="s">
        <v>1640</v>
      </c>
      <c r="H211" s="70" t="s">
        <v>1641</v>
      </c>
      <c r="I211" s="1066"/>
      <c r="J211" s="73"/>
      <c r="K211" s="71"/>
      <c r="L211" s="71"/>
      <c r="M211" s="71"/>
      <c r="N211" s="71"/>
      <c r="O211" s="71"/>
      <c r="P211" s="71"/>
      <c r="Q211" s="71"/>
      <c r="R211" s="71"/>
      <c r="S211" s="71"/>
      <c r="T211" s="71"/>
      <c r="U211" s="71"/>
      <c r="V211" s="71"/>
      <c r="W211" s="71"/>
      <c r="X211" s="71"/>
      <c r="Y211" s="71"/>
      <c r="Z211" s="71"/>
      <c r="AA211" s="71"/>
      <c r="AB211" s="71"/>
      <c r="AC211" s="72"/>
      <c r="AD211" s="71">
        <v>231057229.38424808</v>
      </c>
      <c r="AE211" s="71">
        <v>1292734.2351388698</v>
      </c>
      <c r="AF211" s="71">
        <v>667696.07750532904</v>
      </c>
      <c r="AG211" s="71">
        <v>60478945.071222723</v>
      </c>
      <c r="AH211" s="71">
        <v>75122953.223897412</v>
      </c>
      <c r="AI211" s="71">
        <v>0</v>
      </c>
      <c r="AJ211" s="71">
        <v>0</v>
      </c>
      <c r="AK211" s="71">
        <v>4140854.077047382</v>
      </c>
      <c r="AL211" s="71">
        <v>0</v>
      </c>
      <c r="AM211" s="71">
        <v>0</v>
      </c>
      <c r="AN211" s="71">
        <v>372760412.06905985</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1675</v>
      </c>
      <c r="B212" s="70">
        <v>204</v>
      </c>
      <c r="C212" s="70">
        <v>16</v>
      </c>
      <c r="D212" s="70">
        <v>24</v>
      </c>
      <c r="E212" s="70">
        <v>2022</v>
      </c>
      <c r="F212" s="70" t="s">
        <v>161</v>
      </c>
      <c r="G212" s="1073" t="s">
        <v>1673</v>
      </c>
      <c r="H212" s="70" t="s">
        <v>1674</v>
      </c>
      <c r="I212" s="1066"/>
      <c r="J212" s="73"/>
      <c r="K212" s="71"/>
      <c r="L212" s="71"/>
      <c r="M212" s="71"/>
      <c r="N212" s="71"/>
      <c r="O212" s="71"/>
      <c r="P212" s="71"/>
      <c r="Q212" s="71"/>
      <c r="R212" s="71"/>
      <c r="S212" s="71"/>
      <c r="T212" s="71"/>
      <c r="U212" s="71"/>
      <c r="V212" s="71"/>
      <c r="W212" s="71"/>
      <c r="X212" s="71"/>
      <c r="Y212" s="71"/>
      <c r="Z212" s="71"/>
      <c r="AA212" s="71"/>
      <c r="AB212" s="71"/>
      <c r="AC212" s="72"/>
      <c r="AD212" s="71">
        <v>146855681.73168048</v>
      </c>
      <c r="AE212" s="71">
        <v>2848735.9760293351</v>
      </c>
      <c r="AF212" s="71">
        <v>1873094.3059220291</v>
      </c>
      <c r="AG212" s="71">
        <v>72649525.360990971</v>
      </c>
      <c r="AH212" s="71">
        <v>85671637.889161512</v>
      </c>
      <c r="AI212" s="71">
        <v>0</v>
      </c>
      <c r="AJ212" s="71">
        <v>0</v>
      </c>
      <c r="AK212" s="71">
        <v>5499014.9596214229</v>
      </c>
      <c r="AL212" s="71">
        <v>0</v>
      </c>
      <c r="AM212" s="71">
        <v>0</v>
      </c>
      <c r="AN212" s="71">
        <v>315397690.22340578</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2377</v>
      </c>
      <c r="B213" s="70">
        <v>205</v>
      </c>
      <c r="C213" s="70">
        <v>16</v>
      </c>
      <c r="D213" s="70">
        <v>25</v>
      </c>
      <c r="E213" s="70">
        <v>2022</v>
      </c>
      <c r="F213" s="70" t="s">
        <v>161</v>
      </c>
      <c r="G213" s="1073" t="s">
        <v>2375</v>
      </c>
      <c r="H213" s="70" t="s">
        <v>2376</v>
      </c>
      <c r="I213" s="1066"/>
      <c r="J213" s="73"/>
      <c r="K213" s="71"/>
      <c r="L213" s="71"/>
      <c r="M213" s="71"/>
      <c r="N213" s="71"/>
      <c r="O213" s="71"/>
      <c r="P213" s="71"/>
      <c r="Q213" s="71"/>
      <c r="R213" s="71"/>
      <c r="S213" s="71"/>
      <c r="T213" s="71"/>
      <c r="U213" s="71"/>
      <c r="V213" s="71"/>
      <c r="W213" s="71"/>
      <c r="X213" s="71"/>
      <c r="Y213" s="71"/>
      <c r="Z213" s="71"/>
      <c r="AA213" s="71"/>
      <c r="AB213" s="71"/>
      <c r="AC213" s="72"/>
      <c r="AD213" s="71">
        <v>44324579.792754069</v>
      </c>
      <c r="AE213" s="71">
        <v>858796.76014141203</v>
      </c>
      <c r="AF213" s="71">
        <v>1654468.1566503728</v>
      </c>
      <c r="AG213" s="71">
        <v>16652390.815469701</v>
      </c>
      <c r="AH213" s="71">
        <v>29251716.270205203</v>
      </c>
      <c r="AI213" s="71">
        <v>0</v>
      </c>
      <c r="AJ213" s="71">
        <v>0</v>
      </c>
      <c r="AK213" s="71">
        <v>1707321.0866508819</v>
      </c>
      <c r="AL213" s="71">
        <v>0</v>
      </c>
      <c r="AM213" s="71">
        <v>0</v>
      </c>
      <c r="AN213" s="71">
        <v>94449272.881871626</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1647</v>
      </c>
      <c r="B214" s="70">
        <v>206</v>
      </c>
      <c r="C214" s="70">
        <v>16</v>
      </c>
      <c r="D214" s="70">
        <v>26</v>
      </c>
      <c r="E214" s="70">
        <v>2022</v>
      </c>
      <c r="F214" s="70" t="s">
        <v>161</v>
      </c>
      <c r="G214" s="1073" t="s">
        <v>1645</v>
      </c>
      <c r="H214" s="70" t="s">
        <v>1646</v>
      </c>
      <c r="I214" s="1066"/>
      <c r="J214" s="73"/>
      <c r="K214" s="71"/>
      <c r="L214" s="71"/>
      <c r="M214" s="71"/>
      <c r="N214" s="71"/>
      <c r="O214" s="71"/>
      <c r="P214" s="71"/>
      <c r="Q214" s="71"/>
      <c r="R214" s="71"/>
      <c r="S214" s="71"/>
      <c r="T214" s="71"/>
      <c r="U214" s="71"/>
      <c r="V214" s="71"/>
      <c r="W214" s="71"/>
      <c r="X214" s="71"/>
      <c r="Y214" s="71"/>
      <c r="Z214" s="71"/>
      <c r="AA214" s="71"/>
      <c r="AB214" s="71"/>
      <c r="AC214" s="72"/>
      <c r="AD214" s="71">
        <v>59574237.483303197</v>
      </c>
      <c r="AE214" s="71">
        <v>1681280.760868811</v>
      </c>
      <c r="AF214" s="71">
        <v>1412206.7479979966</v>
      </c>
      <c r="AG214" s="71">
        <v>42030430.442039549</v>
      </c>
      <c r="AH214" s="71">
        <v>59814733.120346554</v>
      </c>
      <c r="AI214" s="71">
        <v>0</v>
      </c>
      <c r="AJ214" s="71">
        <v>0</v>
      </c>
      <c r="AK214" s="71">
        <v>3361829.1098892535</v>
      </c>
      <c r="AL214" s="71">
        <v>0</v>
      </c>
      <c r="AM214" s="71">
        <v>0</v>
      </c>
      <c r="AN214" s="71">
        <v>167874717.66444534</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2183</v>
      </c>
      <c r="B215" s="70">
        <v>207</v>
      </c>
      <c r="C215" s="70">
        <v>16</v>
      </c>
      <c r="D215" s="70">
        <v>27</v>
      </c>
      <c r="E215" s="70">
        <v>2022</v>
      </c>
      <c r="F215" s="70" t="s">
        <v>161</v>
      </c>
      <c r="G215" s="1073" t="s">
        <v>2164</v>
      </c>
      <c r="H215" s="70" t="s">
        <v>2165</v>
      </c>
      <c r="I215" s="1066"/>
      <c r="J215" s="73"/>
      <c r="K215" s="71"/>
      <c r="L215" s="71"/>
      <c r="M215" s="71"/>
      <c r="N215" s="71"/>
      <c r="O215" s="71"/>
      <c r="P215" s="71"/>
      <c r="Q215" s="71"/>
      <c r="R215" s="71"/>
      <c r="S215" s="71"/>
      <c r="T215" s="71"/>
      <c r="U215" s="71"/>
      <c r="V215" s="71"/>
      <c r="W215" s="71"/>
      <c r="X215" s="71"/>
      <c r="Y215" s="71"/>
      <c r="Z215" s="71"/>
      <c r="AA215" s="71"/>
      <c r="AB215" s="71"/>
      <c r="AC215" s="72"/>
      <c r="AD215" s="71">
        <v>46759919.08334966</v>
      </c>
      <c r="AE215" s="71">
        <v>829746.55261020153</v>
      </c>
      <c r="AF215" s="71">
        <v>1967635.3434449076</v>
      </c>
      <c r="AG215" s="71">
        <v>16561734.723925803</v>
      </c>
      <c r="AH215" s="71">
        <v>26400851.676047727</v>
      </c>
      <c r="AI215" s="71">
        <v>0</v>
      </c>
      <c r="AJ215" s="71">
        <v>0</v>
      </c>
      <c r="AK215" s="71">
        <v>1735212.5822428188</v>
      </c>
      <c r="AL215" s="71">
        <v>0</v>
      </c>
      <c r="AM215" s="71">
        <v>0</v>
      </c>
      <c r="AN215" s="71">
        <v>94255099.961621121</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2275</v>
      </c>
      <c r="B216" s="70">
        <v>208</v>
      </c>
      <c r="C216" s="70">
        <v>16</v>
      </c>
      <c r="D216" s="70">
        <v>28</v>
      </c>
      <c r="E216" s="70">
        <v>2022</v>
      </c>
      <c r="F216" s="70" t="s">
        <v>161</v>
      </c>
      <c r="G216" s="1073" t="s">
        <v>2256</v>
      </c>
      <c r="H216" s="70" t="s">
        <v>2257</v>
      </c>
      <c r="I216" s="1066"/>
      <c r="J216" s="73"/>
      <c r="K216" s="71"/>
      <c r="L216" s="71"/>
      <c r="M216" s="71"/>
      <c r="N216" s="71"/>
      <c r="O216" s="71"/>
      <c r="P216" s="71"/>
      <c r="Q216" s="71"/>
      <c r="R216" s="71"/>
      <c r="S216" s="71"/>
      <c r="T216" s="71"/>
      <c r="U216" s="71"/>
      <c r="V216" s="71"/>
      <c r="W216" s="71"/>
      <c r="X216" s="71"/>
      <c r="Y216" s="71"/>
      <c r="Z216" s="71"/>
      <c r="AA216" s="71"/>
      <c r="AB216" s="71"/>
      <c r="AC216" s="72"/>
      <c r="AD216" s="71">
        <v>38787724.788224079</v>
      </c>
      <c r="AE216" s="71">
        <v>457540.76861656626</v>
      </c>
      <c r="AF216" s="71">
        <v>791781.18925410695</v>
      </c>
      <c r="AG216" s="71">
        <v>19689369.882190272</v>
      </c>
      <c r="AH216" s="71">
        <v>30708716.914578699</v>
      </c>
      <c r="AI216" s="71">
        <v>0</v>
      </c>
      <c r="AJ216" s="71">
        <v>0</v>
      </c>
      <c r="AK216" s="71">
        <v>1733275.6728267123</v>
      </c>
      <c r="AL216" s="71">
        <v>0</v>
      </c>
      <c r="AM216" s="71">
        <v>0</v>
      </c>
      <c r="AN216" s="71">
        <v>92168409.215690434</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1575</v>
      </c>
      <c r="B217" s="70">
        <v>209</v>
      </c>
      <c r="C217" s="70">
        <v>16</v>
      </c>
      <c r="D217" s="70">
        <v>29</v>
      </c>
      <c r="E217" s="70">
        <v>2022</v>
      </c>
      <c r="F217" s="70" t="s">
        <v>161</v>
      </c>
      <c r="G217" s="1073" t="s">
        <v>788</v>
      </c>
      <c r="H217" s="70" t="s">
        <v>788</v>
      </c>
      <c r="I217" s="1066"/>
      <c r="J217" s="73"/>
      <c r="K217" s="71"/>
      <c r="L217" s="71"/>
      <c r="M217" s="71"/>
      <c r="N217" s="71"/>
      <c r="O217" s="71"/>
      <c r="P217" s="71"/>
      <c r="Q217" s="71"/>
      <c r="R217" s="71"/>
      <c r="S217" s="71"/>
      <c r="T217" s="71"/>
      <c r="U217" s="71"/>
      <c r="V217" s="71"/>
      <c r="W217" s="71"/>
      <c r="X217" s="71"/>
      <c r="Y217" s="71"/>
      <c r="Z217" s="71"/>
      <c r="AA217" s="71"/>
      <c r="AB217" s="71"/>
      <c r="AC217" s="72"/>
      <c r="AD217" s="71"/>
      <c r="AE217" s="71"/>
      <c r="AF217" s="71"/>
      <c r="AG217" s="71"/>
      <c r="AH217" s="71"/>
      <c r="AI217" s="71"/>
      <c r="AJ217" s="71"/>
      <c r="AK217" s="71"/>
      <c r="AL217" s="71"/>
      <c r="AM217" s="71"/>
      <c r="AN217" s="71"/>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1575</v>
      </c>
      <c r="B218" s="70">
        <v>210</v>
      </c>
      <c r="C218" s="70">
        <v>16</v>
      </c>
      <c r="D218" s="70">
        <v>30</v>
      </c>
      <c r="E218" s="70">
        <v>2022</v>
      </c>
      <c r="F218" s="70" t="s">
        <v>161</v>
      </c>
      <c r="G218" s="1073" t="s">
        <v>788</v>
      </c>
      <c r="H218" s="70" t="s">
        <v>788</v>
      </c>
      <c r="I218" s="1066"/>
      <c r="J218" s="73"/>
      <c r="K218" s="71"/>
      <c r="L218" s="71"/>
      <c r="M218" s="71"/>
      <c r="N218" s="71"/>
      <c r="O218" s="71"/>
      <c r="P218" s="71"/>
      <c r="Q218" s="71"/>
      <c r="R218" s="71"/>
      <c r="S218" s="71"/>
      <c r="T218" s="71"/>
      <c r="U218" s="71"/>
      <c r="V218" s="71"/>
      <c r="W218" s="71"/>
      <c r="X218" s="71"/>
      <c r="Y218" s="71"/>
      <c r="Z218" s="71"/>
      <c r="AA218" s="71"/>
      <c r="AB218" s="71"/>
      <c r="AC218" s="72"/>
      <c r="AD218" s="71"/>
      <c r="AE218" s="71"/>
      <c r="AF218" s="71"/>
      <c r="AG218" s="71"/>
      <c r="AH218" s="71"/>
      <c r="AI218" s="71"/>
      <c r="AJ218" s="71"/>
      <c r="AK218" s="71"/>
      <c r="AL218" s="71"/>
      <c r="AM218" s="71"/>
      <c r="AN218" s="71"/>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1575</v>
      </c>
      <c r="B219" s="70">
        <v>211</v>
      </c>
      <c r="C219" s="70">
        <v>16</v>
      </c>
      <c r="D219" s="70">
        <v>31</v>
      </c>
      <c r="E219" s="70">
        <v>2022</v>
      </c>
      <c r="F219" s="70" t="s">
        <v>161</v>
      </c>
      <c r="G219" s="1073" t="s">
        <v>788</v>
      </c>
      <c r="H219" s="70" t="s">
        <v>788</v>
      </c>
      <c r="I219" s="1066"/>
      <c r="J219" s="73"/>
      <c r="K219" s="71"/>
      <c r="L219" s="71"/>
      <c r="M219" s="71"/>
      <c r="N219" s="71"/>
      <c r="O219" s="71"/>
      <c r="P219" s="71"/>
      <c r="Q219" s="71"/>
      <c r="R219" s="71"/>
      <c r="S219" s="71"/>
      <c r="T219" s="71"/>
      <c r="U219" s="71"/>
      <c r="V219" s="71"/>
      <c r="W219" s="71"/>
      <c r="X219" s="71"/>
      <c r="Y219" s="71"/>
      <c r="Z219" s="71"/>
      <c r="AA219" s="71"/>
      <c r="AB219" s="71"/>
      <c r="AC219" s="72"/>
      <c r="AD219" s="71"/>
      <c r="AE219" s="71"/>
      <c r="AF219" s="71"/>
      <c r="AG219" s="71"/>
      <c r="AH219" s="71"/>
      <c r="AI219" s="71"/>
      <c r="AJ219" s="71"/>
      <c r="AK219" s="71"/>
      <c r="AL219" s="71"/>
      <c r="AM219" s="71"/>
      <c r="AN219" s="71"/>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1575</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1575</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1575</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1575</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1575</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1575</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1575</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1575</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1575</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1575</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1575</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1575</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1575</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1575</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1575</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1575</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1575</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1575</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1575</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1575</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1575</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1575</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1575</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1575</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1575</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1575</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1575</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1575</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1575</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1575</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1575</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1575</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1575</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1575</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1575</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1575</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1575</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1575</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1575</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1575</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1575</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1575</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1575</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1575</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1575</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1575</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1575</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1575</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1575</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1575</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1575</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1575</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1575</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1575</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1575</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1575</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1575</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1575</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1575</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1575</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1575</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1575</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1575</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1575</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1575</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1575</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1575</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1575</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1575</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1575</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1575</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1575</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1575</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1575</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1575</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1575</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1575</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1575</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1575</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1575</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1575</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1575</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1575</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1575</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1575</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1575</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1575</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1575</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1575</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1575</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1575</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1575</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1575</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1575</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1575</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1575</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1575</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1575</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1575</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1575</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1575</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1575</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1575</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1575</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1575</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1575</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1575</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1575</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1575</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1575</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1575</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1575</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1575</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1575</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1575</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1575</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1575</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1575</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1575</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1575</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1575</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1575</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1575</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1575</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1575</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1575</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1575</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1575</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1575</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1575</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1575</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1575</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1575</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1575</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1575</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1575</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1575</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1575</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1575</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1575</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1575</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1575</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1575</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1575</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1575</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1575</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1575</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1575</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1575</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2256</v>
      </c>
      <c r="H6" s="77" t="s">
        <v>2257</v>
      </c>
      <c r="I6" s="77" t="s">
        <v>2396</v>
      </c>
      <c r="J6" s="77" t="s">
        <v>2397</v>
      </c>
      <c r="K6" s="1080">
        <v>38</v>
      </c>
      <c r="L6" s="1081">
        <v>36</v>
      </c>
      <c r="M6" s="1044"/>
      <c r="N6" s="988">
        <v>1</v>
      </c>
      <c r="O6" s="77" t="s">
        <v>1686</v>
      </c>
      <c r="P6" s="77" t="s">
        <v>1687</v>
      </c>
      <c r="Q6" s="77" t="s">
        <v>1501</v>
      </c>
      <c r="R6" s="16"/>
      <c r="S6" s="77">
        <v>1</v>
      </c>
      <c r="T6" s="77" t="s">
        <v>2256</v>
      </c>
      <c r="U6" s="77" t="s">
        <v>2257</v>
      </c>
      <c r="V6" s="77" t="s">
        <v>1501</v>
      </c>
      <c r="W6" s="16"/>
      <c r="X6" s="77">
        <v>1</v>
      </c>
      <c r="Y6" s="692" t="s">
        <v>1686</v>
      </c>
      <c r="Z6" s="77" t="s">
        <v>1687</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1709</v>
      </c>
      <c r="P7" s="77" t="s">
        <v>1710</v>
      </c>
      <c r="Q7" s="77" t="s">
        <v>1501</v>
      </c>
      <c r="R7" s="16"/>
      <c r="S7" s="77">
        <v>2</v>
      </c>
      <c r="T7" s="76" t="s">
        <v>795</v>
      </c>
      <c r="U7" s="77" t="s">
        <v>1503</v>
      </c>
      <c r="V7" s="77" t="s">
        <v>1503</v>
      </c>
      <c r="W7" s="16"/>
      <c r="X7" s="77">
        <v>2</v>
      </c>
      <c r="Y7" s="692" t="s">
        <v>1709</v>
      </c>
      <c r="Z7" s="77" t="s">
        <v>1710</v>
      </c>
      <c r="AA7" s="77" t="s">
        <v>1501</v>
      </c>
      <c r="AB7" s="16"/>
      <c r="AC7" s="77">
        <v>2</v>
      </c>
      <c r="AD7" s="77" t="s">
        <v>1669</v>
      </c>
      <c r="AE7" s="77" t="s">
        <v>1670</v>
      </c>
      <c r="AF7" s="77" t="s">
        <v>1501</v>
      </c>
    </row>
    <row r="8" spans="1:32" ht="12">
      <c r="A8" s="16"/>
      <c r="B8" s="16"/>
      <c r="C8" s="16"/>
      <c r="D8" s="16"/>
      <c r="F8" s="16"/>
      <c r="G8" s="16"/>
      <c r="H8" s="16"/>
      <c r="I8" s="16"/>
      <c r="J8" s="16"/>
      <c r="K8" s="1044"/>
      <c r="L8" s="1044"/>
      <c r="M8" s="1044"/>
      <c r="N8" s="988">
        <v>3</v>
      </c>
      <c r="O8" s="77" t="s">
        <v>1732</v>
      </c>
      <c r="P8" s="77" t="s">
        <v>1733</v>
      </c>
      <c r="Q8" s="77" t="s">
        <v>1501</v>
      </c>
      <c r="R8" s="16"/>
      <c r="S8" s="16"/>
      <c r="T8" s="16"/>
      <c r="U8" s="16"/>
      <c r="V8" s="16"/>
      <c r="W8" s="16"/>
      <c r="X8" s="77">
        <v>3</v>
      </c>
      <c r="Y8" s="692" t="s">
        <v>1732</v>
      </c>
      <c r="Z8" s="77" t="s">
        <v>1733</v>
      </c>
      <c r="AA8" s="77" t="s">
        <v>1501</v>
      </c>
      <c r="AB8" s="16"/>
      <c r="AC8" s="77">
        <v>3</v>
      </c>
      <c r="AD8" s="77" t="s">
        <v>1636</v>
      </c>
      <c r="AE8" s="77" t="s">
        <v>1637</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1755</v>
      </c>
      <c r="P9" s="77" t="s">
        <v>1756</v>
      </c>
      <c r="Q9" s="77" t="s">
        <v>1501</v>
      </c>
      <c r="R9" s="16"/>
      <c r="S9" s="16"/>
      <c r="T9" s="16"/>
      <c r="U9" s="16"/>
      <c r="V9" s="16"/>
      <c r="W9" s="16"/>
      <c r="X9" s="77">
        <v>4</v>
      </c>
      <c r="Y9" s="692" t="s">
        <v>1755</v>
      </c>
      <c r="Z9" s="77" t="s">
        <v>1756</v>
      </c>
      <c r="AA9" s="77" t="s">
        <v>1501</v>
      </c>
      <c r="AB9" s="16"/>
      <c r="AC9" s="77">
        <v>4</v>
      </c>
      <c r="AD9" s="77" t="s">
        <v>1649</v>
      </c>
      <c r="AE9" s="77" t="s">
        <v>1650</v>
      </c>
      <c r="AF9" s="77" t="s">
        <v>1501</v>
      </c>
    </row>
    <row r="10" spans="1:32" ht="12">
      <c r="A10" s="16"/>
      <c r="B10" s="16"/>
      <c r="C10" s="16"/>
      <c r="D10" s="16"/>
      <c r="F10" s="75" t="s">
        <v>1501</v>
      </c>
      <c r="G10" s="76" t="s">
        <v>2256</v>
      </c>
      <c r="H10" s="77" t="s">
        <v>2257</v>
      </c>
      <c r="I10" s="77" t="s">
        <v>2396</v>
      </c>
      <c r="J10" s="77" t="s">
        <v>2397</v>
      </c>
      <c r="K10" s="1079">
        <v>38</v>
      </c>
      <c r="L10" s="1045">
        <v>36</v>
      </c>
      <c r="M10" s="1044"/>
      <c r="N10" s="988">
        <v>5</v>
      </c>
      <c r="O10" s="77" t="s">
        <v>1778</v>
      </c>
      <c r="P10" s="77" t="s">
        <v>1779</v>
      </c>
      <c r="Q10" s="77" t="s">
        <v>1501</v>
      </c>
      <c r="R10" s="16"/>
      <c r="S10" s="16"/>
      <c r="T10" s="16"/>
      <c r="U10" s="16"/>
      <c r="V10" s="16"/>
      <c r="W10" s="16"/>
      <c r="X10" s="77">
        <v>5</v>
      </c>
      <c r="Y10" s="692" t="s">
        <v>1778</v>
      </c>
      <c r="Z10" s="77" t="s">
        <v>1779</v>
      </c>
      <c r="AA10" s="77" t="s">
        <v>1501</v>
      </c>
      <c r="AB10" s="16"/>
      <c r="AC10" s="77">
        <v>5</v>
      </c>
      <c r="AD10" s="77" t="s">
        <v>1555</v>
      </c>
      <c r="AE10" s="77" t="s">
        <v>1556</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1801</v>
      </c>
      <c r="P11" s="77" t="s">
        <v>1802</v>
      </c>
      <c r="Q11" s="77" t="s">
        <v>1501</v>
      </c>
      <c r="R11" s="16"/>
      <c r="S11" s="16"/>
      <c r="T11" s="16"/>
      <c r="U11" s="16"/>
      <c r="V11" s="16"/>
      <c r="W11" s="16"/>
      <c r="X11" s="77">
        <v>6</v>
      </c>
      <c r="Y11" s="692" t="s">
        <v>1801</v>
      </c>
      <c r="Z11" s="77" t="s">
        <v>1802</v>
      </c>
      <c r="AA11" s="77" t="s">
        <v>1501</v>
      </c>
      <c r="AB11" s="16"/>
      <c r="AC11" s="77">
        <v>6</v>
      </c>
      <c r="AD11" s="77" t="s">
        <v>2383</v>
      </c>
      <c r="AE11" s="77" t="s">
        <v>2384</v>
      </c>
      <c r="AF11" s="77" t="s">
        <v>1501</v>
      </c>
    </row>
    <row r="12" spans="1:32" ht="12">
      <c r="A12" s="16"/>
      <c r="B12" s="16"/>
      <c r="C12" s="16"/>
      <c r="D12" s="16"/>
      <c r="F12" s="75" t="s">
        <v>1505</v>
      </c>
      <c r="G12" s="76" t="s">
        <v>2256</v>
      </c>
      <c r="H12" s="77"/>
      <c r="I12" s="77" t="s">
        <v>2256</v>
      </c>
      <c r="J12" s="77"/>
      <c r="K12" s="1079" t="s">
        <v>1544</v>
      </c>
      <c r="L12" s="1045"/>
      <c r="M12" s="1044"/>
      <c r="N12" s="988">
        <v>7</v>
      </c>
      <c r="O12" s="77" t="s">
        <v>1633</v>
      </c>
      <c r="P12" s="77" t="s">
        <v>1634</v>
      </c>
      <c r="Q12" s="77" t="s">
        <v>1501</v>
      </c>
      <c r="R12" s="16"/>
      <c r="S12" s="16"/>
      <c r="T12" s="16"/>
      <c r="U12" s="16"/>
      <c r="V12" s="16"/>
      <c r="W12" s="16"/>
      <c r="X12" s="77">
        <v>7</v>
      </c>
      <c r="Y12" s="692" t="s">
        <v>1633</v>
      </c>
      <c r="Z12" s="77" t="s">
        <v>1634</v>
      </c>
      <c r="AA12" s="77" t="s">
        <v>1501</v>
      </c>
      <c r="AB12" s="16"/>
      <c r="AC12" s="77">
        <v>7</v>
      </c>
      <c r="AD12" s="77" t="s">
        <v>1657</v>
      </c>
      <c r="AE12" s="77" t="s">
        <v>1658</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1843</v>
      </c>
      <c r="P13" s="77" t="s">
        <v>1844</v>
      </c>
      <c r="Q13" s="77" t="s">
        <v>1501</v>
      </c>
      <c r="R13" s="16"/>
      <c r="S13" s="16"/>
      <c r="T13" s="16"/>
      <c r="U13" s="16"/>
      <c r="V13" s="16"/>
      <c r="W13" s="16"/>
      <c r="X13" s="77">
        <v>8</v>
      </c>
      <c r="Y13" s="692" t="s">
        <v>1843</v>
      </c>
      <c r="Z13" s="77" t="s">
        <v>1844</v>
      </c>
      <c r="AA13" s="77" t="s">
        <v>1501</v>
      </c>
      <c r="AB13" s="16"/>
      <c r="AC13" s="77">
        <v>8</v>
      </c>
      <c r="AD13" s="77" t="s">
        <v>2371</v>
      </c>
      <c r="AE13" s="77" t="s">
        <v>2372</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1866</v>
      </c>
      <c r="P14" s="77" t="s">
        <v>1867</v>
      </c>
      <c r="Q14" s="77" t="s">
        <v>1501</v>
      </c>
      <c r="R14" s="16"/>
      <c r="S14" s="16"/>
      <c r="T14" s="16"/>
      <c r="U14" s="16"/>
      <c r="V14" s="16"/>
      <c r="W14" s="16"/>
      <c r="X14" s="77">
        <v>9</v>
      </c>
      <c r="Y14" s="692" t="s">
        <v>1866</v>
      </c>
      <c r="Z14" s="77" t="s">
        <v>1867</v>
      </c>
      <c r="AA14" s="77" t="s">
        <v>1501</v>
      </c>
      <c r="AB14" s="16"/>
      <c r="AC14" s="77">
        <v>9</v>
      </c>
      <c r="AD14" s="77" t="s">
        <v>2347</v>
      </c>
      <c r="AE14" s="77" t="s">
        <v>2348</v>
      </c>
      <c r="AF14" s="77" t="s">
        <v>1501</v>
      </c>
    </row>
    <row r="15" spans="1:32" ht="12">
      <c r="A15" s="16"/>
      <c r="B15" s="16"/>
      <c r="C15" s="16"/>
      <c r="D15" s="16"/>
      <c r="E15" s="16"/>
      <c r="F15" s="16"/>
      <c r="G15" s="16"/>
      <c r="H15" s="16"/>
      <c r="I15" s="16"/>
      <c r="J15" s="16"/>
      <c r="K15" s="1044"/>
      <c r="L15" s="1044"/>
      <c r="M15" s="1044"/>
      <c r="N15" s="988">
        <v>10</v>
      </c>
      <c r="O15" s="77" t="s">
        <v>1889</v>
      </c>
      <c r="P15" s="77" t="s">
        <v>1890</v>
      </c>
      <c r="Q15" s="77" t="s">
        <v>1501</v>
      </c>
      <c r="R15" s="16"/>
      <c r="S15" s="16"/>
      <c r="T15" s="16"/>
      <c r="U15" s="16"/>
      <c r="V15" s="16"/>
      <c r="W15" s="16"/>
      <c r="X15" s="77">
        <v>10</v>
      </c>
      <c r="Y15" s="692" t="s">
        <v>1889</v>
      </c>
      <c r="Z15" s="77" t="s">
        <v>1890</v>
      </c>
      <c r="AA15" s="77" t="s">
        <v>1501</v>
      </c>
      <c r="AB15" s="16"/>
      <c r="AC15" s="77">
        <v>10</v>
      </c>
      <c r="AD15" s="77" t="s">
        <v>2391</v>
      </c>
      <c r="AE15" s="77" t="s">
        <v>2392</v>
      </c>
      <c r="AF15" s="77" t="s">
        <v>1501</v>
      </c>
    </row>
    <row r="16" spans="1:32" ht="12">
      <c r="A16" s="16"/>
      <c r="B16" s="16"/>
      <c r="C16" s="16"/>
      <c r="D16" s="16"/>
      <c r="E16" s="16"/>
      <c r="F16" s="16"/>
      <c r="G16" s="16"/>
      <c r="H16" s="16"/>
      <c r="I16" s="16"/>
      <c r="J16" s="16"/>
      <c r="K16" s="1044"/>
      <c r="L16" s="1044"/>
      <c r="M16" s="1044"/>
      <c r="N16" s="988">
        <v>11</v>
      </c>
      <c r="O16" s="77" t="s">
        <v>1912</v>
      </c>
      <c r="P16" s="77" t="s">
        <v>1913</v>
      </c>
      <c r="Q16" s="77" t="s">
        <v>1501</v>
      </c>
      <c r="R16" s="16"/>
      <c r="S16" s="16"/>
      <c r="T16" s="16"/>
      <c r="U16" s="16"/>
      <c r="V16" s="16"/>
      <c r="W16" s="16"/>
      <c r="X16" s="77">
        <v>11</v>
      </c>
      <c r="Y16" s="692" t="s">
        <v>1912</v>
      </c>
      <c r="Z16" s="77" t="s">
        <v>1913</v>
      </c>
      <c r="AA16" s="77" t="s">
        <v>1501</v>
      </c>
      <c r="AB16" s="16"/>
      <c r="AC16" s="77">
        <v>11</v>
      </c>
      <c r="AD16" s="77" t="s">
        <v>2363</v>
      </c>
      <c r="AE16" s="77" t="s">
        <v>2364</v>
      </c>
      <c r="AF16" s="77" t="s">
        <v>1501</v>
      </c>
    </row>
    <row r="17" spans="1:32" ht="12">
      <c r="A17" s="16"/>
      <c r="B17" s="16"/>
      <c r="C17" s="16"/>
      <c r="D17" s="16"/>
      <c r="E17" s="16"/>
      <c r="F17" s="16"/>
      <c r="G17" s="16"/>
      <c r="H17" s="16"/>
      <c r="I17" s="16"/>
      <c r="J17" s="16"/>
      <c r="K17" s="1044"/>
      <c r="L17" s="1044"/>
      <c r="M17" s="1044"/>
      <c r="N17" s="988">
        <v>12</v>
      </c>
      <c r="O17" s="77" t="s">
        <v>1935</v>
      </c>
      <c r="P17" s="77" t="s">
        <v>1936</v>
      </c>
      <c r="Q17" s="77" t="s">
        <v>1501</v>
      </c>
      <c r="R17" s="16"/>
      <c r="S17" s="16"/>
      <c r="T17" s="16"/>
      <c r="U17" s="16"/>
      <c r="V17" s="16"/>
      <c r="W17" s="16"/>
      <c r="X17" s="77">
        <v>12</v>
      </c>
      <c r="Y17" s="692" t="s">
        <v>1935</v>
      </c>
      <c r="Z17" s="77" t="s">
        <v>1936</v>
      </c>
      <c r="AA17" s="77" t="s">
        <v>1501</v>
      </c>
      <c r="AB17" s="16"/>
      <c r="AC17" s="77">
        <v>12</v>
      </c>
      <c r="AD17" s="77" t="s">
        <v>2367</v>
      </c>
      <c r="AE17" s="77" t="s">
        <v>2368</v>
      </c>
      <c r="AF17" s="77" t="s">
        <v>1501</v>
      </c>
    </row>
    <row r="18" spans="1:32" ht="12">
      <c r="A18" s="16"/>
      <c r="B18" s="16"/>
      <c r="C18" s="16"/>
      <c r="D18" s="16"/>
      <c r="E18" s="16"/>
      <c r="F18" s="16"/>
      <c r="G18" s="16"/>
      <c r="H18" s="16"/>
      <c r="I18" s="16"/>
      <c r="J18" s="16"/>
      <c r="K18" s="1044"/>
      <c r="L18" s="1044"/>
      <c r="M18" s="1044"/>
      <c r="N18" s="988">
        <v>13</v>
      </c>
      <c r="O18" s="77" t="s">
        <v>1958</v>
      </c>
      <c r="P18" s="77" t="s">
        <v>1644</v>
      </c>
      <c r="Q18" s="77" t="s">
        <v>1501</v>
      </c>
      <c r="R18" s="16"/>
      <c r="S18" s="16"/>
      <c r="T18" s="16"/>
      <c r="U18" s="16"/>
      <c r="V18" s="16"/>
      <c r="W18" s="16"/>
      <c r="X18" s="77">
        <v>13</v>
      </c>
      <c r="Y18" s="692" t="s">
        <v>1958</v>
      </c>
      <c r="Z18" s="77" t="s">
        <v>1644</v>
      </c>
      <c r="AA18" s="77" t="s">
        <v>1501</v>
      </c>
      <c r="AB18" s="16"/>
      <c r="AC18" s="77">
        <v>13</v>
      </c>
      <c r="AD18" s="77" t="s">
        <v>2359</v>
      </c>
      <c r="AE18" s="77" t="s">
        <v>2360</v>
      </c>
      <c r="AF18" s="77" t="s">
        <v>1501</v>
      </c>
    </row>
    <row r="19" spans="1:32" ht="12">
      <c r="A19" s="16"/>
      <c r="B19" s="16"/>
      <c r="C19" s="16"/>
      <c r="D19" s="16"/>
      <c r="E19" s="16"/>
      <c r="F19" s="16"/>
      <c r="G19" s="16"/>
      <c r="H19" s="16"/>
      <c r="I19" s="16"/>
      <c r="J19" s="16"/>
      <c r="K19" s="1044"/>
      <c r="L19" s="1044"/>
      <c r="M19" s="1044"/>
      <c r="N19" s="988">
        <v>14</v>
      </c>
      <c r="O19" s="77" t="s">
        <v>1980</v>
      </c>
      <c r="P19" s="77" t="s">
        <v>1981</v>
      </c>
      <c r="Q19" s="77" t="s">
        <v>1501</v>
      </c>
      <c r="R19" s="16"/>
      <c r="S19" s="16"/>
      <c r="T19" s="16"/>
      <c r="U19" s="16"/>
      <c r="V19" s="16"/>
      <c r="W19" s="16"/>
      <c r="X19" s="77">
        <v>14</v>
      </c>
      <c r="Y19" s="692" t="s">
        <v>1980</v>
      </c>
      <c r="Z19" s="77" t="s">
        <v>1981</v>
      </c>
      <c r="AA19" s="77" t="s">
        <v>1501</v>
      </c>
      <c r="AB19" s="16"/>
      <c r="AC19" s="77">
        <v>14</v>
      </c>
      <c r="AD19" s="77" t="s">
        <v>1653</v>
      </c>
      <c r="AE19" s="77" t="s">
        <v>1654</v>
      </c>
      <c r="AF19" s="77" t="s">
        <v>1501</v>
      </c>
    </row>
    <row r="20" spans="1:32" ht="12">
      <c r="A20" s="16"/>
      <c r="B20" s="16"/>
      <c r="C20" s="16"/>
      <c r="D20" s="16"/>
      <c r="E20" s="16"/>
      <c r="F20" s="16"/>
      <c r="G20" s="16"/>
      <c r="H20" s="16"/>
      <c r="I20" s="16"/>
      <c r="J20" s="16"/>
      <c r="K20" s="1044"/>
      <c r="L20" s="1044"/>
      <c r="M20" s="1044"/>
      <c r="N20" s="988">
        <v>15</v>
      </c>
      <c r="O20" s="77" t="s">
        <v>2003</v>
      </c>
      <c r="P20" s="77" t="s">
        <v>2004</v>
      </c>
      <c r="Q20" s="77" t="s">
        <v>1501</v>
      </c>
      <c r="R20" s="16"/>
      <c r="S20" s="16"/>
      <c r="T20" s="16"/>
      <c r="U20" s="16"/>
      <c r="V20" s="16"/>
      <c r="W20" s="16"/>
      <c r="X20" s="77">
        <v>15</v>
      </c>
      <c r="Y20" s="692" t="s">
        <v>2003</v>
      </c>
      <c r="Z20" s="77" t="s">
        <v>2004</v>
      </c>
      <c r="AA20" s="77" t="s">
        <v>1501</v>
      </c>
      <c r="AB20" s="16"/>
      <c r="AC20" s="77">
        <v>15</v>
      </c>
      <c r="AD20" s="77" t="s">
        <v>1661</v>
      </c>
      <c r="AE20" s="77" t="s">
        <v>1662</v>
      </c>
      <c r="AF20" s="77" t="s">
        <v>1501</v>
      </c>
    </row>
    <row r="21" spans="1:32" ht="12">
      <c r="A21" s="16"/>
      <c r="B21" s="16"/>
      <c r="C21" s="16"/>
      <c r="D21" s="16"/>
      <c r="E21" s="16"/>
      <c r="F21" s="16"/>
      <c r="G21" s="16"/>
      <c r="H21" s="16"/>
      <c r="I21" s="16"/>
      <c r="J21" s="16"/>
      <c r="K21" s="1044"/>
      <c r="L21" s="1044"/>
      <c r="M21" s="1044"/>
      <c r="N21" s="988">
        <v>16</v>
      </c>
      <c r="O21" s="77" t="s">
        <v>2026</v>
      </c>
      <c r="P21" s="77" t="s">
        <v>2027</v>
      </c>
      <c r="Q21" s="77" t="s">
        <v>1501</v>
      </c>
      <c r="R21" s="16"/>
      <c r="S21" s="16"/>
      <c r="T21" s="16"/>
      <c r="U21" s="16"/>
      <c r="V21" s="16"/>
      <c r="W21" s="16"/>
      <c r="X21" s="77">
        <v>16</v>
      </c>
      <c r="Y21" s="692" t="s">
        <v>2026</v>
      </c>
      <c r="Z21" s="77" t="s">
        <v>2027</v>
      </c>
      <c r="AA21" s="77" t="s">
        <v>1501</v>
      </c>
      <c r="AB21" s="16"/>
      <c r="AC21" s="77">
        <v>16</v>
      </c>
      <c r="AD21" s="77" t="s">
        <v>1677</v>
      </c>
      <c r="AE21" s="77" t="s">
        <v>1678</v>
      </c>
      <c r="AF21" s="77" t="s">
        <v>1501</v>
      </c>
    </row>
    <row r="22" spans="1:32" ht="12">
      <c r="A22" s="16"/>
      <c r="B22" s="16"/>
      <c r="C22" s="16"/>
      <c r="D22" s="16"/>
      <c r="E22" s="16"/>
      <c r="F22" s="16"/>
      <c r="G22" s="16"/>
      <c r="H22" s="16"/>
      <c r="I22" s="16"/>
      <c r="J22" s="16"/>
      <c r="K22" s="1044"/>
      <c r="L22" s="1044"/>
      <c r="M22" s="1044"/>
      <c r="N22" s="988">
        <v>17</v>
      </c>
      <c r="O22" s="77" t="s">
        <v>2049</v>
      </c>
      <c r="P22" s="77" t="s">
        <v>2050</v>
      </c>
      <c r="Q22" s="77" t="s">
        <v>1501</v>
      </c>
      <c r="R22" s="16"/>
      <c r="S22" s="16"/>
      <c r="T22" s="16"/>
      <c r="U22" s="16"/>
      <c r="V22" s="16"/>
      <c r="W22" s="16"/>
      <c r="X22" s="77">
        <v>17</v>
      </c>
      <c r="Y22" s="692" t="s">
        <v>2049</v>
      </c>
      <c r="Z22" s="77" t="s">
        <v>2050</v>
      </c>
      <c r="AA22" s="77" t="s">
        <v>1501</v>
      </c>
      <c r="AB22" s="16"/>
      <c r="AC22" s="77">
        <v>17</v>
      </c>
      <c r="AD22" s="77" t="s">
        <v>1665</v>
      </c>
      <c r="AE22" s="77" t="s">
        <v>1666</v>
      </c>
      <c r="AF22" s="77" t="s">
        <v>1501</v>
      </c>
    </row>
    <row r="23" spans="1:32" ht="12">
      <c r="A23" s="16"/>
      <c r="B23" s="16"/>
      <c r="C23" s="16"/>
      <c r="D23" s="16"/>
      <c r="E23" s="16"/>
      <c r="F23" s="16"/>
      <c r="G23" s="16"/>
      <c r="H23" s="16"/>
      <c r="I23" s="16"/>
      <c r="J23" s="16"/>
      <c r="K23" s="1044"/>
      <c r="L23" s="1044"/>
      <c r="M23" s="1044"/>
      <c r="N23" s="988">
        <v>18</v>
      </c>
      <c r="O23" s="77" t="s">
        <v>2072</v>
      </c>
      <c r="P23" s="77" t="s">
        <v>2073</v>
      </c>
      <c r="Q23" s="77" t="s">
        <v>1501</v>
      </c>
      <c r="R23" s="16"/>
      <c r="S23" s="16"/>
      <c r="T23" s="16"/>
      <c r="U23" s="16"/>
      <c r="V23" s="16"/>
      <c r="W23" s="16"/>
      <c r="X23" s="77">
        <v>18</v>
      </c>
      <c r="Y23" s="692" t="s">
        <v>2072</v>
      </c>
      <c r="Z23" s="77" t="s">
        <v>2073</v>
      </c>
      <c r="AA23" s="77" t="s">
        <v>1501</v>
      </c>
      <c r="AB23" s="16"/>
      <c r="AC23" s="77">
        <v>18</v>
      </c>
      <c r="AD23" s="77" t="s">
        <v>2387</v>
      </c>
      <c r="AE23" s="77" t="s">
        <v>2388</v>
      </c>
      <c r="AF23" s="77" t="s">
        <v>1501</v>
      </c>
    </row>
    <row r="24" spans="1:32" ht="12">
      <c r="A24" s="16"/>
      <c r="B24" s="16"/>
      <c r="C24" s="16"/>
      <c r="D24" s="16"/>
      <c r="E24" s="16"/>
      <c r="F24" s="16"/>
      <c r="G24" s="16"/>
      <c r="H24" s="16"/>
      <c r="I24" s="16"/>
      <c r="J24" s="16"/>
      <c r="K24" s="1044"/>
      <c r="L24" s="1044"/>
      <c r="M24" s="1044"/>
      <c r="N24" s="988">
        <v>19</v>
      </c>
      <c r="O24" s="77" t="s">
        <v>2095</v>
      </c>
      <c r="P24" s="77" t="s">
        <v>2096</v>
      </c>
      <c r="Q24" s="77" t="s">
        <v>1501</v>
      </c>
      <c r="R24" s="16"/>
      <c r="S24" s="16"/>
      <c r="T24" s="16"/>
      <c r="U24" s="16"/>
      <c r="V24" s="16"/>
      <c r="W24" s="16"/>
      <c r="X24" s="77">
        <v>19</v>
      </c>
      <c r="Y24" s="692" t="s">
        <v>2095</v>
      </c>
      <c r="Z24" s="77" t="s">
        <v>2096</v>
      </c>
      <c r="AA24" s="77" t="s">
        <v>1501</v>
      </c>
      <c r="AB24" s="16"/>
      <c r="AC24" s="77">
        <v>19</v>
      </c>
      <c r="AD24" s="77" t="s">
        <v>2355</v>
      </c>
      <c r="AE24" s="77" t="s">
        <v>2356</v>
      </c>
      <c r="AF24" s="77" t="s">
        <v>1501</v>
      </c>
    </row>
    <row r="25" spans="1:32" ht="12">
      <c r="A25" s="16"/>
      <c r="B25" s="16"/>
      <c r="C25" s="16"/>
      <c r="D25" s="16"/>
      <c r="E25" s="16"/>
      <c r="F25" s="16"/>
      <c r="G25" s="16"/>
      <c r="H25" s="16"/>
      <c r="I25" s="16"/>
      <c r="J25" s="16"/>
      <c r="K25" s="1044"/>
      <c r="L25" s="1044"/>
      <c r="M25" s="1044"/>
      <c r="N25" s="988">
        <v>20</v>
      </c>
      <c r="O25" s="77" t="s">
        <v>2118</v>
      </c>
      <c r="P25" s="77" t="s">
        <v>2119</v>
      </c>
      <c r="Q25" s="77" t="s">
        <v>1501</v>
      </c>
      <c r="R25" s="16"/>
      <c r="S25" s="16"/>
      <c r="T25" s="16"/>
      <c r="U25" s="16"/>
      <c r="V25" s="16"/>
      <c r="W25" s="16"/>
      <c r="X25" s="77">
        <v>20</v>
      </c>
      <c r="Y25" s="692" t="s">
        <v>2118</v>
      </c>
      <c r="Z25" s="77" t="s">
        <v>2119</v>
      </c>
      <c r="AA25" s="77" t="s">
        <v>1501</v>
      </c>
      <c r="AB25" s="16"/>
      <c r="AC25" s="77">
        <v>20</v>
      </c>
      <c r="AD25" s="77" t="s">
        <v>1681</v>
      </c>
      <c r="AE25" s="77" t="s">
        <v>1682</v>
      </c>
      <c r="AF25" s="77" t="s">
        <v>1501</v>
      </c>
    </row>
    <row r="26" spans="1:32" ht="12">
      <c r="A26" s="16"/>
      <c r="B26" s="16"/>
      <c r="C26" s="16"/>
      <c r="D26" s="16"/>
      <c r="E26" s="16"/>
      <c r="F26" s="16"/>
      <c r="G26" s="16"/>
      <c r="H26" s="16"/>
      <c r="I26" s="16"/>
      <c r="J26" s="16"/>
      <c r="K26" s="1044"/>
      <c r="L26" s="1044"/>
      <c r="M26" s="1044"/>
      <c r="N26" s="988">
        <v>21</v>
      </c>
      <c r="O26" s="77" t="s">
        <v>2141</v>
      </c>
      <c r="P26" s="77" t="s">
        <v>2142</v>
      </c>
      <c r="Q26" s="77" t="s">
        <v>1501</v>
      </c>
      <c r="R26" s="16"/>
      <c r="S26" s="16"/>
      <c r="T26" s="16"/>
      <c r="U26" s="16"/>
      <c r="V26" s="16"/>
      <c r="W26" s="16"/>
      <c r="X26" s="77">
        <v>21</v>
      </c>
      <c r="Y26" s="692" t="s">
        <v>2141</v>
      </c>
      <c r="Z26" s="77" t="s">
        <v>2142</v>
      </c>
      <c r="AA26" s="77" t="s">
        <v>1501</v>
      </c>
      <c r="AB26" s="16"/>
      <c r="AC26" s="77">
        <v>21</v>
      </c>
      <c r="AD26" s="77" t="s">
        <v>2351</v>
      </c>
      <c r="AE26" s="77" t="s">
        <v>2352</v>
      </c>
      <c r="AF26" s="77" t="s">
        <v>1501</v>
      </c>
    </row>
    <row r="27" spans="1:32" ht="12">
      <c r="A27" s="16"/>
      <c r="B27" s="16"/>
      <c r="C27" s="16"/>
      <c r="D27" s="16"/>
      <c r="E27" s="16"/>
      <c r="F27" s="16"/>
      <c r="G27" s="16"/>
      <c r="H27" s="16"/>
      <c r="I27" s="16"/>
      <c r="J27" s="16"/>
      <c r="K27" s="1044"/>
      <c r="L27" s="1044"/>
      <c r="M27" s="1044"/>
      <c r="N27" s="988">
        <v>22</v>
      </c>
      <c r="O27" s="77" t="s">
        <v>2164</v>
      </c>
      <c r="P27" s="77" t="s">
        <v>2165</v>
      </c>
      <c r="Q27" s="77" t="s">
        <v>1501</v>
      </c>
      <c r="R27" s="16"/>
      <c r="S27" s="16"/>
      <c r="T27" s="16"/>
      <c r="U27" s="16"/>
      <c r="V27" s="16"/>
      <c r="W27" s="16"/>
      <c r="X27" s="77">
        <v>22</v>
      </c>
      <c r="Y27" s="692" t="s">
        <v>2164</v>
      </c>
      <c r="Z27" s="77" t="s">
        <v>2165</v>
      </c>
      <c r="AA27" s="77" t="s">
        <v>1501</v>
      </c>
      <c r="AB27" s="16"/>
      <c r="AC27" s="77">
        <v>22</v>
      </c>
      <c r="AD27" s="77" t="s">
        <v>2379</v>
      </c>
      <c r="AE27" s="77" t="s">
        <v>2380</v>
      </c>
      <c r="AF27" s="77" t="s">
        <v>1501</v>
      </c>
    </row>
    <row r="28" spans="1:32" ht="12">
      <c r="A28" s="16"/>
      <c r="B28" s="16"/>
      <c r="C28" s="16"/>
      <c r="D28" s="16"/>
      <c r="E28" s="16"/>
      <c r="F28" s="16"/>
      <c r="G28" s="16"/>
      <c r="H28" s="16"/>
      <c r="I28" s="16"/>
      <c r="J28" s="16"/>
      <c r="K28" s="1044"/>
      <c r="L28" s="1044"/>
      <c r="M28" s="1044"/>
      <c r="N28" s="988">
        <v>23</v>
      </c>
      <c r="O28" s="77" t="s">
        <v>2187</v>
      </c>
      <c r="P28" s="77" t="s">
        <v>2188</v>
      </c>
      <c r="Q28" s="77" t="s">
        <v>1501</v>
      </c>
      <c r="R28" s="16"/>
      <c r="S28" s="16"/>
      <c r="T28" s="16"/>
      <c r="U28" s="16"/>
      <c r="V28" s="16"/>
      <c r="W28" s="16"/>
      <c r="X28" s="77">
        <v>23</v>
      </c>
      <c r="Y28" s="692" t="s">
        <v>2187</v>
      </c>
      <c r="Z28" s="77" t="s">
        <v>2188</v>
      </c>
      <c r="AA28" s="77" t="s">
        <v>1501</v>
      </c>
      <c r="AB28" s="16"/>
      <c r="AC28" s="77">
        <v>23</v>
      </c>
      <c r="AD28" s="77" t="s">
        <v>1640</v>
      </c>
      <c r="AE28" s="77" t="s">
        <v>1641</v>
      </c>
      <c r="AF28" s="77" t="s">
        <v>1501</v>
      </c>
    </row>
    <row r="29" spans="1:32" ht="12">
      <c r="A29" s="16"/>
      <c r="B29" s="16"/>
      <c r="C29" s="16"/>
      <c r="D29" s="16"/>
      <c r="E29" s="16"/>
      <c r="F29" s="16"/>
      <c r="G29" s="16"/>
      <c r="H29" s="16"/>
      <c r="I29" s="16"/>
      <c r="J29" s="16"/>
      <c r="K29" s="1044"/>
      <c r="L29" s="1044"/>
      <c r="M29" s="1044"/>
      <c r="N29" s="988">
        <v>24</v>
      </c>
      <c r="O29" s="77" t="s">
        <v>2210</v>
      </c>
      <c r="P29" s="77" t="s">
        <v>2211</v>
      </c>
      <c r="Q29" s="77" t="s">
        <v>1501</v>
      </c>
      <c r="R29" s="16"/>
      <c r="S29" s="16"/>
      <c r="T29" s="16"/>
      <c r="U29" s="16"/>
      <c r="V29" s="16"/>
      <c r="W29" s="16"/>
      <c r="X29" s="77">
        <v>24</v>
      </c>
      <c r="Y29" s="692" t="s">
        <v>2210</v>
      </c>
      <c r="Z29" s="77" t="s">
        <v>2211</v>
      </c>
      <c r="AA29" s="77" t="s">
        <v>1501</v>
      </c>
      <c r="AB29" s="16"/>
      <c r="AC29" s="77">
        <v>24</v>
      </c>
      <c r="AD29" s="77" t="s">
        <v>1673</v>
      </c>
      <c r="AE29" s="77" t="s">
        <v>1674</v>
      </c>
      <c r="AF29" s="77" t="s">
        <v>1501</v>
      </c>
    </row>
    <row r="30" spans="1:32" ht="12">
      <c r="A30" s="16"/>
      <c r="B30" s="16"/>
      <c r="C30" s="16"/>
      <c r="D30" s="16"/>
      <c r="E30" s="16"/>
      <c r="F30" s="16"/>
      <c r="G30" s="16"/>
      <c r="H30" s="16"/>
      <c r="I30" s="16"/>
      <c r="J30" s="16"/>
      <c r="K30" s="1044"/>
      <c r="L30" s="1044"/>
      <c r="M30" s="1044"/>
      <c r="N30" s="988">
        <v>25</v>
      </c>
      <c r="O30" s="77" t="s">
        <v>2233</v>
      </c>
      <c r="P30" s="77" t="s">
        <v>2234</v>
      </c>
      <c r="Q30" s="77" t="s">
        <v>1501</v>
      </c>
      <c r="R30" s="16"/>
      <c r="S30" s="16"/>
      <c r="T30" s="16"/>
      <c r="U30" s="16"/>
      <c r="V30" s="16"/>
      <c r="W30" s="16"/>
      <c r="X30" s="77">
        <v>25</v>
      </c>
      <c r="Y30" s="692" t="s">
        <v>2233</v>
      </c>
      <c r="Z30" s="77" t="s">
        <v>2234</v>
      </c>
      <c r="AA30" s="77" t="s">
        <v>1501</v>
      </c>
      <c r="AB30" s="16"/>
      <c r="AC30" s="77">
        <v>25</v>
      </c>
      <c r="AD30" s="77" t="s">
        <v>2375</v>
      </c>
      <c r="AE30" s="77" t="s">
        <v>2376</v>
      </c>
      <c r="AF30" s="77" t="s">
        <v>1501</v>
      </c>
    </row>
    <row r="31" spans="1:32" ht="12">
      <c r="A31" s="16"/>
      <c r="B31" s="16"/>
      <c r="C31" s="16"/>
      <c r="D31" s="16"/>
      <c r="E31" s="16"/>
      <c r="F31" s="16"/>
      <c r="G31" s="16"/>
      <c r="H31" s="16"/>
      <c r="I31" s="16"/>
      <c r="J31" s="16"/>
      <c r="K31" s="1044"/>
      <c r="L31" s="1044"/>
      <c r="M31" s="1044"/>
      <c r="N31" s="988">
        <v>26</v>
      </c>
      <c r="O31" s="77" t="s">
        <v>2256</v>
      </c>
      <c r="P31" s="77" t="s">
        <v>2257</v>
      </c>
      <c r="Q31" s="77" t="s">
        <v>1501</v>
      </c>
      <c r="R31" s="16"/>
      <c r="S31" s="16"/>
      <c r="T31" s="16"/>
      <c r="U31" s="16"/>
      <c r="V31" s="16"/>
      <c r="W31" s="16"/>
      <c r="X31" s="77">
        <v>26</v>
      </c>
      <c r="Y31" s="692" t="s">
        <v>2256</v>
      </c>
      <c r="Z31" s="77" t="s">
        <v>2257</v>
      </c>
      <c r="AA31" s="77" t="s">
        <v>1501</v>
      </c>
      <c r="AB31" s="16"/>
      <c r="AC31" s="77">
        <v>26</v>
      </c>
      <c r="AD31" s="77" t="s">
        <v>1645</v>
      </c>
      <c r="AE31" s="77" t="s">
        <v>1646</v>
      </c>
      <c r="AF31" s="77" t="s">
        <v>1501</v>
      </c>
    </row>
    <row r="32" spans="1:32" ht="12">
      <c r="A32" s="16"/>
      <c r="B32" s="16"/>
      <c r="C32" s="16"/>
      <c r="D32" s="16"/>
      <c r="E32" s="16"/>
      <c r="F32" s="16"/>
      <c r="G32" s="16"/>
      <c r="H32" s="16"/>
      <c r="I32" s="16"/>
      <c r="J32" s="16"/>
      <c r="K32" s="1044"/>
      <c r="L32" s="1044"/>
      <c r="M32" s="1044"/>
      <c r="N32" s="988">
        <v>27</v>
      </c>
      <c r="O32" s="77" t="s">
        <v>2279</v>
      </c>
      <c r="P32" s="77" t="s">
        <v>2280</v>
      </c>
      <c r="Q32" s="77" t="s">
        <v>1501</v>
      </c>
      <c r="R32" s="16"/>
      <c r="S32" s="16"/>
      <c r="T32" s="16"/>
      <c r="U32" s="16"/>
      <c r="V32" s="16"/>
      <c r="W32" s="16"/>
      <c r="X32" s="77">
        <v>27</v>
      </c>
      <c r="Y32" s="692" t="s">
        <v>2279</v>
      </c>
      <c r="Z32" s="77" t="s">
        <v>2280</v>
      </c>
      <c r="AA32" s="77" t="s">
        <v>1501</v>
      </c>
      <c r="AB32" s="16"/>
      <c r="AC32" s="77">
        <v>27</v>
      </c>
      <c r="AD32" s="77" t="s">
        <v>2164</v>
      </c>
      <c r="AE32" s="77" t="s">
        <v>2165</v>
      </c>
      <c r="AF32" s="77" t="s">
        <v>1501</v>
      </c>
    </row>
    <row r="33" spans="1:32" ht="12">
      <c r="A33" s="16"/>
      <c r="B33" s="16"/>
      <c r="C33" s="16"/>
      <c r="D33" s="16"/>
      <c r="E33" s="16"/>
      <c r="F33" s="16"/>
      <c r="G33" s="16"/>
      <c r="H33" s="16"/>
      <c r="I33" s="16"/>
      <c r="J33" s="16"/>
      <c r="K33" s="1044"/>
      <c r="L33" s="1044"/>
      <c r="M33" s="1044"/>
      <c r="N33" s="988">
        <v>28</v>
      </c>
      <c r="O33" s="77" t="s">
        <v>2302</v>
      </c>
      <c r="P33" s="77" t="s">
        <v>2303</v>
      </c>
      <c r="Q33" s="77" t="s">
        <v>1501</v>
      </c>
      <c r="R33" s="16"/>
      <c r="S33" s="16"/>
      <c r="T33" s="16"/>
      <c r="U33" s="16"/>
      <c r="V33" s="16"/>
      <c r="W33" s="16"/>
      <c r="X33" s="77">
        <v>28</v>
      </c>
      <c r="Y33" s="692" t="s">
        <v>2302</v>
      </c>
      <c r="Z33" s="77" t="s">
        <v>2303</v>
      </c>
      <c r="AA33" s="77" t="s">
        <v>1501</v>
      </c>
      <c r="AB33" s="16"/>
      <c r="AC33" s="77">
        <v>28</v>
      </c>
      <c r="AD33" s="77" t="s">
        <v>2256</v>
      </c>
      <c r="AE33" s="77" t="s">
        <v>2257</v>
      </c>
      <c r="AF33" s="77" t="s">
        <v>1501</v>
      </c>
    </row>
    <row r="34" spans="1:32" ht="12">
      <c r="A34" s="16"/>
      <c r="B34" s="16"/>
      <c r="C34" s="16"/>
      <c r="D34" s="16"/>
      <c r="E34" s="16"/>
      <c r="F34" s="16"/>
      <c r="G34" s="16"/>
      <c r="H34" s="16"/>
      <c r="I34" s="16"/>
      <c r="J34" s="16"/>
      <c r="K34" s="1044"/>
      <c r="L34" s="1044"/>
      <c r="M34" s="1044"/>
      <c r="N34" s="988">
        <v>29</v>
      </c>
      <c r="O34" s="77" t="s">
        <v>2325</v>
      </c>
      <c r="P34" s="77" t="s">
        <v>2326</v>
      </c>
      <c r="Q34" s="77" t="s">
        <v>1501</v>
      </c>
      <c r="R34" s="16"/>
      <c r="S34" s="16"/>
      <c r="T34" s="16"/>
      <c r="U34" s="16"/>
      <c r="V34" s="16"/>
      <c r="W34" s="16"/>
      <c r="X34" s="77">
        <v>29</v>
      </c>
      <c r="Y34" s="692" t="s">
        <v>2325</v>
      </c>
      <c r="Z34" s="77" t="s">
        <v>2326</v>
      </c>
      <c r="AA34" s="77" t="s">
        <v>1501</v>
      </c>
      <c r="AB34" s="16"/>
      <c r="AC34" s="77">
        <v>29</v>
      </c>
      <c r="AD34" s="77"/>
      <c r="AE34" s="77"/>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c r="AE35" s="77"/>
      <c r="AF35" s="77" t="s">
        <v>1501</v>
      </c>
    </row>
    <row r="36" spans="1:32" ht="12">
      <c r="A36" s="16"/>
      <c r="B36" s="16"/>
      <c r="C36" s="16"/>
      <c r="D36" s="16"/>
      <c r="E36" s="16"/>
      <c r="F36" s="16"/>
      <c r="G36" s="16"/>
      <c r="H36" s="16"/>
      <c r="I36" s="16"/>
      <c r="J36" s="16"/>
      <c r="K36" s="1044"/>
      <c r="L36" s="1044"/>
      <c r="M36" s="1044"/>
      <c r="N36" s="988">
        <v>31</v>
      </c>
      <c r="O36" s="77" t="s">
        <v>2396</v>
      </c>
      <c r="P36" s="77" t="s">
        <v>2397</v>
      </c>
      <c r="Q36" s="77" t="s">
        <v>1508</v>
      </c>
      <c r="R36" s="16"/>
      <c r="S36" s="16"/>
      <c r="T36" s="16"/>
      <c r="U36" s="16"/>
      <c r="V36" s="16"/>
      <c r="W36" s="16"/>
      <c r="X36" s="77">
        <v>31</v>
      </c>
      <c r="Y36" s="692">
        <v>0</v>
      </c>
      <c r="Z36" s="77">
        <v>0</v>
      </c>
      <c r="AA36" s="77">
        <v>0</v>
      </c>
      <c r="AB36" s="16"/>
      <c r="AC36" s="77">
        <v>31</v>
      </c>
      <c r="AD36" s="77"/>
      <c r="AE36" s="77"/>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33</v>
      </c>
      <c r="I4" s="70" t="str">
        <f>HLOOKUP(I3,比較地域マスタ!$E$5:$L$6,2,0)</f>
        <v>岡山県</v>
      </c>
      <c r="J4" s="70" t="str">
        <f>HLOOKUP(J3,比較地域マスタ!$E$5:$L$6,2,0)</f>
        <v>和気町</v>
      </c>
      <c r="K4" s="70" t="str">
        <f>HLOOKUP(K3,比較地域マスタ!$E$5:$L$6,2,0)</f>
        <v>33346</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和気町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148.24414075674957</v>
      </c>
      <c r="BB5" s="29"/>
      <c r="BC5" s="17"/>
      <c r="BD5" s="1005">
        <f>SUM(BC6:BC8)</f>
        <v>166.76259899500982</v>
      </c>
      <c r="BE5" s="29"/>
      <c r="BF5" s="17"/>
      <c r="BG5" s="1005">
        <f>AK35</f>
        <v>123.67375913803455</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136.31720393332921</v>
      </c>
      <c r="BA6" s="17"/>
      <c r="BB6" s="29"/>
      <c r="BC6" s="1005">
        <f>O32</f>
        <v>159.30068367378831</v>
      </c>
      <c r="BD6" s="17"/>
      <c r="BE6" s="29"/>
      <c r="BF6" s="1005">
        <f>AK36</f>
        <v>120.2510683428567</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1.2620480807404351</v>
      </c>
      <c r="BA7" s="17"/>
      <c r="BB7" s="29"/>
      <c r="BC7" s="1005">
        <f>O33</f>
        <v>0.9322895571766876</v>
      </c>
      <c r="BD7" s="17"/>
      <c r="BE7" s="29"/>
      <c r="BF7" s="1005">
        <f t="shared" ref="BF7:BF8" si="0">AK37</f>
        <v>0.58965562685668571</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10.664888742679921</v>
      </c>
      <c r="BA8" s="17"/>
      <c r="BB8" s="29"/>
      <c r="BC8" s="1005">
        <f>O34</f>
        <v>6.5296257640448161</v>
      </c>
      <c r="BD8" s="17"/>
      <c r="BE8" s="29"/>
      <c r="BF8" s="1005">
        <f t="shared" si="0"/>
        <v>2.8330351683211727</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242.61996890383136</v>
      </c>
      <c r="P9" s="452">
        <f>P10+P14+P15+P16+P22</f>
        <v>0.99999999999999989</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18.119611483801069</v>
      </c>
      <c r="BA9" s="1005">
        <f>AZ9</f>
        <v>18.119611483801069</v>
      </c>
      <c r="BB9" s="29"/>
      <c r="BC9" s="1005">
        <f>O35</f>
        <v>20.54813950291916</v>
      </c>
      <c r="BD9" s="1005">
        <f>BC9</f>
        <v>20.54813950291916</v>
      </c>
      <c r="BE9" s="29"/>
      <c r="BF9" s="1005">
        <f>AK39</f>
        <v>13.977165944886631</v>
      </c>
      <c r="BG9" s="1005">
        <f>AK39</f>
        <v>13.977165944886631</v>
      </c>
      <c r="BH9" s="29"/>
    </row>
    <row r="10" spans="1:62" ht="17.100000000000001" customHeight="1" thickBot="1">
      <c r="B10" s="323"/>
      <c r="C10" s="324"/>
      <c r="D10" s="326"/>
      <c r="E10" s="326"/>
      <c r="F10" s="326"/>
      <c r="G10" s="325"/>
      <c r="H10" s="325"/>
      <c r="I10" s="326"/>
      <c r="J10" s="327"/>
      <c r="K10" s="334"/>
      <c r="L10" s="246" t="s">
        <v>114</v>
      </c>
      <c r="M10" s="246"/>
      <c r="N10" s="563"/>
      <c r="O10" s="906">
        <f>SUM(O11:O13)</f>
        <v>148.24414075674957</v>
      </c>
      <c r="P10" s="453">
        <f t="shared" ref="P10:P22" si="1">O10/$O$9</f>
        <v>0.61101376538181795</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33.299954510764891</v>
      </c>
      <c r="BA10" s="1005">
        <f>AZ10</f>
        <v>33.299954510764891</v>
      </c>
      <c r="BB10" s="29"/>
      <c r="BC10" s="1005">
        <f>O36</f>
        <v>29.50569135012725</v>
      </c>
      <c r="BD10" s="1005">
        <f>BC10</f>
        <v>29.50569135012725</v>
      </c>
      <c r="BE10" s="29"/>
      <c r="BF10" s="1005">
        <f>AK40</f>
        <v>20.159721822392818</v>
      </c>
      <c r="BG10" s="1005">
        <f>AK40</f>
        <v>20.159721822392818</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136.31720393332921</v>
      </c>
      <c r="P11" s="454">
        <f t="shared" si="1"/>
        <v>0.56185484051134316</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40.837442662806346</v>
      </c>
      <c r="BB11" s="29"/>
      <c r="BC11" s="1005"/>
      <c r="BD11" s="1005">
        <f>SUM(BC12:BC14)</f>
        <v>36.317972611159107</v>
      </c>
      <c r="BE11" s="29"/>
      <c r="BF11" s="17"/>
      <c r="BG11" s="1005">
        <f>AK41</f>
        <v>29.235691159333289</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1.2620480807404351</v>
      </c>
      <c r="P12" s="454">
        <f t="shared" si="1"/>
        <v>5.2017485883063489E-3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39.862940946293918</v>
      </c>
      <c r="BA12" s="17"/>
      <c r="BB12" s="29"/>
      <c r="BC12" s="1005">
        <f>O38</f>
        <v>35.134597445837287</v>
      </c>
      <c r="BD12" s="17"/>
      <c r="BE12" s="29"/>
      <c r="BF12" s="1005">
        <f>AK42</f>
        <v>28.445481263360698</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10.664888742679921</v>
      </c>
      <c r="P13" s="454">
        <f t="shared" si="1"/>
        <v>4.3957176282168359E-2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0.97450171651242801</v>
      </c>
      <c r="BA13" s="17"/>
      <c r="BB13" s="29"/>
      <c r="BC13" s="1005">
        <f>O41</f>
        <v>1.1833751653218201</v>
      </c>
      <c r="BD13" s="17"/>
      <c r="BE13" s="29"/>
      <c r="BF13" s="1005">
        <f>AK45</f>
        <v>0.79020989597259217</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18.119611483801069</v>
      </c>
      <c r="P14" s="453">
        <f t="shared" si="1"/>
        <v>7.4683100346877224E-2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33.299954510764891</v>
      </c>
      <c r="P15" s="453">
        <f t="shared" si="1"/>
        <v>0.13725149937664108</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2.1188194897094572</v>
      </c>
      <c r="BA15" s="1005">
        <f>AZ15</f>
        <v>2.1188194897094572</v>
      </c>
      <c r="BB15" s="29"/>
      <c r="BC15" s="1005">
        <f>O43</f>
        <v>1.253496789116775</v>
      </c>
      <c r="BD15" s="1005">
        <f>BC15</f>
        <v>1.253496789116775</v>
      </c>
      <c r="BE15" s="29"/>
      <c r="BF15" s="1005">
        <f>AK47</f>
        <v>1.1824193447</v>
      </c>
      <c r="BG15" s="1005">
        <f>AK47</f>
        <v>1.1824193447</v>
      </c>
      <c r="BH15" s="29"/>
    </row>
    <row r="16" spans="1:62" ht="17.100000000000001" customHeight="1" thickBot="1">
      <c r="B16" s="323"/>
      <c r="C16" s="324"/>
      <c r="D16" s="326"/>
      <c r="E16" s="326"/>
      <c r="F16" s="326"/>
      <c r="G16" s="325"/>
      <c r="H16" s="325"/>
      <c r="I16" s="326"/>
      <c r="J16" s="327"/>
      <c r="K16" s="335"/>
      <c r="L16" s="246" t="s">
        <v>128</v>
      </c>
      <c r="M16" s="344"/>
      <c r="N16" s="345"/>
      <c r="O16" s="906">
        <f>SUM(O18:O21)</f>
        <v>40.837442662806346</v>
      </c>
      <c r="P16" s="453">
        <f t="shared" si="1"/>
        <v>0.1683185553411447</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39.862940946293918</v>
      </c>
      <c r="P17" s="454">
        <f t="shared" si="1"/>
        <v>0.16430197863101126</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18.757640203074288</v>
      </c>
      <c r="P18" s="454">
        <f t="shared" si="1"/>
        <v>7.7312845631883495E-2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21.10530074321963</v>
      </c>
      <c r="P19" s="454">
        <f t="shared" si="1"/>
        <v>8.6989132999127763E-2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0.97450171651242801</v>
      </c>
      <c r="P20" s="454">
        <f t="shared" si="1"/>
        <v>4.0165767101334382E-3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2.1188194897094572</v>
      </c>
      <c r="P22" s="612">
        <f t="shared" si="1"/>
        <v>8.7330795535189663E-3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127.76084093421014</v>
      </c>
      <c r="AZ22" s="1005">
        <f t="shared" si="3"/>
        <v>120.91363557239369</v>
      </c>
      <c r="BA22" s="1005">
        <f t="shared" si="3"/>
        <v>101.86944700256045</v>
      </c>
      <c r="BB22" s="1005">
        <f t="shared" si="3"/>
        <v>141.00747246830628</v>
      </c>
      <c r="BC22" s="1005">
        <f t="shared" si="3"/>
        <v>166.76259899500982</v>
      </c>
      <c r="BD22" s="1005">
        <f t="shared" si="3"/>
        <v>157.48730740220043</v>
      </c>
      <c r="BE22" s="1005">
        <f t="shared" si="3"/>
        <v>150.85654427988709</v>
      </c>
      <c r="BF22" s="1005">
        <f t="shared" si="3"/>
        <v>180.99170332794193</v>
      </c>
      <c r="BG22" s="1005">
        <f t="shared" si="3"/>
        <v>164.26373377586415</v>
      </c>
      <c r="BH22" s="1005">
        <f t="shared" si="3"/>
        <v>157.7262302908558</v>
      </c>
      <c r="BI22" s="1005">
        <f t="shared" si="3"/>
        <v>153.90847154276258</v>
      </c>
      <c r="BJ22" s="1005">
        <f t="shared" si="3"/>
        <v>123.98989015425283</v>
      </c>
      <c r="BK22" s="1005">
        <f t="shared" si="3"/>
        <v>127.52194616817613</v>
      </c>
      <c r="BL22" s="1005">
        <f t="shared" si="3"/>
        <v>123.67375913803455</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20.024464239609859</v>
      </c>
      <c r="AZ23" s="1005">
        <f t="shared" ref="AZ23:BL23" si="4">Y39</f>
        <v>22.634329028127649</v>
      </c>
      <c r="BA23" s="1005">
        <f t="shared" si="4"/>
        <v>21.522078798389241</v>
      </c>
      <c r="BB23" s="1005">
        <f t="shared" si="4"/>
        <v>20.791198627135419</v>
      </c>
      <c r="BC23" s="1005">
        <f t="shared" si="4"/>
        <v>20.54813950291916</v>
      </c>
      <c r="BD23" s="1005">
        <f t="shared" si="4"/>
        <v>20.571807631773599</v>
      </c>
      <c r="BE23" s="1005">
        <f t="shared" si="4"/>
        <v>18.715473326825151</v>
      </c>
      <c r="BF23" s="1005">
        <f t="shared" si="4"/>
        <v>18.698007077198454</v>
      </c>
      <c r="BG23" s="1005">
        <f t="shared" si="4"/>
        <v>17.688157451446454</v>
      </c>
      <c r="BH23" s="1005">
        <f t="shared" si="4"/>
        <v>16.447432220918202</v>
      </c>
      <c r="BI23" s="1005">
        <f t="shared" si="4"/>
        <v>14.936902049635496</v>
      </c>
      <c r="BJ23" s="1005">
        <f t="shared" si="4"/>
        <v>12.923545536840427</v>
      </c>
      <c r="BK23" s="1005">
        <f t="shared" si="4"/>
        <v>14.67801992078895</v>
      </c>
      <c r="BL23" s="1005">
        <f t="shared" si="4"/>
        <v>13.977165944886631</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27.709151011993509</v>
      </c>
      <c r="AZ24" s="1005">
        <f t="shared" ref="AZ24:BL24" si="5">Y40</f>
        <v>29.825383966592248</v>
      </c>
      <c r="BA24" s="1005">
        <f t="shared" si="5"/>
        <v>26.299259367574511</v>
      </c>
      <c r="BB24" s="1005">
        <f t="shared" si="5"/>
        <v>29.681718227340951</v>
      </c>
      <c r="BC24" s="1005">
        <f t="shared" si="5"/>
        <v>29.50569135012725</v>
      </c>
      <c r="BD24" s="1005">
        <f t="shared" si="5"/>
        <v>27.14269414944744</v>
      </c>
      <c r="BE24" s="1005">
        <f t="shared" si="5"/>
        <v>28.675741855401331</v>
      </c>
      <c r="BF24" s="1005">
        <f t="shared" si="5"/>
        <v>24.854851234262846</v>
      </c>
      <c r="BG24" s="1005">
        <f t="shared" si="5"/>
        <v>25.048134567566148</v>
      </c>
      <c r="BH24" s="1005">
        <f t="shared" si="5"/>
        <v>20.152913581774438</v>
      </c>
      <c r="BI24" s="1005">
        <f t="shared" si="5"/>
        <v>17.6879364479842</v>
      </c>
      <c r="BJ24" s="1005">
        <f t="shared" si="5"/>
        <v>19.594541308394771</v>
      </c>
      <c r="BK24" s="1005">
        <f t="shared" si="5"/>
        <v>20.104583227757921</v>
      </c>
      <c r="BL24" s="1005">
        <f t="shared" si="5"/>
        <v>20.159721822392818</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37.96597122697591</v>
      </c>
      <c r="AZ25" s="1005">
        <f t="shared" ref="AZ25:BL25" si="6">Y41</f>
        <v>38.044197636463693</v>
      </c>
      <c r="BA25" s="1005">
        <f t="shared" si="6"/>
        <v>36.928850223818834</v>
      </c>
      <c r="BB25" s="1005">
        <f t="shared" si="6"/>
        <v>37.00081635339253</v>
      </c>
      <c r="BC25" s="1005">
        <f t="shared" si="6"/>
        <v>36.317972611159107</v>
      </c>
      <c r="BD25" s="1005">
        <f t="shared" si="6"/>
        <v>35.134718907408732</v>
      </c>
      <c r="BE25" s="1005">
        <f t="shared" si="6"/>
        <v>34.637723926556838</v>
      </c>
      <c r="BF25" s="1005">
        <f t="shared" si="6"/>
        <v>33.752228950925563</v>
      </c>
      <c r="BG25" s="1005">
        <f t="shared" si="6"/>
        <v>33.189787775589529</v>
      </c>
      <c r="BH25" s="1005">
        <f t="shared" si="6"/>
        <v>32.528331802955847</v>
      </c>
      <c r="BI25" s="1005">
        <f t="shared" si="6"/>
        <v>31.403070992411351</v>
      </c>
      <c r="BJ25" s="1005">
        <f t="shared" si="6"/>
        <v>28.71484252127561</v>
      </c>
      <c r="BK25" s="1005">
        <f t="shared" si="6"/>
        <v>28.733561420939914</v>
      </c>
      <c r="BL25" s="1005">
        <f t="shared" si="6"/>
        <v>29.235691159333289</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2.0032931950440331</v>
      </c>
      <c r="AZ26" s="1005">
        <f t="shared" si="7"/>
        <v>1.7574815429602511</v>
      </c>
      <c r="BA26" s="1005">
        <f t="shared" si="7"/>
        <v>2.0841889418249369</v>
      </c>
      <c r="BB26" s="1005">
        <f t="shared" si="7"/>
        <v>2.1939588865932458</v>
      </c>
      <c r="BC26" s="1005">
        <f t="shared" si="7"/>
        <v>1.253496789116775</v>
      </c>
      <c r="BD26" s="1005">
        <f t="shared" si="7"/>
        <v>0</v>
      </c>
      <c r="BE26" s="1005">
        <f t="shared" si="7"/>
        <v>0</v>
      </c>
      <c r="BF26" s="1005">
        <f t="shared" si="7"/>
        <v>0</v>
      </c>
      <c r="BG26" s="1005">
        <f t="shared" si="7"/>
        <v>0</v>
      </c>
      <c r="BH26" s="1005">
        <f t="shared" si="7"/>
        <v>1.4346043401999999</v>
      </c>
      <c r="BI26" s="1005">
        <f t="shared" si="7"/>
        <v>1.6080287168000005</v>
      </c>
      <c r="BJ26" s="1005">
        <f t="shared" si="7"/>
        <v>1.6858308712000001</v>
      </c>
      <c r="BK26" s="1005">
        <f t="shared" si="7"/>
        <v>1.1484329529088</v>
      </c>
      <c r="BL26" s="1005">
        <f t="shared" si="7"/>
        <v>1.1824193447</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215.46372060783344</v>
      </c>
      <c r="AZ27" s="1005">
        <f t="shared" si="8"/>
        <v>213.17502774653752</v>
      </c>
      <c r="BA27" s="1005">
        <f t="shared" si="8"/>
        <v>188.70382433416799</v>
      </c>
      <c r="BB27" s="1005">
        <f t="shared" si="8"/>
        <v>230.67516456276843</v>
      </c>
      <c r="BC27" s="1005">
        <f t="shared" si="8"/>
        <v>254.3878992483321</v>
      </c>
      <c r="BD27" s="1005">
        <f t="shared" si="8"/>
        <v>240.3365280908302</v>
      </c>
      <c r="BE27" s="1005">
        <f t="shared" si="8"/>
        <v>232.88548338867042</v>
      </c>
      <c r="BF27" s="1005">
        <f t="shared" si="8"/>
        <v>258.29679059032878</v>
      </c>
      <c r="BG27" s="1005">
        <f t="shared" si="8"/>
        <v>240.18981357046627</v>
      </c>
      <c r="BH27" s="1005">
        <f t="shared" si="8"/>
        <v>228.2895122367043</v>
      </c>
      <c r="BI27" s="1005">
        <f t="shared" si="8"/>
        <v>219.54440974959363</v>
      </c>
      <c r="BJ27" s="1005">
        <f t="shared" si="8"/>
        <v>186.90865039196368</v>
      </c>
      <c r="BK27" s="1005">
        <f t="shared" si="8"/>
        <v>192.18654369057171</v>
      </c>
      <c r="BL27" s="1005">
        <f t="shared" si="8"/>
        <v>188.22875740934731</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254.3878992483321</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166.76259899500982</v>
      </c>
      <c r="P31" s="453">
        <f t="shared" ref="P31:P43" si="9">O31/$O$30</f>
        <v>0.65554454236133719</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159.30068367378831</v>
      </c>
      <c r="P32" s="454">
        <f t="shared" si="9"/>
        <v>0.62621171897127004</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0.9322895571766876</v>
      </c>
      <c r="P33" s="454">
        <f t="shared" si="9"/>
        <v>3.6648345299891468E-3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6.5296257640448161</v>
      </c>
      <c r="P34" s="454">
        <f t="shared" si="9"/>
        <v>2.5667988860077932E-2</v>
      </c>
      <c r="Q34" s="328"/>
      <c r="R34" s="13"/>
      <c r="S34" s="323"/>
      <c r="T34" s="563" t="s">
        <v>112</v>
      </c>
      <c r="U34" s="332"/>
      <c r="V34" s="332"/>
      <c r="W34" s="332"/>
      <c r="X34" s="893">
        <f>X35+X39+X40+X41+X47</f>
        <v>215.46372060783344</v>
      </c>
      <c r="Y34" s="894">
        <f t="shared" ref="Y34:AK34" si="10">Y35+Y39+Y40+Y41+Y47</f>
        <v>213.17502774653752</v>
      </c>
      <c r="Z34" s="894">
        <f t="shared" si="10"/>
        <v>188.70382433416799</v>
      </c>
      <c r="AA34" s="894">
        <f t="shared" si="10"/>
        <v>230.67516456276843</v>
      </c>
      <c r="AB34" s="894">
        <f t="shared" si="10"/>
        <v>254.3878992483321</v>
      </c>
      <c r="AC34" s="894">
        <f t="shared" si="10"/>
        <v>240.3365280908302</v>
      </c>
      <c r="AD34" s="894">
        <f t="shared" si="10"/>
        <v>232.88548338867042</v>
      </c>
      <c r="AE34" s="894">
        <f t="shared" si="10"/>
        <v>258.29679059032878</v>
      </c>
      <c r="AF34" s="894">
        <f t="shared" si="10"/>
        <v>240.18981357046627</v>
      </c>
      <c r="AG34" s="894">
        <f t="shared" si="10"/>
        <v>228.2895122367043</v>
      </c>
      <c r="AH34" s="894">
        <f t="shared" si="10"/>
        <v>219.54440974959363</v>
      </c>
      <c r="AI34" s="894">
        <f t="shared" si="10"/>
        <v>186.90865039196368</v>
      </c>
      <c r="AJ34" s="894">
        <f t="shared" si="10"/>
        <v>192.18654369057171</v>
      </c>
      <c r="AK34" s="895">
        <f t="shared" si="10"/>
        <v>188.22875740934731</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20.54813950291916</v>
      </c>
      <c r="P35" s="453">
        <f t="shared" si="9"/>
        <v>8.0774830735404507E-2</v>
      </c>
      <c r="Q35" s="328"/>
      <c r="R35" s="13"/>
      <c r="S35" s="323"/>
      <c r="T35" s="334"/>
      <c r="U35" s="246" t="s">
        <v>114</v>
      </c>
      <c r="V35" s="344"/>
      <c r="W35" s="344"/>
      <c r="X35" s="896">
        <f>SUM(X36:X38)</f>
        <v>127.76084093421014</v>
      </c>
      <c r="Y35" s="897">
        <f t="shared" ref="Y35:AK35" si="11">SUM(Y36:Y38)</f>
        <v>120.91363557239369</v>
      </c>
      <c r="Z35" s="897">
        <f t="shared" si="11"/>
        <v>101.86944700256045</v>
      </c>
      <c r="AA35" s="897">
        <f t="shared" si="11"/>
        <v>141.00747246830628</v>
      </c>
      <c r="AB35" s="897">
        <f t="shared" si="11"/>
        <v>166.76259899500982</v>
      </c>
      <c r="AC35" s="897">
        <f t="shared" si="11"/>
        <v>157.48730740220043</v>
      </c>
      <c r="AD35" s="897">
        <f t="shared" si="11"/>
        <v>150.85654427988709</v>
      </c>
      <c r="AE35" s="897">
        <f t="shared" si="11"/>
        <v>180.99170332794193</v>
      </c>
      <c r="AF35" s="897">
        <f t="shared" si="11"/>
        <v>164.26373377586415</v>
      </c>
      <c r="AG35" s="897">
        <f t="shared" si="11"/>
        <v>157.7262302908558</v>
      </c>
      <c r="AH35" s="897">
        <f t="shared" si="11"/>
        <v>153.90847154276258</v>
      </c>
      <c r="AI35" s="897">
        <f t="shared" si="11"/>
        <v>123.98989015425283</v>
      </c>
      <c r="AJ35" s="897">
        <f t="shared" si="11"/>
        <v>127.52194616817613</v>
      </c>
      <c r="AK35" s="898">
        <f t="shared" si="11"/>
        <v>123.67375913803455</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29.50569135012725</v>
      </c>
      <c r="P36" s="453">
        <f t="shared" si="9"/>
        <v>0.11598700817653261</v>
      </c>
      <c r="Q36" s="328"/>
      <c r="R36" s="13"/>
      <c r="S36" s="356" t="s">
        <v>184</v>
      </c>
      <c r="T36" s="335"/>
      <c r="U36" s="346"/>
      <c r="V36" s="336" t="s">
        <v>184</v>
      </c>
      <c r="W36" s="357"/>
      <c r="X36" s="899">
        <f>VLOOKUP(年度マスタ!$K$4&amp;"_"&amp;X$33,データシート1!$A:$BT,MATCH("aa_"&amp;$S36,データシート1!$A$1:$BT$1,0),0)</f>
        <v>121.2402118567809</v>
      </c>
      <c r="Y36" s="900">
        <f>VLOOKUP(年度マスタ!$K$4&amp;"_"&amp;Y$33,データシート1!$A:$BT,MATCH("aa_"&amp;$S36,データシート1!$A$1:$BT$1,0),0)</f>
        <v>114.5986460512942</v>
      </c>
      <c r="Z36" s="900">
        <f>VLOOKUP(年度マスタ!$K$4&amp;"_"&amp;Z$33,データシート1!$A:$BT,MATCH("aa_"&amp;$S36,データシート1!$A$1:$BT$1,0),0)</f>
        <v>93.554997549664265</v>
      </c>
      <c r="AA36" s="900">
        <f>VLOOKUP(年度マスタ!$K$4&amp;"_"&amp;AA$33,データシート1!$A:$BT,MATCH("aa_"&amp;$S36,データシート1!$A$1:$BT$1,0),0)</f>
        <v>132.86485960181739</v>
      </c>
      <c r="AB36" s="900">
        <f>VLOOKUP(年度マスタ!$K$4&amp;"_"&amp;AB$33,データシート1!$A:$BT,MATCH("aa_"&amp;$S36,データシート1!$A$1:$BT$1,0),0)</f>
        <v>159.30068367378831</v>
      </c>
      <c r="AC36" s="900">
        <f>VLOOKUP(年度マスタ!$K$4&amp;"_"&amp;AC$33,データシート1!$A:$BT,MATCH("aa_"&amp;$S36,データシート1!$A$1:$BT$1,0),0)</f>
        <v>151.66006306566791</v>
      </c>
      <c r="AD36" s="900">
        <f>VLOOKUP(年度マスタ!$K$4&amp;"_"&amp;AD$33,データシート1!$A:$BT,MATCH("aa_"&amp;$S36,データシート1!$A$1:$BT$1,0),0)</f>
        <v>142.508892489148</v>
      </c>
      <c r="AE36" s="900">
        <f>VLOOKUP(年度マスタ!$K$4&amp;"_"&amp;AE$33,データシート1!$A:$BT,MATCH("aa_"&amp;$S36,データシート1!$A$1:$BT$1,0),0)</f>
        <v>174.30679342433749</v>
      </c>
      <c r="AF36" s="900">
        <f>VLOOKUP(年度マスタ!$K$4&amp;"_"&amp;AF$33,データシート1!$A:$BT,MATCH("aa_"&amp;$S36,データシート1!$A$1:$BT$1,0),0)</f>
        <v>157.86171703926709</v>
      </c>
      <c r="AG36" s="900">
        <f>VLOOKUP(年度マスタ!$K$4&amp;"_"&amp;AG$33,データシート1!$A:$BT,MATCH("aa_"&amp;$S36,データシート1!$A$1:$BT$1,0),0)</f>
        <v>151.88044638390556</v>
      </c>
      <c r="AH36" s="900">
        <f>VLOOKUP(年度マスタ!$K$4&amp;"_"&amp;AH$33,データシート1!$A:$BT,MATCH("aa_"&amp;$S36,データシート1!$A$1:$BT$1,0),0)</f>
        <v>148.15603025668531</v>
      </c>
      <c r="AI36" s="900">
        <f>VLOOKUP(年度マスタ!$K$4&amp;"_"&amp;AI$33,データシート1!$A:$BT,MATCH("aa_"&amp;$S36,データシート1!$A$1:$BT$1,0),0)</f>
        <v>119.1298374723911</v>
      </c>
      <c r="AJ36" s="900">
        <f>VLOOKUP(年度マスタ!$K$4&amp;"_"&amp;AJ$33,データシート1!$A:$BT,MATCH("aa_"&amp;$S36,データシート1!$A$1:$BT$1,0),0)</f>
        <v>123.07960883565721</v>
      </c>
      <c r="AK36" s="901">
        <f>VLOOKUP(年度マスタ!$K$4&amp;"_"&amp;AK$33,データシート1!$A:$BT,MATCH("aa_"&amp;$S36,データシート1!$A$1:$BT$1,0),0)</f>
        <v>120.2510683428567</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36.317972611159107</v>
      </c>
      <c r="P37" s="453">
        <f t="shared" si="9"/>
        <v>0.14276611709311574</v>
      </c>
      <c r="Q37" s="328"/>
      <c r="R37" s="13"/>
      <c r="S37" s="356" t="s">
        <v>187</v>
      </c>
      <c r="T37" s="335"/>
      <c r="U37" s="346"/>
      <c r="V37" s="336" t="s">
        <v>194</v>
      </c>
      <c r="W37" s="357"/>
      <c r="X37" s="899">
        <f>VLOOKUP(年度マスタ!$K$4&amp;"_"&amp;X$33,データシート1!$A:$BT,MATCH("aa_"&amp;$S37,データシート1!$A$1:$BT$1,0),0)</f>
        <v>0.94683354278410681</v>
      </c>
      <c r="Y37" s="900">
        <f>VLOOKUP(年度マスタ!$K$4&amp;"_"&amp;Y$33,データシート1!$A:$BT,MATCH("aa_"&amp;$S37,データシート1!$A$1:$BT$1,0),0)</f>
        <v>1.0343242249020561</v>
      </c>
      <c r="Z37" s="900">
        <f>VLOOKUP(年度マスタ!$K$4&amp;"_"&amp;Z$33,データシート1!$A:$BT,MATCH("aa_"&amp;$S37,データシート1!$A$1:$BT$1,0),0)</f>
        <v>1.2294563085426731</v>
      </c>
      <c r="AA37" s="900">
        <f>VLOOKUP(年度マスタ!$K$4&amp;"_"&amp;AA$33,データシート1!$A:$BT,MATCH("aa_"&amp;$S37,データシート1!$A$1:$BT$1,0),0)</f>
        <v>1.1120427887231501</v>
      </c>
      <c r="AB37" s="900">
        <f>VLOOKUP(年度マスタ!$K$4&amp;"_"&amp;AB$33,データシート1!$A:$BT,MATCH("aa_"&amp;$S37,データシート1!$A$1:$BT$1,0),0)</f>
        <v>0.9322895571766876</v>
      </c>
      <c r="AC37" s="900">
        <f>VLOOKUP(年度マスタ!$K$4&amp;"_"&amp;AC$33,データシート1!$A:$BT,MATCH("aa_"&amp;$S37,データシート1!$A$1:$BT$1,0),0)</f>
        <v>0.85049791909344419</v>
      </c>
      <c r="AD37" s="900">
        <f>VLOOKUP(年度マスタ!$K$4&amp;"_"&amp;AD$33,データシート1!$A:$BT,MATCH("aa_"&amp;$S37,データシート1!$A$1:$BT$1,0),0)</f>
        <v>0.76939746429204847</v>
      </c>
      <c r="AE37" s="900">
        <f>VLOOKUP(年度マスタ!$K$4&amp;"_"&amp;AE$33,データシート1!$A:$BT,MATCH("aa_"&amp;$S37,データシート1!$A$1:$BT$1,0),0)</f>
        <v>0.76323555724403624</v>
      </c>
      <c r="AF37" s="900">
        <f>VLOOKUP(年度マスタ!$K$4&amp;"_"&amp;AF$33,データシート1!$A:$BT,MATCH("aa_"&amp;$S37,データシート1!$A$1:$BT$1,0),0)</f>
        <v>0.79393288128275996</v>
      </c>
      <c r="AG37" s="900">
        <f>VLOOKUP(年度マスタ!$K$4&amp;"_"&amp;AG$33,データシート1!$A:$BT,MATCH("aa_"&amp;$S37,データシート1!$A$1:$BT$1,0),0)</f>
        <v>0.7367117462945848</v>
      </c>
      <c r="AH37" s="900">
        <f>VLOOKUP(年度マスタ!$K$4&amp;"_"&amp;AH$33,データシート1!$A:$BT,MATCH("aa_"&amp;$S37,データシート1!$A$1:$BT$1,0),0)</f>
        <v>0.65627509426636366</v>
      </c>
      <c r="AI37" s="900">
        <f>VLOOKUP(年度マスタ!$K$4&amp;"_"&amp;AI$33,データシート1!$A:$BT,MATCH("aa_"&amp;$S37,データシート1!$A$1:$BT$1,0),0)</f>
        <v>0.58105133522771391</v>
      </c>
      <c r="AJ37" s="900">
        <f>VLOOKUP(年度マスタ!$K$4&amp;"_"&amp;AJ$33,データシート1!$A:$BT,MATCH("aa_"&amp;$S37,データシート1!$A$1:$BT$1,0),0)</f>
        <v>0.64080058362091286</v>
      </c>
      <c r="AK37" s="901">
        <f>VLOOKUP(年度マスタ!$K$4&amp;"_"&amp;AK$33,データシート1!$A:$BT,MATCH("aa_"&amp;$S37,データシート1!$A$1:$BT$1,0),0)</f>
        <v>0.58965562685668571</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35.134597445837287</v>
      </c>
      <c r="P38" s="454">
        <f t="shared" si="9"/>
        <v>0.13811426388461615</v>
      </c>
      <c r="Q38" s="328"/>
      <c r="R38" s="13"/>
      <c r="S38" s="356" t="s">
        <v>188</v>
      </c>
      <c r="T38" s="335"/>
      <c r="U38" s="348"/>
      <c r="V38" s="358" t="s">
        <v>197</v>
      </c>
      <c r="W38" s="358"/>
      <c r="X38" s="899">
        <f>VLOOKUP(年度マスタ!$K$4&amp;"_"&amp;X$33,データシート1!$A:$BT,MATCH("aa_"&amp;$S38,データシート1!$A$1:$BT$1,0),0)</f>
        <v>5.5737955346451349</v>
      </c>
      <c r="Y38" s="900">
        <f>VLOOKUP(年度マスタ!$K$4&amp;"_"&amp;Y$33,データシート1!$A:$BT,MATCH("aa_"&amp;$S38,データシート1!$A$1:$BT$1,0),0)</f>
        <v>5.2806652961974452</v>
      </c>
      <c r="Z38" s="900">
        <f>VLOOKUP(年度マスタ!$K$4&amp;"_"&amp;Z$33,データシート1!$A:$BT,MATCH("aa_"&amp;$S38,データシート1!$A$1:$BT$1,0),0)</f>
        <v>7.0849931443535086</v>
      </c>
      <c r="AA38" s="900">
        <f>VLOOKUP(年度マスタ!$K$4&amp;"_"&amp;AA$33,データシート1!$A:$BT,MATCH("aa_"&amp;$S38,データシート1!$A$1:$BT$1,0),0)</f>
        <v>7.0305700777657396</v>
      </c>
      <c r="AB38" s="900">
        <f>VLOOKUP(年度マスタ!$K$4&amp;"_"&amp;AB$33,データシート1!$A:$BT,MATCH("aa_"&amp;$S38,データシート1!$A$1:$BT$1,0),0)</f>
        <v>6.5296257640448161</v>
      </c>
      <c r="AC38" s="900">
        <f>VLOOKUP(年度マスタ!$K$4&amp;"_"&amp;AC$33,データシート1!$A:$BT,MATCH("aa_"&amp;$S38,データシート1!$A$1:$BT$1,0),0)</f>
        <v>4.9767464174390792</v>
      </c>
      <c r="AD38" s="900">
        <f>VLOOKUP(年度マスタ!$K$4&amp;"_"&amp;AD$33,データシート1!$A:$BT,MATCH("aa_"&amp;$S38,データシート1!$A$1:$BT$1,0),0)</f>
        <v>7.5782543264470483</v>
      </c>
      <c r="AE38" s="900">
        <f>VLOOKUP(年度マスタ!$K$4&amp;"_"&amp;AE$33,データシート1!$A:$BT,MATCH("aa_"&amp;$S38,データシート1!$A$1:$BT$1,0),0)</f>
        <v>5.9216743463604313</v>
      </c>
      <c r="AF38" s="900">
        <f>VLOOKUP(年度マスタ!$K$4&amp;"_"&amp;AF$33,データシート1!$A:$BT,MATCH("aa_"&amp;$S38,データシート1!$A$1:$BT$1,0),0)</f>
        <v>5.608083855314316</v>
      </c>
      <c r="AG38" s="900">
        <f>VLOOKUP(年度マスタ!$K$4&amp;"_"&amp;AG$33,データシート1!$A:$BT,MATCH("aa_"&amp;$S38,データシート1!$A$1:$BT$1,0),0)</f>
        <v>5.1090721606556349</v>
      </c>
      <c r="AH38" s="900">
        <f>VLOOKUP(年度マスタ!$K$4&amp;"_"&amp;AH$33,データシート1!$A:$BT,MATCH("aa_"&amp;$S38,データシート1!$A$1:$BT$1,0),0)</f>
        <v>5.0961661918109096</v>
      </c>
      <c r="AI38" s="900">
        <f>VLOOKUP(年度マスタ!$K$4&amp;"_"&amp;AI$33,データシート1!$A:$BT,MATCH("aa_"&amp;$S38,データシート1!$A$1:$BT$1,0),0)</f>
        <v>4.2790013466340167</v>
      </c>
      <c r="AJ38" s="900">
        <f>VLOOKUP(年度マスタ!$K$4&amp;"_"&amp;AJ$33,データシート1!$A:$BT,MATCH("aa_"&amp;$S38,データシート1!$A$1:$BT$1,0),0)</f>
        <v>3.8015367488979961</v>
      </c>
      <c r="AK38" s="901">
        <f>VLOOKUP(年度マスタ!$K$4&amp;"_"&amp;AK$33,データシート1!$A:$BT,MATCH("aa_"&amp;$S38,データシート1!$A$1:$BT$1,0),0)</f>
        <v>2.8330351683211727</v>
      </c>
      <c r="AL38" s="330"/>
      <c r="AW38" s="17" t="str">
        <f>年度マスタ!H4</f>
        <v>33</v>
      </c>
      <c r="AX38" s="17" t="s">
        <v>198</v>
      </c>
      <c r="AY38" s="17">
        <f>VLOOKUP($AW38&amp;"_"&amp;$AY$34,データシート1!$A:$BT,MATCH($AY$31&amp;"_"&amp;AY$36,データシート1!$A$1:$BT$1,0),0)</f>
        <v>29452.523799891311</v>
      </c>
      <c r="AZ38" s="17">
        <f>VLOOKUP($AW38&amp;"_"&amp;$AY$34,データシート1!$A:$BT,MATCH($AY$31&amp;"_"&amp;AZ$36,データシート1!$A$1:$BT$1,0),0)</f>
        <v>141.1336063074915</v>
      </c>
      <c r="BA38" s="17">
        <f>VLOOKUP($AW38&amp;"_"&amp;$AY$34,データシート1!$A:$BT,MATCH($AY$31&amp;"_"&amp;BA$36,データシート1!$A$1:$BT$1,0),0)</f>
        <v>151.90565436110171</v>
      </c>
      <c r="BB38" s="17">
        <f>VLOOKUP($AW38&amp;"_"&amp;$AY$34,データシート1!$A:$BT,MATCH($AY$31&amp;"_"&amp;BB$36,データシート1!$A$1:$BT$1,0),0)</f>
        <v>2713.4284524926215</v>
      </c>
      <c r="BC38" s="17">
        <f>VLOOKUP($AW38&amp;"_"&amp;$AY$34,データシート1!$A:$BT,MATCH($AY$31&amp;"_"&amp;BC$36,データシート1!$A$1:$BT$1,0),0)</f>
        <v>2762.1847796841262</v>
      </c>
      <c r="BD38" s="17">
        <f>VLOOKUP($AW38&amp;"_"&amp;$AY$34,データシート1!$A:$BT,MATCH($AY$31&amp;"_"&amp;BD$36,データシート1!$A$1:$BT$1,0),0)</f>
        <v>1716.3934708748325</v>
      </c>
      <c r="BE38" s="17">
        <f>VLOOKUP($AW38&amp;"_"&amp;$AY$34,データシート1!$A:$BT,MATCH($AY$31&amp;"_"&amp;BE$36,データシート1!$A$1:$BT$1,0),0)</f>
        <v>1484.145198055566</v>
      </c>
      <c r="BF38" s="17">
        <f>VLOOKUP($AW38&amp;"_"&amp;$AY$34,データシート1!$A:$BT,MATCH($AY$31&amp;"_"&amp;BF$36,データシート1!$A$1:$BT$1,0),0)</f>
        <v>109.82039606043058</v>
      </c>
      <c r="BG38" s="17">
        <f>VLOOKUP($AW38&amp;"_"&amp;$AY$34,データシート1!$A:$BT,MATCH($AY$31&amp;"_"&amp;BG$36,データシート1!$A$1:$BT$1,0),0)</f>
        <v>271.08875950603476</v>
      </c>
      <c r="BH38" s="17">
        <f>VLOOKUP($AW38&amp;"_"&amp;$AY$34,データシート1!$A:$BT,MATCH($AY$31&amp;"_"&amp;BH$36,データシート1!$A$1:$BT$1,0),0)</f>
        <v>225.86284463784753</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16.856560862969538</v>
      </c>
      <c r="P39" s="454">
        <f t="shared" si="9"/>
        <v>6.6263218151403708E-2</v>
      </c>
      <c r="Q39" s="328"/>
      <c r="R39" s="13"/>
      <c r="S39" s="356" t="s">
        <v>189</v>
      </c>
      <c r="T39" s="335"/>
      <c r="U39" s="343" t="s">
        <v>199</v>
      </c>
      <c r="V39" s="344"/>
      <c r="W39" s="344"/>
      <c r="X39" s="896">
        <f>VLOOKUP(年度マスタ!$K$4&amp;"_"&amp;X$33,データシート1!$A:$BT,MATCH("aa_"&amp;$S39,データシート1!$A$1:$BT$1,0),0)</f>
        <v>20.024464239609859</v>
      </c>
      <c r="Y39" s="897">
        <f>VLOOKUP(年度マスタ!$K$4&amp;"_"&amp;Y$33,データシート1!$A:$BT,MATCH("aa_"&amp;$S39,データシート1!$A$1:$BT$1,0),0)</f>
        <v>22.634329028127649</v>
      </c>
      <c r="Z39" s="897">
        <f>VLOOKUP(年度マスタ!$K$4&amp;"_"&amp;Z$33,データシート1!$A:$BT,MATCH("aa_"&amp;$S39,データシート1!$A$1:$BT$1,0),0)</f>
        <v>21.522078798389241</v>
      </c>
      <c r="AA39" s="897">
        <f>VLOOKUP(年度マスタ!$K$4&amp;"_"&amp;AA$33,データシート1!$A:$BT,MATCH("aa_"&amp;$S39,データシート1!$A$1:$BT$1,0),0)</f>
        <v>20.791198627135419</v>
      </c>
      <c r="AB39" s="897">
        <f>VLOOKUP(年度マスタ!$K$4&amp;"_"&amp;AB$33,データシート1!$A:$BT,MATCH("aa_"&amp;$S39,データシート1!$A$1:$BT$1,0),0)</f>
        <v>20.54813950291916</v>
      </c>
      <c r="AC39" s="897">
        <f>VLOOKUP(年度マスタ!$K$4&amp;"_"&amp;AC$33,データシート1!$A:$BT,MATCH("aa_"&amp;$S39,データシート1!$A$1:$BT$1,0),0)</f>
        <v>20.571807631773599</v>
      </c>
      <c r="AD39" s="897">
        <f>VLOOKUP(年度マスタ!$K$4&amp;"_"&amp;AD$33,データシート1!$A:$BT,MATCH("aa_"&amp;$S39,データシート1!$A$1:$BT$1,0),0)</f>
        <v>18.715473326825151</v>
      </c>
      <c r="AE39" s="897">
        <f>VLOOKUP(年度マスタ!$K$4&amp;"_"&amp;AE$33,データシート1!$A:$BT,MATCH("aa_"&amp;$S39,データシート1!$A$1:$BT$1,0),0)</f>
        <v>18.698007077198454</v>
      </c>
      <c r="AF39" s="897">
        <f>VLOOKUP(年度マスタ!$K$4&amp;"_"&amp;AF$33,データシート1!$A:$BT,MATCH("aa_"&amp;$S39,データシート1!$A$1:$BT$1,0),0)</f>
        <v>17.688157451446454</v>
      </c>
      <c r="AG39" s="897">
        <f>VLOOKUP(年度マスタ!$K$4&amp;"_"&amp;AG$33,データシート1!$A:$BT,MATCH("aa_"&amp;$S39,データシート1!$A$1:$BT$1,0),0)</f>
        <v>16.447432220918202</v>
      </c>
      <c r="AH39" s="897">
        <f>VLOOKUP(年度マスタ!$K$4&amp;"_"&amp;AH$33,データシート1!$A:$BT,MATCH("aa_"&amp;$S39,データシート1!$A$1:$BT$1,0),0)</f>
        <v>14.936902049635496</v>
      </c>
      <c r="AI39" s="897">
        <f>VLOOKUP(年度マスタ!$K$4&amp;"_"&amp;AI$33,データシート1!$A:$BT,MATCH("aa_"&amp;$S39,データシート1!$A$1:$BT$1,0),0)</f>
        <v>12.923545536840427</v>
      </c>
      <c r="AJ39" s="897">
        <f>VLOOKUP(年度マスタ!$K$4&amp;"_"&amp;AJ$33,データシート1!$A:$BT,MATCH("aa_"&amp;$S39,データシート1!$A$1:$BT$1,0),0)</f>
        <v>14.67801992078895</v>
      </c>
      <c r="AK39" s="898">
        <f>VLOOKUP(年度マスタ!$K$4&amp;"_"&amp;AK$33,データシート1!$A:$BT,MATCH("aa_"&amp;$S39,データシート1!$A$1:$BT$1,0),0)</f>
        <v>13.977165944886631</v>
      </c>
      <c r="AL39" s="330"/>
      <c r="AW39" s="17" t="str">
        <f>年度マスタ!K4</f>
        <v>33346</v>
      </c>
      <c r="AX39" s="17" t="s">
        <v>200</v>
      </c>
      <c r="AY39" s="17">
        <f>VLOOKUP($AW39&amp;"_"&amp;$AY$34,データシート1!$A:$BT,MATCH($AY$31&amp;"_"&amp;AY$36,データシート1!$A$1:$BT$1,0),0)</f>
        <v>120.2510683428567</v>
      </c>
      <c r="AZ39" s="17">
        <f>VLOOKUP($AW39&amp;"_"&amp;$AY$34,データシート1!$A:$BT,MATCH($AY$31&amp;"_"&amp;AZ$36,データシート1!$A$1:$BT$1,0),0)</f>
        <v>0.58965562685668571</v>
      </c>
      <c r="BA39" s="17">
        <f>VLOOKUP($AW39&amp;"_"&amp;$AY$34,データシート1!$A:$BT,MATCH($AY$31&amp;"_"&amp;BA$36,データシート1!$A$1:$BT$1,0),0)</f>
        <v>2.8330351683211727</v>
      </c>
      <c r="BB39" s="17">
        <f>VLOOKUP($AW39&amp;"_"&amp;$AY$34,データシート1!$A:$BT,MATCH($AY$31&amp;"_"&amp;BB$36,データシート1!$A$1:$BT$1,0),0)</f>
        <v>13.977165944886631</v>
      </c>
      <c r="BC39" s="17">
        <f>VLOOKUP($AW39&amp;"_"&amp;$AY$34,データシート1!$A:$BT,MATCH($AY$31&amp;"_"&amp;BC$36,データシート1!$A$1:$BT$1,0),0)</f>
        <v>20.159721822392818</v>
      </c>
      <c r="BD39" s="17">
        <f>VLOOKUP($AW39&amp;"_"&amp;$AY$34,データシート1!$A:$BT,MATCH($AY$31&amp;"_"&amp;BD$36,データシート1!$A$1:$BT$1,0),0)</f>
        <v>12.545543809286395</v>
      </c>
      <c r="BE39" s="17">
        <f>VLOOKUP($AW39&amp;"_"&amp;$AY$34,データシート1!$A:$BT,MATCH($AY$31&amp;"_"&amp;BE$36,データシート1!$A$1:$BT$1,0),0)</f>
        <v>15.899937454074305</v>
      </c>
      <c r="BF39" s="17">
        <f>VLOOKUP($AW39&amp;"_"&amp;$AY$34,データシート1!$A:$BT,MATCH($AY$31&amp;"_"&amp;BF$36,データシート1!$A$1:$BT$1,0),0)</f>
        <v>0.79020989597259217</v>
      </c>
      <c r="BG39" s="17">
        <f>VLOOKUP($AW39&amp;"_"&amp;$AY$34,データシート1!$A:$BT,MATCH($AY$31&amp;"_"&amp;BG$36,データシート1!$A$1:$BT$1,0),0)</f>
        <v>0</v>
      </c>
      <c r="BH39" s="17">
        <f>VLOOKUP($AW39&amp;"_"&amp;$AY$34,データシート1!$A:$BT,MATCH($AY$31&amp;"_"&amp;BH$36,データシート1!$A$1:$BT$1,0),0)</f>
        <v>1.1824193447</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18.278036582867745</v>
      </c>
      <c r="P40" s="454">
        <f t="shared" si="9"/>
        <v>7.1851045733212424E-2</v>
      </c>
      <c r="Q40" s="328"/>
      <c r="R40" s="13"/>
      <c r="S40" s="356" t="s">
        <v>165</v>
      </c>
      <c r="T40" s="335"/>
      <c r="U40" s="343" t="s">
        <v>165</v>
      </c>
      <c r="V40" s="344"/>
      <c r="W40" s="344"/>
      <c r="X40" s="896">
        <f>VLOOKUP(年度マスタ!$K$4&amp;"_"&amp;X$33,データシート1!$A:$BT,MATCH("aa_"&amp;$S40,データシート1!$A$1:$BT$1,0),0)</f>
        <v>27.709151011993509</v>
      </c>
      <c r="Y40" s="897">
        <f>VLOOKUP(年度マスタ!$K$4&amp;"_"&amp;Y$33,データシート1!$A:$BT,MATCH("aa_"&amp;$S40,データシート1!$A$1:$BT$1,0),0)</f>
        <v>29.825383966592248</v>
      </c>
      <c r="Z40" s="897">
        <f>VLOOKUP(年度マスタ!$K$4&amp;"_"&amp;Z$33,データシート1!$A:$BT,MATCH("aa_"&amp;$S40,データシート1!$A$1:$BT$1,0),0)</f>
        <v>26.299259367574511</v>
      </c>
      <c r="AA40" s="897">
        <f>VLOOKUP(年度マスタ!$K$4&amp;"_"&amp;AA$33,データシート1!$A:$BT,MATCH("aa_"&amp;$S40,データシート1!$A$1:$BT$1,0),0)</f>
        <v>29.681718227340951</v>
      </c>
      <c r="AB40" s="897">
        <f>VLOOKUP(年度マスタ!$K$4&amp;"_"&amp;AB$33,データシート1!$A:$BT,MATCH("aa_"&amp;$S40,データシート1!$A$1:$BT$1,0),0)</f>
        <v>29.50569135012725</v>
      </c>
      <c r="AC40" s="897">
        <f>VLOOKUP(年度マスタ!$K$4&amp;"_"&amp;AC$33,データシート1!$A:$BT,MATCH("aa_"&amp;$S40,データシート1!$A$1:$BT$1,0),0)</f>
        <v>27.14269414944744</v>
      </c>
      <c r="AD40" s="897">
        <f>VLOOKUP(年度マスタ!$K$4&amp;"_"&amp;AD$33,データシート1!$A:$BT,MATCH("aa_"&amp;$S40,データシート1!$A$1:$BT$1,0),0)</f>
        <v>28.675741855401331</v>
      </c>
      <c r="AE40" s="897">
        <f>VLOOKUP(年度マスタ!$K$4&amp;"_"&amp;AE$33,データシート1!$A:$BT,MATCH("aa_"&amp;$S40,データシート1!$A$1:$BT$1,0),0)</f>
        <v>24.854851234262846</v>
      </c>
      <c r="AF40" s="897">
        <f>VLOOKUP(年度マスタ!$K$4&amp;"_"&amp;AF$33,データシート1!$A:$BT,MATCH("aa_"&amp;$S40,データシート1!$A$1:$BT$1,0),0)</f>
        <v>25.048134567566148</v>
      </c>
      <c r="AG40" s="897">
        <f>VLOOKUP(年度マスタ!$K$4&amp;"_"&amp;AG$33,データシート1!$A:$BT,MATCH("aa_"&amp;$S40,データシート1!$A$1:$BT$1,0),0)</f>
        <v>20.152913581774438</v>
      </c>
      <c r="AH40" s="897">
        <f>VLOOKUP(年度マスタ!$K$4&amp;"_"&amp;AH$33,データシート1!$A:$BT,MATCH("aa_"&amp;$S40,データシート1!$A$1:$BT$1,0),0)</f>
        <v>17.6879364479842</v>
      </c>
      <c r="AI40" s="897">
        <f>VLOOKUP(年度マスタ!$K$4&amp;"_"&amp;AI$33,データシート1!$A:$BT,MATCH("aa_"&amp;$S40,データシート1!$A$1:$BT$1,0),0)</f>
        <v>19.594541308394771</v>
      </c>
      <c r="AJ40" s="897">
        <f>VLOOKUP(年度マスタ!$K$4&amp;"_"&amp;AJ$33,データシート1!$A:$BT,MATCH("aa_"&amp;$S40,データシート1!$A$1:$BT$1,0),0)</f>
        <v>20.104583227757921</v>
      </c>
      <c r="AK40" s="898">
        <f>VLOOKUP(年度マスタ!$K$4&amp;"_"&amp;AK$33,データシート1!$A:$BT,MATCH("aa_"&amp;$S40,データシート1!$A$1:$BT$1,0),0)</f>
        <v>20.159721822392818</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1.1833751653218201</v>
      </c>
      <c r="P41" s="454">
        <f t="shared" si="9"/>
        <v>4.6518532084995744E-3</v>
      </c>
      <c r="Q41" s="328"/>
      <c r="R41" s="13"/>
      <c r="S41" s="356" t="s">
        <v>201</v>
      </c>
      <c r="T41" s="335"/>
      <c r="U41" s="246" t="s">
        <v>128</v>
      </c>
      <c r="V41" s="344"/>
      <c r="W41" s="344"/>
      <c r="X41" s="896">
        <f>X42+X45+X46</f>
        <v>37.96597122697591</v>
      </c>
      <c r="Y41" s="897">
        <f t="shared" ref="Y41:AH41" si="12">Y42+Y45+Y46</f>
        <v>38.044197636463693</v>
      </c>
      <c r="Z41" s="897">
        <f t="shared" si="12"/>
        <v>36.928850223818834</v>
      </c>
      <c r="AA41" s="897">
        <f t="shared" si="12"/>
        <v>37.00081635339253</v>
      </c>
      <c r="AB41" s="897">
        <f t="shared" si="12"/>
        <v>36.317972611159107</v>
      </c>
      <c r="AC41" s="897">
        <f t="shared" si="12"/>
        <v>35.134718907408732</v>
      </c>
      <c r="AD41" s="897">
        <f t="shared" si="12"/>
        <v>34.637723926556838</v>
      </c>
      <c r="AE41" s="897">
        <f t="shared" si="12"/>
        <v>33.752228950925563</v>
      </c>
      <c r="AF41" s="897">
        <f t="shared" si="12"/>
        <v>33.189787775589529</v>
      </c>
      <c r="AG41" s="897">
        <f t="shared" si="12"/>
        <v>32.528331802955847</v>
      </c>
      <c r="AH41" s="897">
        <f t="shared" si="12"/>
        <v>31.403070992411351</v>
      </c>
      <c r="AI41" s="897">
        <f>AI42+AI45+AI46</f>
        <v>28.71484252127561</v>
      </c>
      <c r="AJ41" s="897">
        <f>AJ42+AJ45+AJ46</f>
        <v>28.733561420939914</v>
      </c>
      <c r="AK41" s="898">
        <f>AK42+AK45+AK46</f>
        <v>29.235691159333289</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37.048429103801467</v>
      </c>
      <c r="Y42" s="900">
        <f t="shared" ref="Y42:AK42" si="13">SUM(Y43:Y44)</f>
        <v>37.097056610645922</v>
      </c>
      <c r="Z42" s="900">
        <f t="shared" si="13"/>
        <v>35.845597406537777</v>
      </c>
      <c r="AA42" s="900">
        <f t="shared" si="13"/>
        <v>35.82418897871689</v>
      </c>
      <c r="AB42" s="900">
        <f t="shared" si="13"/>
        <v>35.134597445837287</v>
      </c>
      <c r="AC42" s="900">
        <f t="shared" si="13"/>
        <v>34.015891405135953</v>
      </c>
      <c r="AD42" s="900">
        <f t="shared" si="13"/>
        <v>33.562007852216176</v>
      </c>
      <c r="AE42" s="900">
        <f t="shared" si="13"/>
        <v>32.72354409729914</v>
      </c>
      <c r="AF42" s="900">
        <f t="shared" si="13"/>
        <v>32.202676531871532</v>
      </c>
      <c r="AG42" s="900">
        <f t="shared" si="13"/>
        <v>31.622999978953082</v>
      </c>
      <c r="AH42" s="900">
        <f t="shared" si="13"/>
        <v>30.533635709256295</v>
      </c>
      <c r="AI42" s="900">
        <f t="shared" si="13"/>
        <v>27.897234169902788</v>
      </c>
      <c r="AJ42" s="900">
        <f t="shared" si="13"/>
        <v>27.934300307776411</v>
      </c>
      <c r="AK42" s="901">
        <f t="shared" si="13"/>
        <v>28.445481263360698</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1.253496789116775</v>
      </c>
      <c r="P43" s="612">
        <f t="shared" si="9"/>
        <v>4.9275016336100099E-3</v>
      </c>
      <c r="Q43" s="328"/>
      <c r="R43" s="13"/>
      <c r="S43" s="356" t="s">
        <v>190</v>
      </c>
      <c r="T43" s="359"/>
      <c r="U43" s="346"/>
      <c r="V43" s="360"/>
      <c r="W43" s="347" t="s">
        <v>190</v>
      </c>
      <c r="X43" s="899">
        <f>VLOOKUP(年度マスタ!$K$4&amp;"_"&amp;X$33,データシート1!$A:$BT,MATCH("aa_"&amp;$S43,データシート1!$A$1:$BT$1,0),0)</f>
        <v>17.7360372175424</v>
      </c>
      <c r="Y43" s="900">
        <f>VLOOKUP(年度マスタ!$K$4&amp;"_"&amp;Y$33,データシート1!$A:$BT,MATCH("aa_"&amp;$S43,データシート1!$A$1:$BT$1,0),0)</f>
        <v>17.687475509031071</v>
      </c>
      <c r="Z43" s="900">
        <f>VLOOKUP(年度マスタ!$K$4&amp;"_"&amp;Z$33,データシート1!$A:$BT,MATCH("aa_"&amp;$S43,データシート1!$A$1:$BT$1,0),0)</f>
        <v>17.338365465695254</v>
      </c>
      <c r="AA43" s="900">
        <f>VLOOKUP(年度マスタ!$K$4&amp;"_"&amp;AA$33,データシート1!$A:$BT,MATCH("aa_"&amp;$S43,データシート1!$A$1:$BT$1,0),0)</f>
        <v>17.400771318643582</v>
      </c>
      <c r="AB43" s="900">
        <f>VLOOKUP(年度マスタ!$K$4&amp;"_"&amp;AB$33,データシート1!$A:$BT,MATCH("aa_"&amp;$S43,データシート1!$A$1:$BT$1,0),0)</f>
        <v>16.856560862969538</v>
      </c>
      <c r="AC43" s="900">
        <f>VLOOKUP(年度マスタ!$K$4&amp;"_"&amp;AC$33,データシート1!$A:$BT,MATCH("aa_"&amp;$S43,データシート1!$A$1:$BT$1,0),0)</f>
        <v>15.903957490745151</v>
      </c>
      <c r="AD43" s="900">
        <f>VLOOKUP(年度マスタ!$K$4&amp;"_"&amp;AD$33,データシート1!$A:$BT,MATCH("aa_"&amp;$S43,データシート1!$A$1:$BT$1,0),0)</f>
        <v>15.752358112366126</v>
      </c>
      <c r="AE43" s="900">
        <f>VLOOKUP(年度マスタ!$K$4&amp;"_"&amp;AE$33,データシート1!$A:$BT,MATCH("aa_"&amp;$S43,データシート1!$A$1:$BT$1,0),0)</f>
        <v>15.489657397185772</v>
      </c>
      <c r="AF43" s="900">
        <f>VLOOKUP(年度マスタ!$K$4&amp;"_"&amp;AF$33,データシート1!$A:$BT,MATCH("aa_"&amp;$S43,データシート1!$A$1:$BT$1,0),0)</f>
        <v>15.246938378300673</v>
      </c>
      <c r="AG43" s="900">
        <f>VLOOKUP(年度マスタ!$K$4&amp;"_"&amp;AG$33,データシート1!$A:$BT,MATCH("aa_"&amp;$S43,データシート1!$A$1:$BT$1,0),0)</f>
        <v>14.845603037861073</v>
      </c>
      <c r="AH43" s="900">
        <f>VLOOKUP(年度マスタ!$K$4&amp;"_"&amp;AH$33,データシート1!$A:$BT,MATCH("aa_"&amp;$S43,データシート1!$A$1:$BT$1,0),0)</f>
        <v>14.231703307693401</v>
      </c>
      <c r="AI43" s="900">
        <f>VLOOKUP(年度マスタ!$K$4&amp;"_"&amp;AI$33,データシート1!$A:$BT,MATCH("aa_"&amp;$S43,データシート1!$A$1:$BT$1,0),0)</f>
        <v>12.464785907067883</v>
      </c>
      <c r="AJ43" s="900">
        <f>VLOOKUP(年度マスタ!$K$4&amp;"_"&amp;AJ$33,データシート1!$A:$BT,MATCH("aa_"&amp;$S43,データシート1!$A$1:$BT$1,0),0)</f>
        <v>11.968548685782787</v>
      </c>
      <c r="AK43" s="901">
        <f>VLOOKUP(年度マスタ!$K$4&amp;"_"&amp;AK$33,データシート1!$A:$BT,MATCH("aa_"&amp;$S43,データシート1!$A$1:$BT$1,0),0)</f>
        <v>12.545543809286395</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19.312391886259071</v>
      </c>
      <c r="Y44" s="900">
        <f>VLOOKUP(年度マスタ!$K$4&amp;"_"&amp;Y$33,データシート1!$A:$BT,MATCH("aa_"&amp;$S44,データシート1!$A$1:$BT$1,0),0)</f>
        <v>19.409581101614851</v>
      </c>
      <c r="Z44" s="900">
        <f>VLOOKUP(年度マスタ!$K$4&amp;"_"&amp;Z$33,データシート1!$A:$BT,MATCH("aa_"&amp;$S44,データシート1!$A$1:$BT$1,0),0)</f>
        <v>18.507231940842523</v>
      </c>
      <c r="AA44" s="900">
        <f>VLOOKUP(年度マスタ!$K$4&amp;"_"&amp;AA$33,データシート1!$A:$BT,MATCH("aa_"&amp;$S44,データシート1!$A$1:$BT$1,0),0)</f>
        <v>18.423417660073309</v>
      </c>
      <c r="AB44" s="900">
        <f>VLOOKUP(年度マスタ!$K$4&amp;"_"&amp;AB$33,データシート1!$A:$BT,MATCH("aa_"&amp;$S44,データシート1!$A$1:$BT$1,0),0)</f>
        <v>18.278036582867745</v>
      </c>
      <c r="AC44" s="900">
        <f>VLOOKUP(年度マスタ!$K$4&amp;"_"&amp;AC$33,データシート1!$A:$BT,MATCH("aa_"&amp;$S44,データシート1!$A$1:$BT$1,0),0)</f>
        <v>18.1119339143908</v>
      </c>
      <c r="AD44" s="900">
        <f>VLOOKUP(年度マスタ!$K$4&amp;"_"&amp;AD$33,データシート1!$A:$BT,MATCH("aa_"&amp;$S44,データシート1!$A$1:$BT$1,0),0)</f>
        <v>17.809649739850052</v>
      </c>
      <c r="AE44" s="900">
        <f>VLOOKUP(年度マスタ!$K$4&amp;"_"&amp;AE$33,データシート1!$A:$BT,MATCH("aa_"&amp;$S44,データシート1!$A$1:$BT$1,0),0)</f>
        <v>17.233886700113366</v>
      </c>
      <c r="AF44" s="900">
        <f>VLOOKUP(年度マスタ!$K$4&amp;"_"&amp;AF$33,データシート1!$A:$BT,MATCH("aa_"&amp;$S44,データシート1!$A$1:$BT$1,0),0)</f>
        <v>16.955738153570859</v>
      </c>
      <c r="AG44" s="900">
        <f>VLOOKUP(年度マスタ!$K$4&amp;"_"&amp;AG$33,データシート1!$A:$BT,MATCH("aa_"&amp;$S44,データシート1!$A$1:$BT$1,0),0)</f>
        <v>16.777396941092011</v>
      </c>
      <c r="AH44" s="900">
        <f>VLOOKUP(年度マスタ!$K$4&amp;"_"&amp;AH$33,データシート1!$A:$BT,MATCH("aa_"&amp;$S44,データシート1!$A$1:$BT$1,0),0)</f>
        <v>16.301932401562894</v>
      </c>
      <c r="AI44" s="900">
        <f>VLOOKUP(年度マスタ!$K$4&amp;"_"&amp;AI$33,データシート1!$A:$BT,MATCH("aa_"&amp;$S44,データシート1!$A$1:$BT$1,0),0)</f>
        <v>15.432448262834903</v>
      </c>
      <c r="AJ44" s="900">
        <f>VLOOKUP(年度マスタ!$K$4&amp;"_"&amp;AJ$33,データシート1!$A:$BT,MATCH("aa_"&amp;$S44,データシート1!$A$1:$BT$1,0),0)</f>
        <v>15.965751621993626</v>
      </c>
      <c r="AK44" s="901">
        <f>VLOOKUP(年度マスタ!$K$4&amp;"_"&amp;AK$33,データシート1!$A:$BT,MATCH("aa_"&amp;$S44,データシート1!$A$1:$BT$1,0),0)</f>
        <v>15.899937454074305</v>
      </c>
      <c r="AL44" s="330"/>
      <c r="AW44" s="17" t="str">
        <f>AW47</f>
        <v>岡山県</v>
      </c>
      <c r="AX44" s="1010">
        <f t="shared" si="14"/>
        <v>0.76215004413621379</v>
      </c>
      <c r="AY44" s="1010">
        <f t="shared" si="14"/>
        <v>6.9524305544908474E-2</v>
      </c>
      <c r="AZ44" s="1010">
        <f t="shared" si="14"/>
        <v>7.0773555284954437E-2</v>
      </c>
      <c r="BA44" s="1010">
        <f t="shared" si="14"/>
        <v>9.1764967163491043E-2</v>
      </c>
      <c r="BB44" s="1010">
        <f t="shared" si="14"/>
        <v>5.7871278704322519E-3</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0.91754212317443995</v>
      </c>
      <c r="Y45" s="900">
        <f>VLOOKUP(年度マスタ!$K$4&amp;"_"&amp;Y$33,データシート1!$A:$BT,MATCH("aa_"&amp;$S45,データシート1!$A$1:$BT$1,0),0)</f>
        <v>0.94714102581777204</v>
      </c>
      <c r="Z45" s="900">
        <f>VLOOKUP(年度マスタ!$K$4&amp;"_"&amp;Z$33,データシート1!$A:$BT,MATCH("aa_"&amp;$S45,データシート1!$A$1:$BT$1,0),0)</f>
        <v>1.08325281728106</v>
      </c>
      <c r="AA45" s="900">
        <f>VLOOKUP(年度マスタ!$K$4&amp;"_"&amp;AA$33,データシート1!$A:$BT,MATCH("aa_"&amp;$S45,データシート1!$A$1:$BT$1,0),0)</f>
        <v>1.1766273746756399</v>
      </c>
      <c r="AB45" s="900">
        <f>VLOOKUP(年度マスタ!$K$4&amp;"_"&amp;AB$33,データシート1!$A:$BT,MATCH("aa_"&amp;$S45,データシート1!$A$1:$BT$1,0),0)</f>
        <v>1.1833751653218201</v>
      </c>
      <c r="AC45" s="900">
        <f>VLOOKUP(年度マスタ!$K$4&amp;"_"&amp;AC$33,データシート1!$A:$BT,MATCH("aa_"&amp;$S45,データシート1!$A$1:$BT$1,0),0)</f>
        <v>1.1188275022727801</v>
      </c>
      <c r="AD45" s="900">
        <f>VLOOKUP(年度マスタ!$K$4&amp;"_"&amp;AD$33,データシート1!$A:$BT,MATCH("aa_"&amp;$S45,データシート1!$A$1:$BT$1,0),0)</f>
        <v>1.07571607434066</v>
      </c>
      <c r="AE45" s="900">
        <f>VLOOKUP(年度マスタ!$K$4&amp;"_"&amp;AE$33,データシート1!$A:$BT,MATCH("aa_"&amp;$S45,データシート1!$A$1:$BT$1,0),0)</f>
        <v>1.0286848536264217</v>
      </c>
      <c r="AF45" s="900">
        <f>VLOOKUP(年度マスタ!$K$4&amp;"_"&amp;AF$33,データシート1!$A:$BT,MATCH("aa_"&amp;$S45,データシート1!$A$1:$BT$1,0),0)</f>
        <v>0.98711124371799497</v>
      </c>
      <c r="AG45" s="900">
        <f>VLOOKUP(年度マスタ!$K$4&amp;"_"&amp;AG$33,データシート1!$A:$BT,MATCH("aa_"&amp;$S45,データシート1!$A$1:$BT$1,0),0)</f>
        <v>0.90533182400276502</v>
      </c>
      <c r="AH45" s="900">
        <f>VLOOKUP(年度マスタ!$K$4&amp;"_"&amp;AH$33,データシート1!$A:$BT,MATCH("aa_"&amp;$S45,データシート1!$A$1:$BT$1,0),0)</f>
        <v>0.86943528315505503</v>
      </c>
      <c r="AI45" s="900">
        <f>VLOOKUP(年度マスタ!$K$4&amp;"_"&amp;AI$33,データシート1!$A:$BT,MATCH("aa_"&amp;$S45,データシート1!$A$1:$BT$1,0),0)</f>
        <v>0.81760835137282195</v>
      </c>
      <c r="AJ45" s="900">
        <f>VLOOKUP(年度マスタ!$K$4&amp;"_"&amp;AJ$33,データシート1!$A:$BT,MATCH("aa_"&amp;$S45,データシート1!$A$1:$BT$1,0),0)</f>
        <v>0.79926111316350201</v>
      </c>
      <c r="AK45" s="901">
        <f>VLOOKUP(年度マスタ!$K$4&amp;"_"&amp;AK$33,データシート1!$A:$BT,MATCH("aa_"&amp;$S45,データシート1!$A$1:$BT$1,0),0)</f>
        <v>0.79020989597259217</v>
      </c>
      <c r="AL45" s="330"/>
      <c r="AW45" s="17" t="str">
        <f>AW48</f>
        <v>和気町</v>
      </c>
      <c r="AX45" s="1010">
        <f t="shared" ref="AX45:BB45" si="15">AX48/$BC48</f>
        <v>0.65703966195280739</v>
      </c>
      <c r="AY45" s="1010">
        <f t="shared" si="15"/>
        <v>7.425627272505457E-2</v>
      </c>
      <c r="AZ45" s="1010">
        <f t="shared" si="15"/>
        <v>0.10710224144204918</v>
      </c>
      <c r="BA45" s="1010">
        <f t="shared" si="15"/>
        <v>0.15532000296720583</v>
      </c>
      <c r="BB45" s="1010">
        <f t="shared" si="15"/>
        <v>6.2818209128828999E-3</v>
      </c>
      <c r="BC45" s="1010">
        <f t="shared" ref="BC45" si="16">SUM(AX45:BB45)</f>
        <v>0.99999999999999978</v>
      </c>
      <c r="BD45" s="29"/>
      <c r="BE45" s="29"/>
      <c r="BF45" s="29"/>
      <c r="BG45" s="29"/>
      <c r="BH45" s="29"/>
    </row>
    <row r="46" spans="2:64" s="21" customFormat="1" ht="17.100000000000001" customHeight="1" thickBot="1">
      <c r="B46" s="313"/>
      <c r="C46" s="1087" t="s">
        <v>1607</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2.0032931950440331</v>
      </c>
      <c r="Y47" s="903">
        <f>VLOOKUP(年度マスタ!$K$4&amp;"_"&amp;Y$33,データシート1!$A:$BT,MATCH("aa_"&amp;$S47,データシート1!$A$1:$BT$1,0),0)</f>
        <v>1.7574815429602511</v>
      </c>
      <c r="Z47" s="903">
        <f>VLOOKUP(年度マスタ!$K$4&amp;"_"&amp;Z$33,データシート1!$A:$BT,MATCH("aa_"&amp;$S47,データシート1!$A$1:$BT$1,0),0)</f>
        <v>2.0841889418249369</v>
      </c>
      <c r="AA47" s="903">
        <f>VLOOKUP(年度マスタ!$K$4&amp;"_"&amp;AA$33,データシート1!$A:$BT,MATCH("aa_"&amp;$S47,データシート1!$A$1:$BT$1,0),0)</f>
        <v>2.1939588865932458</v>
      </c>
      <c r="AB47" s="903">
        <f>VLOOKUP(年度マスタ!$K$4&amp;"_"&amp;AB$33,データシート1!$A:$BT,MATCH("aa_"&amp;$S47,データシート1!$A$1:$BT$1,0),0)</f>
        <v>1.253496789116775</v>
      </c>
      <c r="AC47" s="903">
        <f>VLOOKUP(年度マスタ!$K$4&amp;"_"&amp;AC$33,データシート1!$A:$BT,MATCH("aa_"&amp;$S47,データシート1!$A$1:$BT$1,0),0)</f>
        <v>0</v>
      </c>
      <c r="AD47" s="903">
        <f>VLOOKUP(年度マスタ!$K$4&amp;"_"&amp;AD$33,データシート1!$A:$BT,MATCH("aa_"&amp;$S47,データシート1!$A$1:$BT$1,0),0)</f>
        <v>0</v>
      </c>
      <c r="AE47" s="903">
        <f>VLOOKUP(年度マスタ!$K$4&amp;"_"&amp;AE$33,データシート1!$A:$BT,MATCH("aa_"&amp;$S47,データシート1!$A$1:$BT$1,0),0)</f>
        <v>0</v>
      </c>
      <c r="AF47" s="903">
        <f>VLOOKUP(年度マスタ!$K$4&amp;"_"&amp;AF$33,データシート1!$A:$BT,MATCH("aa_"&amp;$S47,データシート1!$A$1:$BT$1,0),0)</f>
        <v>0</v>
      </c>
      <c r="AG47" s="903">
        <f>VLOOKUP(年度マスタ!$K$4&amp;"_"&amp;AG$33,データシート1!$A:$BT,MATCH("aa_"&amp;$S47,データシート1!$A$1:$BT$1,0),0)</f>
        <v>1.4346043401999999</v>
      </c>
      <c r="AH47" s="903">
        <f>VLOOKUP(年度マスタ!$K$4&amp;"_"&amp;AH$33,データシート1!$A:$BT,MATCH("aa_"&amp;$S47,データシート1!$A$1:$BT$1,0),0)</f>
        <v>1.6080287168000005</v>
      </c>
      <c r="AI47" s="903">
        <f>VLOOKUP(年度マスタ!$K$4&amp;"_"&amp;AI$33,データシート1!$A:$BT,MATCH("aa_"&amp;$S47,データシート1!$A$1:$BT$1,0),0)</f>
        <v>1.6858308712000001</v>
      </c>
      <c r="AJ47" s="903">
        <f>VLOOKUP(年度マスタ!$K$4&amp;"_"&amp;AJ$33,データシート1!$A:$BT,MATCH("aa_"&amp;$S47,データシート1!$A$1:$BT$1,0),0)</f>
        <v>1.1484329529088</v>
      </c>
      <c r="AK47" s="904">
        <f>VLOOKUP(年度マスタ!$K$4&amp;"_"&amp;AK$33,データシート1!$A:$BT,MATCH("aa_"&amp;$S47,データシート1!$A$1:$BT$1,0),0)</f>
        <v>1.1824193447</v>
      </c>
      <c r="AL47" s="330"/>
      <c r="AW47" s="17" t="str">
        <f>年度マスタ!I4</f>
        <v>岡山県</v>
      </c>
      <c r="AX47" s="1011">
        <f>SUM(AY38:BA38)</f>
        <v>29745.563060559904</v>
      </c>
      <c r="AY47" s="1011">
        <f t="shared" si="17"/>
        <v>2713.4284524926215</v>
      </c>
      <c r="AZ47" s="1011">
        <f t="shared" si="17"/>
        <v>2762.1847796841262</v>
      </c>
      <c r="BA47" s="1011">
        <f>SUM(BD38:BG38)</f>
        <v>3581.4478244968641</v>
      </c>
      <c r="BB47" s="1011">
        <f>BH38</f>
        <v>225.86284463784753</v>
      </c>
      <c r="BC47" s="1011">
        <f>SUM(AX47:BB47)</f>
        <v>39028.486961871364</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和気町</v>
      </c>
      <c r="AX48" s="1011">
        <f>SUM(AY39:BA39)</f>
        <v>123.67375913803455</v>
      </c>
      <c r="AY48" s="1011">
        <f>BB39</f>
        <v>13.977165944886631</v>
      </c>
      <c r="AZ48" s="1011">
        <f>BC39</f>
        <v>20.159721822392818</v>
      </c>
      <c r="BA48" s="1011">
        <f>SUM(BD39:BG39)</f>
        <v>29.235691159333289</v>
      </c>
      <c r="BB48" s="1011">
        <f>BH39</f>
        <v>1.1824193447</v>
      </c>
      <c r="BC48" s="1011">
        <f>SUM(AX48:BB48)</f>
        <v>188.22875740934731</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188.22875740934731</v>
      </c>
      <c r="P51" s="452">
        <f>P52+P56+P57+P58+P64</f>
        <v>0.99999999999999978</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123.67375913803455</v>
      </c>
      <c r="P52" s="453">
        <f t="shared" ref="P52:P64" si="18">O52/$O$51</f>
        <v>0.65703966195280739</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120.2510683428567</v>
      </c>
      <c r="P53" s="454">
        <f t="shared" si="18"/>
        <v>0.63885598565230239</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0.58965562685668571</v>
      </c>
      <c r="P54" s="454">
        <f t="shared" si="18"/>
        <v>3.1326543030528653E-3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2.8330351683211727</v>
      </c>
      <c r="P55" s="454">
        <f t="shared" si="18"/>
        <v>1.505102199745216E-2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13.977165944886631</v>
      </c>
      <c r="P56" s="453">
        <f t="shared" si="18"/>
        <v>7.425627272505457E-2</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20.159721822392818</v>
      </c>
      <c r="P57" s="453">
        <f t="shared" si="18"/>
        <v>0.10710224144204918</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29.235691159333289</v>
      </c>
      <c r="P58" s="453">
        <f t="shared" si="18"/>
        <v>0.15532000296720583</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28.445481263360698</v>
      </c>
      <c r="P59" s="454">
        <f t="shared" si="18"/>
        <v>0.15112186710928219</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12.545543809286395</v>
      </c>
      <c r="P60" s="454">
        <f t="shared" si="18"/>
        <v>6.6650516010171523E-2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15.899937454074305</v>
      </c>
      <c r="P61" s="454">
        <f t="shared" si="18"/>
        <v>8.4471351099110664E-2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0.79020989597259217</v>
      </c>
      <c r="P62" s="454">
        <f t="shared" si="18"/>
        <v>4.1981358579236466E-3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1.1824193447</v>
      </c>
      <c r="P64" s="612">
        <f t="shared" si="18"/>
        <v>6.2818209128828999E-3</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1628</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和気町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261.6857</v>
      </c>
      <c r="AI7" s="78">
        <f>VLOOKUP(年度マスタ!$K$4&amp;"_"&amp;$AG7,データシート1!$A:$BT,MATCH("ab_"&amp;AI$2,データシート1!$A$1:$BT$1,0),0)</f>
        <v>372</v>
      </c>
      <c r="AJ7" s="78">
        <f>VLOOKUP(年度マスタ!$K$4&amp;"_"&amp;$AG7,データシート1!$A:$BT,MATCH("ab_"&amp;AJ$2,データシート1!$A$1:$BT$1,0),0)</f>
        <v>174</v>
      </c>
      <c r="AK7" s="78">
        <f>VLOOKUP(年度マスタ!$K$4&amp;"_"&amp;$AG7,データシート1!$A:$BT,MATCH("ab_"&amp;AK$2,データシート1!$A$1:$BT$1,0),0)</f>
        <v>3637</v>
      </c>
      <c r="AL7" s="78">
        <f>VLOOKUP(年度マスタ!$K$4&amp;"_"&amp;$AG7,データシート1!$A:$BT,MATCH("ab_"&amp;AL$2,データシート1!$A$1:$BT$1,0),0)</f>
        <v>6159</v>
      </c>
      <c r="AM7" s="78">
        <f>VLOOKUP(年度マスタ!$K$4&amp;"_"&amp;$AG7,データシート1!$A:$BT,MATCH("ab_"&amp;AM$2,データシート1!$A$1:$BT$1,0),0)</f>
        <v>8966</v>
      </c>
      <c r="AN7" s="78">
        <f>VLOOKUP(年度マスタ!$K$4&amp;"_"&amp;$AG7,データシート1!$A:$BT,MATCH("ab_"&amp;AN$2,データシート1!$A$1:$BT$1,0),0)</f>
        <v>3887</v>
      </c>
      <c r="AO7" s="78">
        <f>VLOOKUP(年度マスタ!$K$4&amp;"_"&amp;$AG7,データシート1!$A:$BT,MATCH("ab_"&amp;AO$2,データシート1!$A$1:$BT$1,0),0)</f>
        <v>15739</v>
      </c>
      <c r="AP7" s="78">
        <f>VLOOKUP(年度マスタ!$K$4&amp;"_"&amp;$AG7,データシート1!$A:$BT,MATCH("ab_"&amp;AP$2,データシート1!$A$1:$BT$1,0),0)</f>
        <v>0</v>
      </c>
      <c r="AQ7" s="954">
        <f>VLOOKUP(年度マスタ!$K$4&amp;"_"&amp;$AG7,データシート1!$A:$BT,MATCH("ab_"&amp;AQ$2,データシート1!$A$1:$BT$1,0),0)</f>
        <v>2.0032931950440331</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257.7636</v>
      </c>
      <c r="AI8" s="78">
        <f>VLOOKUP(年度マスタ!$K$4&amp;"_"&amp;$AG8,データシート1!$A:$BT,MATCH("ab_"&amp;AI$2,データシート1!$A$1:$BT$1,0),0)</f>
        <v>372</v>
      </c>
      <c r="AJ8" s="78">
        <f>VLOOKUP(年度マスタ!$K$4&amp;"_"&amp;$AG8,データシート1!$A:$BT,MATCH("ab_"&amp;AJ$2,データシート1!$A$1:$BT$1,0),0)</f>
        <v>174</v>
      </c>
      <c r="AK8" s="78">
        <f>VLOOKUP(年度マスタ!$K$4&amp;"_"&amp;$AG8,データシート1!$A:$BT,MATCH("ab_"&amp;AK$2,データシート1!$A$1:$BT$1,0),0)</f>
        <v>3637</v>
      </c>
      <c r="AL8" s="78">
        <f>VLOOKUP(年度マスタ!$K$4&amp;"_"&amp;$AG8,データシート1!$A:$BT,MATCH("ab_"&amp;AL$2,データシート1!$A$1:$BT$1,0),0)</f>
        <v>6160</v>
      </c>
      <c r="AM8" s="78">
        <f>VLOOKUP(年度マスタ!$K$4&amp;"_"&amp;$AG8,データシート1!$A:$BT,MATCH("ab_"&amp;AM$2,データシート1!$A$1:$BT$1,0),0)</f>
        <v>8983</v>
      </c>
      <c r="AN8" s="78">
        <f>VLOOKUP(年度マスタ!$K$4&amp;"_"&amp;$AG8,データシート1!$A:$BT,MATCH("ab_"&amp;AN$2,データシート1!$A$1:$BT$1,0),0)</f>
        <v>3809</v>
      </c>
      <c r="AO8" s="78">
        <f>VLOOKUP(年度マスタ!$K$4&amp;"_"&amp;$AG8,データシート1!$A:$BT,MATCH("ab_"&amp;AO$2,データシート1!$A$1:$BT$1,0),0)</f>
        <v>15568</v>
      </c>
      <c r="AP8" s="78">
        <f>VLOOKUP(年度マスタ!$K$4&amp;"_"&amp;$AG8,データシート1!$A:$BT,MATCH("ab_"&amp;AP$2,データシート1!$A$1:$BT$1,0),0)</f>
        <v>0</v>
      </c>
      <c r="AQ8" s="954">
        <f>VLOOKUP(年度マスタ!$K$4&amp;"_"&amp;$AG8,データシート1!$A:$BT,MATCH("ab_"&amp;AQ$2,データシート1!$A$1:$BT$1,0),0)</f>
        <v>1.7574815429602511</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211.2533</v>
      </c>
      <c r="AI9" s="78">
        <f>VLOOKUP(年度マスタ!$K$4&amp;"_"&amp;$AG9,データシート1!$A:$BT,MATCH("ab_"&amp;AI$2,データシート1!$A$1:$BT$1,0),0)</f>
        <v>372</v>
      </c>
      <c r="AJ9" s="78">
        <f>VLOOKUP(年度マスタ!$K$4&amp;"_"&amp;$AG9,データシート1!$A:$BT,MATCH("ab_"&amp;AJ$2,データシート1!$A$1:$BT$1,0),0)</f>
        <v>174</v>
      </c>
      <c r="AK9" s="78">
        <f>VLOOKUP(年度マスタ!$K$4&amp;"_"&amp;$AG9,データシート1!$A:$BT,MATCH("ab_"&amp;AK$2,データシート1!$A$1:$BT$1,0),0)</f>
        <v>3637</v>
      </c>
      <c r="AL9" s="78">
        <f>VLOOKUP(年度マスタ!$K$4&amp;"_"&amp;$AG9,データシート1!$A:$BT,MATCH("ab_"&amp;AL$2,データシート1!$A$1:$BT$1,0),0)</f>
        <v>6183</v>
      </c>
      <c r="AM9" s="78">
        <f>VLOOKUP(年度マスタ!$K$4&amp;"_"&amp;$AG9,データシート1!$A:$BT,MATCH("ab_"&amp;AM$2,データシート1!$A$1:$BT$1,0),0)</f>
        <v>8997</v>
      </c>
      <c r="AN9" s="78">
        <f>VLOOKUP(年度マスタ!$K$4&amp;"_"&amp;$AG9,データシート1!$A:$BT,MATCH("ab_"&amp;AN$2,データシート1!$A$1:$BT$1,0),0)</f>
        <v>3740</v>
      </c>
      <c r="AO9" s="78">
        <f>VLOOKUP(年度マスタ!$K$4&amp;"_"&amp;$AG9,データシート1!$A:$BT,MATCH("ab_"&amp;AO$2,データシート1!$A$1:$BT$1,0),0)</f>
        <v>15436</v>
      </c>
      <c r="AP9" s="78">
        <f>VLOOKUP(年度マスタ!$K$4&amp;"_"&amp;$AG9,データシート1!$A:$BT,MATCH("ab_"&amp;AP$2,データシート1!$A$1:$BT$1,0),0)</f>
        <v>0</v>
      </c>
      <c r="AQ9" s="954">
        <f>VLOOKUP(年度マスタ!$K$4&amp;"_"&amp;$AG9,データシート1!$A:$BT,MATCH("ab_"&amp;AQ$2,データシート1!$A$1:$BT$1,0),0)</f>
        <v>2.0841889418249369</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297.97469999999998</v>
      </c>
      <c r="AI10" s="78">
        <f>VLOOKUP(年度マスタ!$K$4&amp;"_"&amp;$AG10,データシート1!$A:$BT,MATCH("ab_"&amp;AI$2,データシート1!$A$1:$BT$1,0),0)</f>
        <v>372</v>
      </c>
      <c r="AJ10" s="78">
        <f>VLOOKUP(年度マスタ!$K$4&amp;"_"&amp;$AG10,データシート1!$A:$BT,MATCH("ab_"&amp;AJ$2,データシート1!$A$1:$BT$1,0),0)</f>
        <v>174</v>
      </c>
      <c r="AK10" s="78">
        <f>VLOOKUP(年度マスタ!$K$4&amp;"_"&amp;$AG10,データシート1!$A:$BT,MATCH("ab_"&amp;AK$2,データシート1!$A$1:$BT$1,0),0)</f>
        <v>3637</v>
      </c>
      <c r="AL10" s="78">
        <f>VLOOKUP(年度マスタ!$K$4&amp;"_"&amp;$AG10,データシート1!$A:$BT,MATCH("ab_"&amp;AL$2,データシート1!$A$1:$BT$1,0),0)</f>
        <v>6304</v>
      </c>
      <c r="AM10" s="78">
        <f>VLOOKUP(年度マスタ!$K$4&amp;"_"&amp;$AG10,データシート1!$A:$BT,MATCH("ab_"&amp;AM$2,データシート1!$A$1:$BT$1,0),0)</f>
        <v>9101</v>
      </c>
      <c r="AN10" s="78">
        <f>VLOOKUP(年度マスタ!$K$4&amp;"_"&amp;$AG10,データシート1!$A:$BT,MATCH("ab_"&amp;AN$2,データシート1!$A$1:$BT$1,0),0)</f>
        <v>3702</v>
      </c>
      <c r="AO10" s="78">
        <f>VLOOKUP(年度マスタ!$K$4&amp;"_"&amp;$AG10,データシート1!$A:$BT,MATCH("ab_"&amp;AO$2,データシート1!$A$1:$BT$1,0),0)</f>
        <v>15432</v>
      </c>
      <c r="AP10" s="78">
        <f>VLOOKUP(年度マスタ!$K$4&amp;"_"&amp;$AG10,データシート1!$A:$BT,MATCH("ab_"&amp;AP$2,データシート1!$A$1:$BT$1,0),0)</f>
        <v>0</v>
      </c>
      <c r="AQ10" s="954">
        <f>VLOOKUP(年度マスタ!$K$4&amp;"_"&amp;$AG10,データシート1!$A:$BT,MATCH("ab_"&amp;AQ$2,データシート1!$A$1:$BT$1,0),0)</f>
        <v>2.1939588865932458</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341.78129999999999</v>
      </c>
      <c r="AI11" s="78">
        <f>VLOOKUP(年度マスタ!$K$4&amp;"_"&amp;$AG11,データシート1!$A:$BT,MATCH("ab_"&amp;AI$2,データシート1!$A$1:$BT$1,0),0)</f>
        <v>372</v>
      </c>
      <c r="AJ11" s="78">
        <f>VLOOKUP(年度マスタ!$K$4&amp;"_"&amp;$AG11,データシート1!$A:$BT,MATCH("ab_"&amp;AJ$2,データシート1!$A$1:$BT$1,0),0)</f>
        <v>174</v>
      </c>
      <c r="AK11" s="78">
        <f>VLOOKUP(年度マスタ!$K$4&amp;"_"&amp;$AG11,データシート1!$A:$BT,MATCH("ab_"&amp;AK$2,データシート1!$A$1:$BT$1,0),0)</f>
        <v>3637</v>
      </c>
      <c r="AL11" s="78">
        <f>VLOOKUP(年度マスタ!$K$4&amp;"_"&amp;$AG11,データシート1!$A:$BT,MATCH("ab_"&amp;AL$2,データシート1!$A$1:$BT$1,0),0)</f>
        <v>6242</v>
      </c>
      <c r="AM11" s="78">
        <f>VLOOKUP(年度マスタ!$K$4&amp;"_"&amp;$AG11,データシート1!$A:$BT,MATCH("ab_"&amp;AM$2,データシート1!$A$1:$BT$1,0),0)</f>
        <v>9210</v>
      </c>
      <c r="AN11" s="78">
        <f>VLOOKUP(年度マスタ!$K$4&amp;"_"&amp;$AG11,データシート1!$A:$BT,MATCH("ab_"&amp;AN$2,データシート1!$A$1:$BT$1,0),0)</f>
        <v>3659</v>
      </c>
      <c r="AO11" s="78">
        <f>VLOOKUP(年度マスタ!$K$4&amp;"_"&amp;$AG11,データシート1!$A:$BT,MATCH("ab_"&amp;AO$2,データシート1!$A$1:$BT$1,0),0)</f>
        <v>15298</v>
      </c>
      <c r="AP11" s="78">
        <f>VLOOKUP(年度マスタ!$K$4&amp;"_"&amp;$AG11,データシート1!$A:$BT,MATCH("ab_"&amp;AP$2,データシート1!$A$1:$BT$1,0),0)</f>
        <v>0</v>
      </c>
      <c r="AQ11" s="954">
        <f>VLOOKUP(年度マスタ!$K$4&amp;"_"&amp;$AG11,データシート1!$A:$BT,MATCH("ab_"&amp;AQ$2,データシート1!$A$1:$BT$1,0),0)</f>
        <v>1.253496789116775</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347.42439999999999</v>
      </c>
      <c r="AI12" s="78">
        <f>VLOOKUP(年度マスタ!$K$4&amp;"_"&amp;$AG12,データシート1!$A:$BT,MATCH("ab_"&amp;AI$2,データシート1!$A$1:$BT$1,0),0)</f>
        <v>295</v>
      </c>
      <c r="AJ12" s="78">
        <f>VLOOKUP(年度マスタ!$K$4&amp;"_"&amp;$AG12,データシート1!$A:$BT,MATCH("ab_"&amp;AJ$2,データシート1!$A$1:$BT$1,0),0)</f>
        <v>135</v>
      </c>
      <c r="AK12" s="78">
        <f>VLOOKUP(年度マスタ!$K$4&amp;"_"&amp;$AG12,データシート1!$A:$BT,MATCH("ab_"&amp;AK$2,データシート1!$A$1:$BT$1,0),0)</f>
        <v>3593</v>
      </c>
      <c r="AL12" s="78">
        <f>VLOOKUP(年度マスタ!$K$4&amp;"_"&amp;$AG12,データシート1!$A:$BT,MATCH("ab_"&amp;AL$2,データシート1!$A$1:$BT$1,0),0)</f>
        <v>6248</v>
      </c>
      <c r="AM12" s="78">
        <f>VLOOKUP(年度マスタ!$K$4&amp;"_"&amp;$AG12,データシート1!$A:$BT,MATCH("ab_"&amp;AM$2,データシート1!$A$1:$BT$1,0),0)</f>
        <v>9152</v>
      </c>
      <c r="AN12" s="78">
        <f>VLOOKUP(年度マスタ!$K$4&amp;"_"&amp;$AG12,データシート1!$A:$BT,MATCH("ab_"&amp;AN$2,データシート1!$A$1:$BT$1,0),0)</f>
        <v>3607</v>
      </c>
      <c r="AO12" s="78">
        <f>VLOOKUP(年度マスタ!$K$4&amp;"_"&amp;$AG12,データシート1!$A:$BT,MATCH("ab_"&amp;AO$2,データシート1!$A$1:$BT$1,0),0)</f>
        <v>15075</v>
      </c>
      <c r="AP12" s="78">
        <f>VLOOKUP(年度マスタ!$K$4&amp;"_"&amp;$AG12,データシート1!$A:$BT,MATCH("ab_"&amp;AP$2,データシート1!$A$1:$BT$1,0),0)</f>
        <v>0</v>
      </c>
      <c r="AQ12" s="954">
        <f>VLOOKUP(年度マスタ!$K$4&amp;"_"&amp;$AG12,データシート1!$A:$BT,MATCH("ab_"&amp;AQ$2,データシート1!$A$1:$BT$1,0),0)</f>
        <v>0</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319.49579999999997</v>
      </c>
      <c r="AI13" s="78">
        <f>VLOOKUP(年度マスタ!$K$4&amp;"_"&amp;$AG13,データシート1!$A:$BT,MATCH("ab_"&amp;AI$2,データシート1!$A$1:$BT$1,0),0)</f>
        <v>295</v>
      </c>
      <c r="AJ13" s="78">
        <f>VLOOKUP(年度マスタ!$K$4&amp;"_"&amp;$AG13,データシート1!$A:$BT,MATCH("ab_"&amp;AJ$2,データシート1!$A$1:$BT$1,0),0)</f>
        <v>135</v>
      </c>
      <c r="AK13" s="78">
        <f>VLOOKUP(年度マスタ!$K$4&amp;"_"&amp;$AG13,データシート1!$A:$BT,MATCH("ab_"&amp;AK$2,データシート1!$A$1:$BT$1,0),0)</f>
        <v>3593</v>
      </c>
      <c r="AL13" s="78">
        <f>VLOOKUP(年度マスタ!$K$4&amp;"_"&amp;$AG13,データシート1!$A:$BT,MATCH("ab_"&amp;AL$2,データシート1!$A$1:$BT$1,0),0)</f>
        <v>6224</v>
      </c>
      <c r="AM13" s="78">
        <f>VLOOKUP(年度マスタ!$K$4&amp;"_"&amp;$AG13,データシート1!$A:$BT,MATCH("ab_"&amp;AM$2,データシート1!$A$1:$BT$1,0),0)</f>
        <v>9152</v>
      </c>
      <c r="AN13" s="78">
        <f>VLOOKUP(年度マスタ!$K$4&amp;"_"&amp;$AG13,データシート1!$A:$BT,MATCH("ab_"&amp;AN$2,データシート1!$A$1:$BT$1,0),0)</f>
        <v>3544</v>
      </c>
      <c r="AO13" s="78">
        <f>VLOOKUP(年度マスタ!$K$4&amp;"_"&amp;$AG13,データシート1!$A:$BT,MATCH("ab_"&amp;AO$2,データシート1!$A$1:$BT$1,0),0)</f>
        <v>14806</v>
      </c>
      <c r="AP13" s="78">
        <f>VLOOKUP(年度マスタ!$K$4&amp;"_"&amp;$AG13,データシート1!$A:$BT,MATCH("ab_"&amp;AP$2,データシート1!$A$1:$BT$1,0),0)</f>
        <v>0</v>
      </c>
      <c r="AQ13" s="954">
        <f>VLOOKUP(年度マスタ!$K$4&amp;"_"&amp;$AG13,データシート1!$A:$BT,MATCH("ab_"&amp;AQ$2,データシート1!$A$1:$BT$1,0),0)</f>
        <v>0</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375.56529999999998</v>
      </c>
      <c r="AI14" s="78">
        <f>VLOOKUP(年度マスタ!$K$4&amp;"_"&amp;$AG14,データシート1!$A:$BT,MATCH("ab_"&amp;AI$2,データシート1!$A$1:$BT$1,0),0)</f>
        <v>295</v>
      </c>
      <c r="AJ14" s="78">
        <f>VLOOKUP(年度マスタ!$K$4&amp;"_"&amp;$AG14,データシート1!$A:$BT,MATCH("ab_"&amp;AJ$2,データシート1!$A$1:$BT$1,0),0)</f>
        <v>135</v>
      </c>
      <c r="AK14" s="78">
        <f>VLOOKUP(年度マスタ!$K$4&amp;"_"&amp;$AG14,データシート1!$A:$BT,MATCH("ab_"&amp;AK$2,データシート1!$A$1:$BT$1,0),0)</f>
        <v>3593</v>
      </c>
      <c r="AL14" s="78">
        <f>VLOOKUP(年度マスタ!$K$4&amp;"_"&amp;$AG14,データシート1!$A:$BT,MATCH("ab_"&amp;AL$2,データシート1!$A$1:$BT$1,0),0)</f>
        <v>6228</v>
      </c>
      <c r="AM14" s="78">
        <f>VLOOKUP(年度マスタ!$K$4&amp;"_"&amp;$AG14,データシート1!$A:$BT,MATCH("ab_"&amp;AM$2,データシート1!$A$1:$BT$1,0),0)</f>
        <v>9110</v>
      </c>
      <c r="AN14" s="78">
        <f>VLOOKUP(年度マスタ!$K$4&amp;"_"&amp;$AG14,データシート1!$A:$BT,MATCH("ab_"&amp;AN$2,データシート1!$A$1:$BT$1,0),0)</f>
        <v>3547</v>
      </c>
      <c r="AO14" s="78">
        <f>VLOOKUP(年度マスタ!$K$4&amp;"_"&amp;$AG14,データシート1!$A:$BT,MATCH("ab_"&amp;AO$2,データシート1!$A$1:$BT$1,0),0)</f>
        <v>14564</v>
      </c>
      <c r="AP14" s="78">
        <f>VLOOKUP(年度マスタ!$K$4&amp;"_"&amp;$AG14,データシート1!$A:$BT,MATCH("ab_"&amp;AP$2,データシート1!$A$1:$BT$1,0),0)</f>
        <v>0</v>
      </c>
      <c r="AQ14" s="954">
        <f>VLOOKUP(年度マスタ!$K$4&amp;"_"&amp;$AG14,データシート1!$A:$BT,MATCH("ab_"&amp;AQ$2,データシート1!$A$1:$BT$1,0),0)</f>
        <v>0</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373.8931</v>
      </c>
      <c r="AI15" s="78">
        <f>VLOOKUP(年度マスタ!$K$4&amp;"_"&amp;$AG15,データシート1!$A:$BT,MATCH("ab_"&amp;AI$2,データシート1!$A$1:$BT$1,0),0)</f>
        <v>295</v>
      </c>
      <c r="AJ15" s="78">
        <f>VLOOKUP(年度マスタ!$K$4&amp;"_"&amp;$AG15,データシート1!$A:$BT,MATCH("ab_"&amp;AJ$2,データシート1!$A$1:$BT$1,0),0)</f>
        <v>135</v>
      </c>
      <c r="AK15" s="78">
        <f>VLOOKUP(年度マスタ!$K$4&amp;"_"&amp;$AG15,データシート1!$A:$BT,MATCH("ab_"&amp;AK$2,データシート1!$A$1:$BT$1,0),0)</f>
        <v>3593</v>
      </c>
      <c r="AL15" s="78">
        <f>VLOOKUP(年度マスタ!$K$4&amp;"_"&amp;$AG15,データシート1!$A:$BT,MATCH("ab_"&amp;AL$2,データシート1!$A$1:$BT$1,0),0)</f>
        <v>6265</v>
      </c>
      <c r="AM15" s="78">
        <f>VLOOKUP(年度マスタ!$K$4&amp;"_"&amp;$AG15,データシート1!$A:$BT,MATCH("ab_"&amp;AM$2,データシート1!$A$1:$BT$1,0),0)</f>
        <v>9116</v>
      </c>
      <c r="AN15" s="78">
        <f>VLOOKUP(年度マスタ!$K$4&amp;"_"&amp;$AG15,データシート1!$A:$BT,MATCH("ab_"&amp;AN$2,データシート1!$A$1:$BT$1,0),0)</f>
        <v>3512</v>
      </c>
      <c r="AO15" s="78">
        <f>VLOOKUP(年度マスタ!$K$4&amp;"_"&amp;$AG15,データシート1!$A:$BT,MATCH("ab_"&amp;AO$2,データシート1!$A$1:$BT$1,0),0)</f>
        <v>14452</v>
      </c>
      <c r="AP15" s="78">
        <f>VLOOKUP(年度マスタ!$K$4&amp;"_"&amp;$AG15,データシート1!$A:$BT,MATCH("ab_"&amp;AP$2,データシート1!$A$1:$BT$1,0),0)</f>
        <v>0</v>
      </c>
      <c r="AQ15" s="954">
        <f>VLOOKUP(年度マスタ!$K$4&amp;"_"&amp;$AG15,データシート1!$A:$BT,MATCH("ab_"&amp;AQ$2,データシート1!$A$1:$BT$1,0),0)</f>
        <v>0</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413.32600000000002</v>
      </c>
      <c r="AI16" s="78">
        <f>VLOOKUP(年度マスタ!$K$4&amp;"_"&amp;$AG16,データシート1!$A:$BT,MATCH("ab_"&amp;AI$2,データシート1!$A$1:$BT$1,0),0)</f>
        <v>295</v>
      </c>
      <c r="AJ16" s="78">
        <f>VLOOKUP(年度マスタ!$K$4&amp;"_"&amp;$AG16,データシート1!$A:$BT,MATCH("ab_"&amp;AJ$2,データシート1!$A$1:$BT$1,0),0)</f>
        <v>135</v>
      </c>
      <c r="AK16" s="78">
        <f>VLOOKUP(年度マスタ!$K$4&amp;"_"&amp;$AG16,データシート1!$A:$BT,MATCH("ab_"&amp;AK$2,データシート1!$A$1:$BT$1,0),0)</f>
        <v>3593</v>
      </c>
      <c r="AL16" s="78">
        <f>VLOOKUP(年度マスタ!$K$4&amp;"_"&amp;$AG16,データシート1!$A:$BT,MATCH("ab_"&amp;AL$2,データシート1!$A$1:$BT$1,0),0)</f>
        <v>6289</v>
      </c>
      <c r="AM16" s="78">
        <f>VLOOKUP(年度マスタ!$K$4&amp;"_"&amp;$AG16,データシート1!$A:$BT,MATCH("ab_"&amp;AM$2,データシート1!$A$1:$BT$1,0),0)</f>
        <v>9046</v>
      </c>
      <c r="AN16" s="78">
        <f>VLOOKUP(年度マスタ!$K$4&amp;"_"&amp;$AG16,データシート1!$A:$BT,MATCH("ab_"&amp;AN$2,データシート1!$A$1:$BT$1,0),0)</f>
        <v>3510</v>
      </c>
      <c r="AO16" s="78">
        <f>VLOOKUP(年度マスタ!$K$4&amp;"_"&amp;$AG16,データシート1!$A:$BT,MATCH("ab_"&amp;AO$2,データシート1!$A$1:$BT$1,0),0)</f>
        <v>14284</v>
      </c>
      <c r="AP16" s="78">
        <f>VLOOKUP(年度マスタ!$K$4&amp;"_"&amp;$AG16,データシート1!$A:$BT,MATCH("ab_"&amp;AP$2,データシート1!$A$1:$BT$1,0),0)</f>
        <v>0</v>
      </c>
      <c r="AQ16" s="954">
        <f>VLOOKUP(年度マスタ!$K$4&amp;"_"&amp;$AG16,データシート1!$A:$BT,MATCH("ab_"&amp;AQ$2,データシート1!$A$1:$BT$1,0),0)</f>
        <v>1.4346043401999999</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393.7276</v>
      </c>
      <c r="AI17" s="151">
        <f>VLOOKUP(年度マスタ!$K$4&amp;"_"&amp;$AG17,データシート1!$A:$BT,MATCH("ab_"&amp;AI$2,データシート1!$A$1:$BT$1,0),0)</f>
        <v>295</v>
      </c>
      <c r="AJ17" s="151">
        <f>VLOOKUP(年度マスタ!$K$4&amp;"_"&amp;$AG17,データシート1!$A:$BT,MATCH("ab_"&amp;AJ$2,データシート1!$A$1:$BT$1,0),0)</f>
        <v>135</v>
      </c>
      <c r="AK17" s="151">
        <f>VLOOKUP(年度マスタ!$K$4&amp;"_"&amp;$AG17,データシート1!$A:$BT,MATCH("ab_"&amp;AK$2,データシート1!$A$1:$BT$1,0),0)</f>
        <v>3593</v>
      </c>
      <c r="AL17" s="151">
        <f>VLOOKUP(年度マスタ!$K$4&amp;"_"&amp;$AG17,データシート1!$A:$BT,MATCH("ab_"&amp;AL$2,データシート1!$A$1:$BT$1,0),0)</f>
        <v>6339</v>
      </c>
      <c r="AM17" s="151">
        <f>VLOOKUP(年度マスタ!$K$4&amp;"_"&amp;$AG17,データシート1!$A:$BT,MATCH("ab_"&amp;AM$2,データシート1!$A$1:$BT$1,0),0)</f>
        <v>8910</v>
      </c>
      <c r="AN17" s="151">
        <f>VLOOKUP(年度マスタ!$K$4&amp;"_"&amp;$AG17,データシート1!$A:$BT,MATCH("ab_"&amp;AN$2,データシート1!$A$1:$BT$1,0),0)</f>
        <v>3385</v>
      </c>
      <c r="AO17" s="151">
        <f>VLOOKUP(年度マスタ!$K$4&amp;"_"&amp;$AG17,データシート1!$A:$BT,MATCH("ab_"&amp;AO$2,データシート1!$A$1:$BT$1,0),0)</f>
        <v>14089</v>
      </c>
      <c r="AP17" s="151">
        <f>VLOOKUP(年度マスタ!$K$4&amp;"_"&amp;$AG17,データシート1!$A:$BT,MATCH("ab_"&amp;AP$2,データシート1!$A$1:$BT$1,0),0)</f>
        <v>0</v>
      </c>
      <c r="AQ17" s="955">
        <f>VLOOKUP(年度マスタ!$K$4&amp;"_"&amp;$AG17,データシート1!$A:$BT,MATCH("ab_"&amp;AQ$2,データシート1!$A$1:$BT$1,0),0)</f>
        <v>1.6080287168</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331.05840000000001</v>
      </c>
      <c r="AI18" s="78">
        <f>VLOOKUP(年度マスタ!$K$4&amp;"_"&amp;$AG18,データシート1!$A:$BT,MATCH("ab_"&amp;AI$2,データシート1!$A$1:$BT$1,0),0)</f>
        <v>252</v>
      </c>
      <c r="AJ18" s="78">
        <f>VLOOKUP(年度マスタ!$K$4&amp;"_"&amp;$AG18,データシート1!$A:$BT,MATCH("ab_"&amp;AJ$2,データシート1!$A$1:$BT$1,0),0)</f>
        <v>134</v>
      </c>
      <c r="AK18" s="78">
        <f>VLOOKUP(年度マスタ!$K$4&amp;"_"&amp;$AG18,データシート1!$A:$BT,MATCH("ab_"&amp;AK$2,データシート1!$A$1:$BT$1,0),0)</f>
        <v>3475</v>
      </c>
      <c r="AL18" s="78">
        <f>VLOOKUP(年度マスタ!$K$4&amp;"_"&amp;$AG18,データシート1!$A:$BT,MATCH("ab_"&amp;AL$2,データシート1!$A$1:$BT$1,0),0)</f>
        <v>6325</v>
      </c>
      <c r="AM18" s="78">
        <f>VLOOKUP(年度マスタ!$K$4&amp;"_"&amp;$AG18,データシート1!$A:$BT,MATCH("ab_"&amp;AM$2,データシート1!$A$1:$BT$1,0),0)</f>
        <v>8907</v>
      </c>
      <c r="AN18" s="78">
        <f>VLOOKUP(年度マスタ!$K$4&amp;"_"&amp;$AG18,データシート1!$A:$BT,MATCH("ab_"&amp;AN$2,データシート1!$A$1:$BT$1,0),0)</f>
        <v>3406</v>
      </c>
      <c r="AO18" s="78">
        <f>VLOOKUP(年度マスタ!$K$4&amp;"_"&amp;$AG18,データシート1!$A:$BT,MATCH("ab_"&amp;AO$2,データシート1!$A$1:$BT$1,0),0)</f>
        <v>13867</v>
      </c>
      <c r="AP18" s="78">
        <f>VLOOKUP(年度マスタ!$K$4&amp;"_"&amp;$AG18,データシート1!$A:$BT,MATCH("ab_"&amp;AP$2,データシート1!$A$1:$BT$1,0),0)</f>
        <v>0</v>
      </c>
      <c r="AQ18" s="954">
        <f>VLOOKUP(年度マスタ!$K$4&amp;"_"&amp;$AG18,データシート1!$A:$BT,MATCH("ab_"&amp;AQ$2,データシート1!$A$1:$BT$1,0),0)</f>
        <v>1.6858308712000001</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374.8066</v>
      </c>
      <c r="AI19" s="78">
        <f>VLOOKUP(年度マスタ!$K$4&amp;"_"&amp;$AG19,データシート1!$A:$BT,MATCH("ab_"&amp;AI$2,データシート1!$A$1:$BT$1,0),0)</f>
        <v>252</v>
      </c>
      <c r="AJ19" s="78">
        <f>VLOOKUP(年度マスタ!$K$4&amp;"_"&amp;$AG19,データシート1!$A:$BT,MATCH("ab_"&amp;AJ$2,データシート1!$A$1:$BT$1,0),0)</f>
        <v>134</v>
      </c>
      <c r="AK19" s="78">
        <f>VLOOKUP(年度マスタ!$K$4&amp;"_"&amp;$AG19,データシート1!$A:$BT,MATCH("ab_"&amp;AK$2,データシート1!$A$1:$BT$1,0),0)</f>
        <v>3475</v>
      </c>
      <c r="AL19" s="78">
        <f>VLOOKUP(年度マスタ!$K$4&amp;"_"&amp;$AG19,データシート1!$A:$BT,MATCH("ab_"&amp;AL$2,データシート1!$A$1:$BT$1,0),0)</f>
        <v>6341</v>
      </c>
      <c r="AM19" s="78">
        <f>VLOOKUP(年度マスタ!$K$4&amp;"_"&amp;$AG19,データシート1!$A:$BT,MATCH("ab_"&amp;AM$2,データシート1!$A$1:$BT$1,0),0)</f>
        <v>8806</v>
      </c>
      <c r="AN19" s="78">
        <f>VLOOKUP(年度マスタ!$K$4&amp;"_"&amp;$AG19,データシート1!$A:$BT,MATCH("ab_"&amp;AN$2,データシート1!$A$1:$BT$1,0),0)</f>
        <v>3436</v>
      </c>
      <c r="AO19" s="78">
        <f>VLOOKUP(年度マスタ!$K$4&amp;"_"&amp;$AG19,データシート1!$A:$BT,MATCH("ab_"&amp;AO$2,データシート1!$A$1:$BT$1,0),0)</f>
        <v>13689</v>
      </c>
      <c r="AP19" s="78">
        <f>VLOOKUP(年度マスタ!$K$4&amp;"_"&amp;$AG19,データシート1!$A:$BT,MATCH("ab_"&amp;AP$2,データシート1!$A$1:$BT$1,0),0)</f>
        <v>0</v>
      </c>
      <c r="AQ19" s="954">
        <f>VLOOKUP(年度マスタ!$K$4&amp;"_"&amp;$AG19,データシート1!$A:$BT,MATCH("ab_"&amp;AQ$2,データシート1!$A$1:$BT$1,0),0)</f>
        <v>1.1484329529088</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395.9667</v>
      </c>
      <c r="AI20" s="78">
        <f>VLOOKUP(年度マスタ!$K$4&amp;"_"&amp;$AG20,データシート1!$A:$BT,MATCH("ab_"&amp;AI$2,データシート1!$A$1:$BT$1,0),0)</f>
        <v>252</v>
      </c>
      <c r="AJ20" s="78">
        <f>VLOOKUP(年度マスタ!$K$4&amp;"_"&amp;$AG20,データシート1!$A:$BT,MATCH("ab_"&amp;AJ$2,データシート1!$A$1:$BT$1,0),0)</f>
        <v>134</v>
      </c>
      <c r="AK20" s="78">
        <f>VLOOKUP(年度マスタ!$K$4&amp;"_"&amp;$AG20,データシート1!$A:$BT,MATCH("ab_"&amp;AK$2,データシート1!$A$1:$BT$1,0),0)</f>
        <v>3475</v>
      </c>
      <c r="AL20" s="78">
        <f>VLOOKUP(年度マスタ!$K$4&amp;"_"&amp;$AG20,データシート1!$A:$BT,MATCH("ab_"&amp;AL$2,データシート1!$A$1:$BT$1,0),0)</f>
        <v>6323</v>
      </c>
      <c r="AM20" s="78">
        <f>VLOOKUP(年度マスタ!$K$4&amp;"_"&amp;$AG20,データシート1!$A:$BT,MATCH("ab_"&amp;AM$2,データシート1!$A$1:$BT$1,0),0)</f>
        <v>8770</v>
      </c>
      <c r="AN20" s="78">
        <f>VLOOKUP(年度マスタ!$K$4&amp;"_"&amp;$AG20,データシート1!$A:$BT,MATCH("ab_"&amp;AN$2,データシート1!$A$1:$BT$1,0),0)</f>
        <v>3474</v>
      </c>
      <c r="AO20" s="78">
        <f>VLOOKUP(年度マスタ!$K$4&amp;"_"&amp;$AG20,データシート1!$A:$BT,MATCH("ab_"&amp;AO$2,データシート1!$A$1:$BT$1,0),0)</f>
        <v>13423</v>
      </c>
      <c r="AP20" s="78">
        <f>VLOOKUP(年度マスタ!$K$4&amp;"_"&amp;$AG20,データシート1!$A:$BT,MATCH("ab_"&amp;AP$2,データシート1!$A$1:$BT$1,0),0)</f>
        <v>0</v>
      </c>
      <c r="AQ20" s="954">
        <f>VLOOKUP(年度マスタ!$K$4&amp;"_"&amp;$AG20,データシート1!$A:$BT,MATCH("ab_"&amp;AQ$2,データシート1!$A$1:$BT$1,0),0)</f>
        <v>1.1824193447</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1629</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和気町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9.4489999999999998</v>
      </c>
      <c r="BE13" s="70" t="str">
        <f>年度マスタ!K4</f>
        <v>33346</v>
      </c>
      <c r="BF13" s="70" t="str">
        <f>年度マスタ!K4</f>
        <v>33346</v>
      </c>
      <c r="BG13" s="70" t="str">
        <f>年度マスタ!K4</f>
        <v>33346</v>
      </c>
      <c r="BH13" s="278" t="s">
        <v>195</v>
      </c>
      <c r="BI13" s="278" t="s">
        <v>195</v>
      </c>
      <c r="BJ13" s="278" t="s">
        <v>195</v>
      </c>
      <c r="BK13" s="278" t="str">
        <f>年度マスタ!K4</f>
        <v>33346</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9.4489999999999998</v>
      </c>
      <c r="AY14" s="70"/>
      <c r="BE14" s="70" t="str">
        <f>AP2</f>
        <v>和気町</v>
      </c>
      <c r="BF14" s="70" t="str">
        <f>AP2</f>
        <v>和気町</v>
      </c>
      <c r="BG14" s="70" t="str">
        <f>AP2</f>
        <v>和気町</v>
      </c>
      <c r="BH14" s="70" t="s">
        <v>205</v>
      </c>
      <c r="BI14" s="70" t="s">
        <v>205</v>
      </c>
      <c r="BJ14" s="70" t="s">
        <v>205</v>
      </c>
      <c r="BK14" s="70" t="str">
        <f>AP2</f>
        <v>和気町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22：鉄鋼業(N=1)</v>
      </c>
      <c r="BE20" s="845">
        <f>VLOOKUP(BE$13&amp;"_"&amp;$AV$8,データシート2!$A:$SI,MATCH($AV$5&amp;"_"&amp;$BA20&amp;$AV$6,データシート2!$A$1:$SI$1,0),0)</f>
        <v>1</v>
      </c>
      <c r="BF20" s="952">
        <f>VLOOKUP(BF$13&amp;"_"&amp;$AW$8,データシート2!$A:$SI,MATCH($AW$5&amp;"_"&amp;$BA20&amp;$AW$6,データシート2!$A$1:$SI$1,0),0)</f>
        <v>3.419</v>
      </c>
      <c r="BG20" s="952">
        <f t="shared" si="2"/>
        <v>3.419</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f t="shared" si="4"/>
        <v>9.4439736195962368E-3</v>
      </c>
    </row>
    <row r="21" spans="2:63" ht="15.95" customHeight="1" thickTop="1" thickBot="1">
      <c r="B21" s="283"/>
      <c r="C21" s="407" t="s">
        <v>204</v>
      </c>
      <c r="D21" s="522"/>
      <c r="E21" s="522"/>
      <c r="F21" s="877">
        <f>SUM(F22,F26,F27,F28)</f>
        <v>4.7140000000000004</v>
      </c>
      <c r="G21" s="877">
        <f t="shared" ref="G21:O21" si="5">SUM(G22,G26,G27,G28)</f>
        <v>3.9740000000000002</v>
      </c>
      <c r="H21" s="877">
        <f t="shared" si="5"/>
        <v>4.3090000000000002</v>
      </c>
      <c r="I21" s="877">
        <f t="shared" si="5"/>
        <v>0</v>
      </c>
      <c r="J21" s="877">
        <f t="shared" si="5"/>
        <v>6.431</v>
      </c>
      <c r="K21" s="877">
        <f t="shared" si="5"/>
        <v>6.8810000000000002</v>
      </c>
      <c r="L21" s="877">
        <f t="shared" si="5"/>
        <v>11.422000000000001</v>
      </c>
      <c r="M21" s="877">
        <f t="shared" si="5"/>
        <v>11.595000000000001</v>
      </c>
      <c r="N21" s="877">
        <f t="shared" si="5"/>
        <v>10.613</v>
      </c>
      <c r="O21" s="877">
        <f t="shared" si="5"/>
        <v>8.8130000000000006</v>
      </c>
      <c r="P21" s="878">
        <f>SUM(P22,P26,P27,P28)</f>
        <v>9.4489999999999998</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9：食料品製造業(N=1)</v>
      </c>
      <c r="BE21" s="845">
        <f>VLOOKUP(BE$13&amp;"_"&amp;$AV$8,データシート2!$A:$SI,MATCH($AV$5&amp;"_"&amp;$BA21&amp;$AV$6,データシート2!$A$1:$SI$1,0),0)</f>
        <v>1</v>
      </c>
      <c r="BF21" s="952">
        <f>VLOOKUP(BF$13&amp;"_"&amp;$AW$8,データシート2!$A:$SI,MATCH($AW$5&amp;"_"&amp;$BA21&amp;$AW$6,データシート2!$A$1:$SI$1,0),0)</f>
        <v>6.03</v>
      </c>
      <c r="BG21" s="952">
        <f t="shared" si="2"/>
        <v>6.03</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0.69749661310638023</v>
      </c>
    </row>
    <row r="22" spans="2:63" ht="15.95" customHeight="1" thickBot="1">
      <c r="B22" s="285"/>
      <c r="C22" s="522"/>
      <c r="D22" s="408" t="s">
        <v>114</v>
      </c>
      <c r="E22" s="409"/>
      <c r="F22" s="879">
        <f>SUM(F23:F25)</f>
        <v>4.7140000000000004</v>
      </c>
      <c r="G22" s="879">
        <f t="shared" ref="G22:P22" si="6">SUM(G23:G25)</f>
        <v>3.9740000000000002</v>
      </c>
      <c r="H22" s="879">
        <f t="shared" si="6"/>
        <v>4.3090000000000002</v>
      </c>
      <c r="I22" s="879">
        <f t="shared" si="6"/>
        <v>0</v>
      </c>
      <c r="J22" s="879">
        <f t="shared" si="6"/>
        <v>6.431</v>
      </c>
      <c r="K22" s="879">
        <f t="shared" si="6"/>
        <v>6.8810000000000002</v>
      </c>
      <c r="L22" s="879">
        <f t="shared" si="6"/>
        <v>11.422000000000001</v>
      </c>
      <c r="M22" s="879">
        <f t="shared" si="6"/>
        <v>11.595000000000001</v>
      </c>
      <c r="N22" s="879">
        <f t="shared" si="6"/>
        <v>10.613</v>
      </c>
      <c r="O22" s="879">
        <f t="shared" si="6"/>
        <v>8.8130000000000006</v>
      </c>
      <c r="P22" s="880">
        <f t="shared" si="6"/>
        <v>9.4489999999999998</v>
      </c>
      <c r="Z22" s="273"/>
      <c r="AB22" s="272"/>
      <c r="AC22" s="521" t="s">
        <v>286</v>
      </c>
      <c r="AP22" s="16" t="s">
        <v>287</v>
      </c>
      <c r="AQ22" s="273"/>
      <c r="AV22" s="70" t="str">
        <f>AW22</f>
        <v>エネルギー起源CO2</v>
      </c>
      <c r="AW22" s="70" t="str">
        <f>D56</f>
        <v>エネルギー起源CO2</v>
      </c>
      <c r="AX22" s="165">
        <f>P56</f>
        <v>9.4489999999999998</v>
      </c>
      <c r="AY22" s="165">
        <f>AX22</f>
        <v>9.4489999999999998</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4.7140000000000004</v>
      </c>
      <c r="G23" s="881">
        <f>IFERROR(VLOOKUP(年度マスタ!$K$4&amp;"_"&amp;G$20,データシート1!$A:$BU,MATCH("ba_"&amp;$E23,データシート1!$A$1:$BU$1,0),0),0)</f>
        <v>3.9740000000000002</v>
      </c>
      <c r="H23" s="881">
        <f>IFERROR(VLOOKUP(年度マスタ!$K$4&amp;"_"&amp;H$20,データシート1!$A:$BU,MATCH("ba_"&amp;$E23,データシート1!$A$1:$BU$1,0),0),0)</f>
        <v>4.3090000000000002</v>
      </c>
      <c r="I23" s="881">
        <f>IFERROR(VLOOKUP(年度マスタ!$K$4&amp;"_"&amp;I$20,データシート1!$A:$BU,MATCH("ba_"&amp;$E23,データシート1!$A$1:$BU$1,0),0),0)</f>
        <v>0</v>
      </c>
      <c r="J23" s="881">
        <f>IFERROR(VLOOKUP(年度マスタ!$K$4&amp;"_"&amp;J$20,データシート1!$A:$BU,MATCH("ba_"&amp;$E23,データシート1!$A$1:$BU$1,0),0),0)</f>
        <v>6.431</v>
      </c>
      <c r="K23" s="881">
        <f>IFERROR(VLOOKUP(年度マスタ!$K$4&amp;"_"&amp;K$20,データシート1!$A:$BU,MATCH("ba_"&amp;$E23,データシート1!$A$1:$BU$1,0),0),0)</f>
        <v>6.8810000000000002</v>
      </c>
      <c r="L23" s="881">
        <f>IFERROR(VLOOKUP(年度マスタ!$K$4&amp;"_"&amp;L$20,データシート1!$A:$BU,MATCH("ba_"&amp;$E23,データシート1!$A$1:$BU$1,0),0),0)</f>
        <v>11.422000000000001</v>
      </c>
      <c r="M23" s="881">
        <f>IFERROR(VLOOKUP(年度マスタ!$K$4&amp;"_"&amp;M$20,データシート1!$A:$BU,MATCH("ba_"&amp;$E23,データシート1!$A$1:$BU$1,0),0),0)</f>
        <v>11.595000000000001</v>
      </c>
      <c r="N23" s="881">
        <f>IFERROR(VLOOKUP(年度マスタ!$K$4&amp;"_"&amp;N$20,データシート1!$A:$BU,MATCH("ba_"&amp;$E23,データシート1!$A$1:$BU$1,0),0),0)</f>
        <v>10.613</v>
      </c>
      <c r="O23" s="881">
        <f>IFERROR(VLOOKUP(年度マスタ!$K$4&amp;"_"&amp;O$20,データシート1!$A:$BU,MATCH("ba_"&amp;$E23,データシート1!$A$1:$BU$1,0),0),0)</f>
        <v>8.8130000000000006</v>
      </c>
      <c r="P23" s="882">
        <f>IFERROR(VLOOKUP(年度マスタ!$K$4&amp;"_"&amp;P$20,データシート1!$A:$BU,MATCH("ba_"&amp;$E23,データシート1!$A$1:$BU$1,0),0),0)</f>
        <v>9.4489999999999998</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1631</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123.39152580094969</v>
      </c>
      <c r="AG24" s="877">
        <f t="shared" ref="AG24:AP24" si="11">AG25+AG29</f>
        <v>161.7986710954417</v>
      </c>
      <c r="AH24" s="877">
        <f t="shared" si="11"/>
        <v>187.31073849792898</v>
      </c>
      <c r="AI24" s="877">
        <f t="shared" si="11"/>
        <v>178.05911503397402</v>
      </c>
      <c r="AJ24" s="877">
        <f t="shared" si="11"/>
        <v>169.57201760671225</v>
      </c>
      <c r="AK24" s="877">
        <f t="shared" si="11"/>
        <v>199.68971040514037</v>
      </c>
      <c r="AL24" s="877">
        <f t="shared" si="11"/>
        <v>181.9518912273106</v>
      </c>
      <c r="AM24" s="877">
        <f t="shared" si="11"/>
        <v>174.17366251177401</v>
      </c>
      <c r="AN24" s="877">
        <f t="shared" si="11"/>
        <v>168.84537359239809</v>
      </c>
      <c r="AO24" s="877">
        <f t="shared" si="11"/>
        <v>136.91343569109327</v>
      </c>
      <c r="AP24" s="878">
        <f t="shared" si="11"/>
        <v>142.19996608896508</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101.86944700256045</v>
      </c>
      <c r="AG25" s="879">
        <f>①CO2排出量の現状把握!AA35</f>
        <v>141.00747246830628</v>
      </c>
      <c r="AH25" s="879">
        <f>①CO2排出量の現状把握!AB35</f>
        <v>166.76259899500982</v>
      </c>
      <c r="AI25" s="879">
        <f>①CO2排出量の現状把握!AC35</f>
        <v>157.48730740220043</v>
      </c>
      <c r="AJ25" s="879">
        <f>①CO2排出量の現状把握!AD35</f>
        <v>150.85654427988709</v>
      </c>
      <c r="AK25" s="879">
        <f>①CO2排出量の現状把握!AE35</f>
        <v>180.99170332794193</v>
      </c>
      <c r="AL25" s="879">
        <f>①CO2排出量の現状把握!AF35</f>
        <v>164.26373377586415</v>
      </c>
      <c r="AM25" s="879">
        <f>①CO2排出量の現状把握!AG35</f>
        <v>157.7262302908558</v>
      </c>
      <c r="AN25" s="879">
        <f>①CO2排出量の現状把握!AH35</f>
        <v>153.90847154276258</v>
      </c>
      <c r="AO25" s="879">
        <f>①CO2排出量の現状把握!AI35</f>
        <v>123.98989015425283</v>
      </c>
      <c r="AP25" s="880">
        <f>①CO2排出量の現状把握!AJ35</f>
        <v>127.52194616817613</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93.554997549664265</v>
      </c>
      <c r="AG26" s="881">
        <f>①CO2排出量の現状把握!AA36</f>
        <v>132.86485960181739</v>
      </c>
      <c r="AH26" s="881">
        <f>①CO2排出量の現状把握!AB36</f>
        <v>159.30068367378831</v>
      </c>
      <c r="AI26" s="881">
        <f>①CO2排出量の現状把握!AC36</f>
        <v>151.66006306566791</v>
      </c>
      <c r="AJ26" s="881">
        <f>①CO2排出量の現状把握!AD36</f>
        <v>142.508892489148</v>
      </c>
      <c r="AK26" s="881">
        <f>①CO2排出量の現状把握!AE36</f>
        <v>174.30679342433749</v>
      </c>
      <c r="AL26" s="881">
        <f>①CO2排出量の現状把握!AF36</f>
        <v>157.86171703926709</v>
      </c>
      <c r="AM26" s="881">
        <f>①CO2排出量の現状把握!AG36</f>
        <v>151.88044638390556</v>
      </c>
      <c r="AN26" s="881">
        <f>①CO2排出量の現状把握!AH36</f>
        <v>148.15603025668531</v>
      </c>
      <c r="AO26" s="881">
        <f>①CO2排出量の現状把握!AI36</f>
        <v>119.1298374723911</v>
      </c>
      <c r="AP26" s="882">
        <f>①CO2排出量の現状把握!AJ36</f>
        <v>123.07960883565721</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1.2294563085426731</v>
      </c>
      <c r="AG27" s="881">
        <f>①CO2排出量の現状把握!AA37</f>
        <v>1.1120427887231501</v>
      </c>
      <c r="AH27" s="881">
        <f>①CO2排出量の現状把握!AB37</f>
        <v>0.9322895571766876</v>
      </c>
      <c r="AI27" s="881">
        <f>①CO2排出量の現状把握!AC37</f>
        <v>0.85049791909344419</v>
      </c>
      <c r="AJ27" s="881">
        <f>①CO2排出量の現状把握!AD37</f>
        <v>0.76939746429204847</v>
      </c>
      <c r="AK27" s="881">
        <f>①CO2排出量の現状把握!AE37</f>
        <v>0.76323555724403624</v>
      </c>
      <c r="AL27" s="881">
        <f>①CO2排出量の現状把握!AF37</f>
        <v>0.79393288128275996</v>
      </c>
      <c r="AM27" s="881">
        <f>①CO2排出量の現状把握!AG37</f>
        <v>0.7367117462945848</v>
      </c>
      <c r="AN27" s="881">
        <f>①CO2排出量の現状把握!AH37</f>
        <v>0.65627509426636366</v>
      </c>
      <c r="AO27" s="881">
        <f>①CO2排出量の現状把握!AI37</f>
        <v>0.58105133522771391</v>
      </c>
      <c r="AP27" s="882">
        <f>①CO2排出量の現状把握!AJ37</f>
        <v>0.64080058362091286</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7.0849931443535086</v>
      </c>
      <c r="AG28" s="881">
        <f>①CO2排出量の現状把握!AA38</f>
        <v>7.0305700777657396</v>
      </c>
      <c r="AH28" s="881">
        <f>①CO2排出量の現状把握!AB38</f>
        <v>6.5296257640448161</v>
      </c>
      <c r="AI28" s="881">
        <f>①CO2排出量の現状把握!AC38</f>
        <v>4.9767464174390792</v>
      </c>
      <c r="AJ28" s="881">
        <f>①CO2排出量の現状把握!AD38</f>
        <v>7.5782543264470483</v>
      </c>
      <c r="AK28" s="881">
        <f>①CO2排出量の現状把握!AE38</f>
        <v>5.9216743463604313</v>
      </c>
      <c r="AL28" s="881">
        <f>①CO2排出量の現状把握!AF38</f>
        <v>5.608083855314316</v>
      </c>
      <c r="AM28" s="881">
        <f>①CO2排出量の現状把握!AG38</f>
        <v>5.1090721606556349</v>
      </c>
      <c r="AN28" s="881">
        <f>①CO2排出量の現状把握!AH38</f>
        <v>5.0961661918109096</v>
      </c>
      <c r="AO28" s="881">
        <f>①CO2排出量の現状把握!AI38</f>
        <v>4.2790013466340167</v>
      </c>
      <c r="AP28" s="882">
        <f>①CO2排出量の現状把握!AJ38</f>
        <v>3.8015367488979961</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21.522078798389241</v>
      </c>
      <c r="AG29" s="883">
        <f>①CO2排出量の現状把握!AA39</f>
        <v>20.791198627135419</v>
      </c>
      <c r="AH29" s="883">
        <f>①CO2排出量の現状把握!AB39</f>
        <v>20.54813950291916</v>
      </c>
      <c r="AI29" s="883">
        <f>①CO2排出量の現状把握!AC39</f>
        <v>20.571807631773599</v>
      </c>
      <c r="AJ29" s="883">
        <f>①CO2排出量の現状把握!AD39</f>
        <v>18.715473326825151</v>
      </c>
      <c r="AK29" s="883">
        <f>①CO2排出量の現状把握!AE39</f>
        <v>18.698007077198454</v>
      </c>
      <c r="AL29" s="883">
        <f>①CO2排出量の現状把握!AF39</f>
        <v>17.688157451446454</v>
      </c>
      <c r="AM29" s="883">
        <f>①CO2排出量の現状把握!AG39</f>
        <v>16.447432220918202</v>
      </c>
      <c r="AN29" s="883">
        <f>①CO2排出量の現状把握!AH39</f>
        <v>14.936902049635496</v>
      </c>
      <c r="AO29" s="883">
        <f>①CO2排出量の現状把握!AI39</f>
        <v>12.923545536840427</v>
      </c>
      <c r="AP29" s="884">
        <f>①CO2排出量の現状把握!AJ39</f>
        <v>14.67801992078895</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3.8203595987656706E-2</v>
      </c>
      <c r="AG32" s="461">
        <f t="shared" si="16"/>
        <v>2.4561388379116041E-2</v>
      </c>
      <c r="AH32" s="461">
        <f t="shared" si="16"/>
        <v>2.3004554007711859E-2</v>
      </c>
      <c r="AI32" s="461">
        <f t="shared" si="16"/>
        <v>0</v>
      </c>
      <c r="AJ32" s="461">
        <f t="shared" si="16"/>
        <v>3.7924889322927056E-2</v>
      </c>
      <c r="AK32" s="461">
        <f t="shared" si="16"/>
        <v>3.4458460508753737E-2</v>
      </c>
      <c r="AL32" s="461">
        <f t="shared" si="16"/>
        <v>6.2774835276268801E-2</v>
      </c>
      <c r="AM32" s="461">
        <f t="shared" si="16"/>
        <v>6.6571488667043377E-2</v>
      </c>
      <c r="AN32" s="461">
        <f t="shared" si="16"/>
        <v>6.285632691139266E-2</v>
      </c>
      <c r="AO32" s="461">
        <f t="shared" si="16"/>
        <v>6.4369139197441957E-2</v>
      </c>
      <c r="AP32" s="461">
        <f t="shared" si="16"/>
        <v>6.644867970002459E-2</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4.6274914988804407E-2</v>
      </c>
      <c r="AG33" s="458">
        <f t="shared" ref="AG33:AP33" si="17">IFERROR(IF(G22/AG25&gt;1,1,G22/AG25),0)</f>
        <v>2.8182903575505344E-2</v>
      </c>
      <c r="AH33" s="458">
        <f t="shared" si="17"/>
        <v>2.5839127154218447E-2</v>
      </c>
      <c r="AI33" s="458">
        <f t="shared" si="17"/>
        <v>0</v>
      </c>
      <c r="AJ33" s="458">
        <f t="shared" si="17"/>
        <v>4.262990399719379E-2</v>
      </c>
      <c r="AK33" s="458">
        <f t="shared" si="17"/>
        <v>3.8018317268014211E-2</v>
      </c>
      <c r="AL33" s="458">
        <f t="shared" si="17"/>
        <v>6.9534520721324766E-2</v>
      </c>
      <c r="AM33" s="458">
        <f t="shared" si="17"/>
        <v>7.3513454157993804E-2</v>
      </c>
      <c r="AN33" s="458">
        <f>IFERROR(IF(N22/AN25&gt;1,1,N22/AN25),0)</f>
        <v>6.895656810581241E-2</v>
      </c>
      <c r="AO33" s="458">
        <f t="shared" si="17"/>
        <v>7.1078375737215024E-2</v>
      </c>
      <c r="AP33" s="458">
        <f t="shared" si="17"/>
        <v>7.409704983280796E-2</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5.0387473929412951E-2</v>
      </c>
      <c r="AG34" s="459">
        <f t="shared" ref="AG34:AP36" si="18">IFERROR(IF(G23/AG26&gt;1,1,G23/AG26),0)</f>
        <v>2.9910090688461028E-2</v>
      </c>
      <c r="AH34" s="459">
        <f t="shared" si="18"/>
        <v>2.7049475875595457E-2</v>
      </c>
      <c r="AI34" s="459">
        <f t="shared" si="18"/>
        <v>0</v>
      </c>
      <c r="AJ34" s="459">
        <f t="shared" si="18"/>
        <v>4.5127008481170523E-2</v>
      </c>
      <c r="AK34" s="459">
        <f t="shared" si="18"/>
        <v>3.9476373036412271E-2</v>
      </c>
      <c r="AL34" s="459">
        <f t="shared" si="18"/>
        <v>7.2354464490962375E-2</v>
      </c>
      <c r="AM34" s="459">
        <f t="shared" si="18"/>
        <v>7.6342941280877735E-2</v>
      </c>
      <c r="AN34" s="459">
        <f t="shared" si="18"/>
        <v>7.1633938771257705E-2</v>
      </c>
      <c r="AO34" s="459">
        <f t="shared" si="18"/>
        <v>7.3978108146436905E-2</v>
      </c>
      <c r="AP34" s="459">
        <f t="shared" si="18"/>
        <v>7.6771449709568326E-2</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4.7140000000000004</v>
      </c>
      <c r="G55" s="885">
        <f t="shared" ref="G55:P55" si="32">SUM(G56,G57,G60,G61,G62,G63,G64,G65,)</f>
        <v>3.9740000000000002</v>
      </c>
      <c r="H55" s="885">
        <f t="shared" si="32"/>
        <v>4.3090000000000002</v>
      </c>
      <c r="I55" s="885">
        <f t="shared" si="32"/>
        <v>0</v>
      </c>
      <c r="J55" s="885">
        <f t="shared" si="32"/>
        <v>6.431</v>
      </c>
      <c r="K55" s="885">
        <f t="shared" si="32"/>
        <v>6.8810000000000002</v>
      </c>
      <c r="L55" s="885">
        <f t="shared" si="32"/>
        <v>11.422000000000001</v>
      </c>
      <c r="M55" s="885">
        <f t="shared" si="32"/>
        <v>11.595000000000001</v>
      </c>
      <c r="N55" s="885">
        <f t="shared" si="32"/>
        <v>10.613</v>
      </c>
      <c r="O55" s="885">
        <f t="shared" si="32"/>
        <v>8.8130000000000006</v>
      </c>
      <c r="P55" s="886">
        <f t="shared" si="32"/>
        <v>9.4489999999999998</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4.7140000000000004</v>
      </c>
      <c r="G56" s="887">
        <f>IFERROR(VLOOKUP(年度マスタ!$K$4&amp;"_"&amp;G$54,データシート1!$A:$CE,MATCH("bc_"&amp;$C56,データシート1!$A$1:$CE$1,0),0),0)</f>
        <v>3.9740000000000002</v>
      </c>
      <c r="H56" s="887">
        <f>IFERROR(VLOOKUP(年度マスタ!$K$4&amp;"_"&amp;H$54,データシート1!$A:$CE,MATCH("bc_"&amp;$C56,データシート1!$A$1:$CE$1,0),0),0)</f>
        <v>4.3090000000000002</v>
      </c>
      <c r="I56" s="887">
        <f>IFERROR(VLOOKUP(年度マスタ!$K$4&amp;"_"&amp;I$54,データシート1!$A:$CE,MATCH("bc_"&amp;$C56,データシート1!$A$1:$CE$1,0),0),0)</f>
        <v>0</v>
      </c>
      <c r="J56" s="887">
        <f>IFERROR(VLOOKUP(年度マスタ!$K$4&amp;"_"&amp;J$54,データシート1!$A:$CE,MATCH("bc_"&amp;$C56,データシート1!$A$1:$CE$1,0),0),0)</f>
        <v>6.431</v>
      </c>
      <c r="K56" s="887">
        <f>IFERROR(VLOOKUP(年度マスタ!$K$4&amp;"_"&amp;K$54,データシート1!$A:$CE,MATCH("bc_"&amp;$C56,データシート1!$A$1:$CE$1,0),0),0)</f>
        <v>6.8810000000000002</v>
      </c>
      <c r="L56" s="887">
        <f>IFERROR(VLOOKUP(年度マスタ!$K$4&amp;"_"&amp;L$54,データシート1!$A:$CE,MATCH("bc_"&amp;$C56,データシート1!$A$1:$CE$1,0),0),0)</f>
        <v>11.422000000000001</v>
      </c>
      <c r="M56" s="887">
        <f>IFERROR(VLOOKUP(年度マスタ!$K$4&amp;"_"&amp;M$54,データシート1!$A:$CE,MATCH("bc_"&amp;$C56,データシート1!$A$1:$CE$1,0),0),0)</f>
        <v>11.595000000000001</v>
      </c>
      <c r="N56" s="887">
        <f>IFERROR(VLOOKUP(年度マスタ!$K$4&amp;"_"&amp;N$54,データシート1!$A:$CE,MATCH("bc_"&amp;$C56,データシート1!$A$1:$CE$1,0),0),0)</f>
        <v>10.613</v>
      </c>
      <c r="O56" s="887">
        <f>IFERROR(VLOOKUP(年度マスタ!$K$4&amp;"_"&amp;O$54,データシート1!$A:$CE,MATCH("bc_"&amp;$C56,データシート1!$A$1:$CE$1,0),0),0)</f>
        <v>8.8130000000000006</v>
      </c>
      <c r="P56" s="888">
        <f>IFERROR(VLOOKUP(年度マスタ!$K$4&amp;"_"&amp;P$54,データシート1!$A:$CE,MATCH("bc_"&amp;$C56,データシート1!$A$1:$CE$1,0),0),0)</f>
        <v>9.4489999999999998</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和気町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1609</v>
      </c>
      <c r="AE4" s="1118" t="s">
        <v>1610</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1608</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611.9</v>
      </c>
      <c r="K6" s="619">
        <f>VLOOKUP(年度マスタ!$K$4&amp;"_"&amp;K$5,データシート1!$A:$BT,MATCH("cb_"&amp;$G6,データシート1!$A$1:$BT$1,0),0)</f>
        <v>768.2</v>
      </c>
      <c r="L6" s="619">
        <f>VLOOKUP(年度マスタ!$K$4&amp;"_"&amp;L$5,データシート1!$A:$BT,MATCH("cb_"&amp;$G6,データシート1!$A$1:$BT$1,0),0)</f>
        <v>825.6</v>
      </c>
      <c r="M6" s="619">
        <f>VLOOKUP(年度マスタ!$K$4&amp;"_"&amp;M$5,データシート1!$A:$BT,MATCH("cb_"&amp;$G6,データシート1!$A$1:$BT$1,0),0)</f>
        <v>884</v>
      </c>
      <c r="N6" s="619">
        <f>VLOOKUP(年度マスタ!$K$4&amp;"_"&amp;N$5,データシート1!$A:$BT,MATCH("cb_"&amp;$G6,データシート1!$A$1:$BT$1,0),0)</f>
        <v>1008.1</v>
      </c>
      <c r="O6" s="619">
        <f>VLOOKUP(年度マスタ!$K$4&amp;"_"&amp;O$5,データシート1!$A:$BT,MATCH("cb_"&amp;$G6,データシート1!$A$1:$BT$1,0),0)</f>
        <v>1114.599999999999</v>
      </c>
      <c r="P6" s="619">
        <f>VLOOKUP(年度マスタ!$K$4&amp;"_"&amp;P$5,データシート1!$A:$BT,MATCH("cb_"&amp;$G6,データシート1!$A$1:$BT$1,0),0)</f>
        <v>1250.9000000000001</v>
      </c>
      <c r="Q6" s="619">
        <f>VLOOKUP(年度マスタ!$K$4&amp;"_"&amp;Q$5,データシート1!$A:$BT,MATCH("cb_"&amp;$G6,データシート1!$A$1:$BT$1,0),0)</f>
        <v>1449.2</v>
      </c>
      <c r="R6" s="633">
        <f>VLOOKUP(年度マスタ!$K$4&amp;"_"&amp;R$5,データシート1!$A:$BT,MATCH("cb_"&amp;$G6,データシート1!$A$1:$BT$1,0),0)</f>
        <v>1595.0000000000005</v>
      </c>
      <c r="S6" s="568"/>
      <c r="T6" s="190"/>
      <c r="U6" s="581"/>
      <c r="V6" s="195"/>
      <c r="W6" s="195"/>
      <c r="X6" s="195"/>
      <c r="Y6" s="196" t="s">
        <v>372</v>
      </c>
      <c r="Z6" s="663" t="s">
        <v>373</v>
      </c>
      <c r="AA6" s="663"/>
      <c r="AB6" s="663"/>
      <c r="AC6" s="664">
        <f>SUM(AC7:AC8)</f>
        <v>329289</v>
      </c>
      <c r="AD6" s="664">
        <f>SUM(AD7:AD8)</f>
        <v>440802.22100000002</v>
      </c>
      <c r="AE6" s="665">
        <f>$AD6*3600/100000000</f>
        <v>15.868879956000001</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9329.2999999999993</v>
      </c>
      <c r="K7" s="617">
        <f>VLOOKUP(年度マスタ!$K$4&amp;"_"&amp;K$5,データシート1!$A:$BT,MATCH("cb_"&amp;$G7,データシート1!$A$1:$BT$1,0),0)</f>
        <v>10690.3</v>
      </c>
      <c r="L7" s="617">
        <f>VLOOKUP(年度マスタ!$K$4&amp;"_"&amp;L$5,データシート1!$A:$BT,MATCH("cb_"&amp;$G7,データシート1!$A$1:$BT$1,0),0)</f>
        <v>14440</v>
      </c>
      <c r="M7" s="617">
        <f>VLOOKUP(年度マスタ!$K$4&amp;"_"&amp;M$5,データシート1!$A:$BT,MATCH("cb_"&amp;$G7,データシート1!$A$1:$BT$1,0),0)</f>
        <v>15253</v>
      </c>
      <c r="N7" s="617">
        <f>VLOOKUP(年度マスタ!$K$4&amp;"_"&amp;N$5,データシート1!$A:$BT,MATCH("cb_"&amp;$G7,データシート1!$A$1:$BT$1,0),0)</f>
        <v>16182.9</v>
      </c>
      <c r="O7" s="617">
        <f>VLOOKUP(年度マスタ!$K$4&amp;"_"&amp;O$5,データシート1!$A:$BT,MATCH("cb_"&amp;$G7,データシート1!$A$1:$BT$1,0),0)</f>
        <v>105155.1</v>
      </c>
      <c r="P7" s="617">
        <f>VLOOKUP(年度マスタ!$K$4&amp;"_"&amp;P$5,データシート1!$A:$BT,MATCH("cb_"&amp;$G7,データシート1!$A$1:$BT$1,0),0)</f>
        <v>105751.1</v>
      </c>
      <c r="Q7" s="617">
        <f>VLOOKUP(年度マスタ!$K$4&amp;"_"&amp;Q$5,データシート1!$A:$BT,MATCH("cb_"&amp;$G7,データシート1!$A$1:$BT$1,0),0)</f>
        <v>107849.10000000002</v>
      </c>
      <c r="R7" s="634">
        <f>VLOOKUP(年度マスタ!$K$4&amp;"_"&amp;R$5,データシート1!$A:$BT,MATCH("cb_"&amp;$G7,データシート1!$A$1:$BT$1,0),0)</f>
        <v>107849.10000000002</v>
      </c>
      <c r="S7" s="568"/>
      <c r="T7" s="190"/>
      <c r="U7" s="581"/>
      <c r="V7" s="195"/>
      <c r="W7" s="195"/>
      <c r="X7" s="195"/>
      <c r="Y7" s="196" t="s">
        <v>375</v>
      </c>
      <c r="Z7" s="212" t="s">
        <v>376</v>
      </c>
      <c r="AA7" s="212"/>
      <c r="AB7" s="212"/>
      <c r="AC7" s="1022">
        <f>VLOOKUP(年度マスタ!$K$4&amp;"_"&amp;年度マスタ!$K$9,データシート3!A:AB,MATCH("ea_"&amp;$Y7&amp;"_設備",データシート3!$A$1:$AB$1,0),0)</f>
        <v>110457</v>
      </c>
      <c r="AD7" s="1022">
        <f>VLOOKUP(年度マスタ!$K$4&amp;"_"&amp;年度マスタ!$K$9,データシート3!A:AB,MATCH("ea_"&amp;$Y7&amp;"_年間発電",データシート3!$A$1:$AB$1,0),0)/10^3</f>
        <v>148046.9</v>
      </c>
      <c r="AE7" s="554">
        <f t="shared" ref="AE7:AE16" si="0">$AD7*3600/100000000</f>
        <v>5.3296884000000002</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218832</v>
      </c>
      <c r="AD8" s="1022">
        <f>VLOOKUP(年度マスタ!$K$4&amp;"_"&amp;年度マスタ!$K$9,データシート3!A:AB,MATCH("ea_"&amp;$Y8&amp;"_年間発電",データシート3!$A$1:$AB$1,0),0)/10^3</f>
        <v>292755.321</v>
      </c>
      <c r="AE8" s="554">
        <f t="shared" si="0"/>
        <v>10.539191556</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2400</v>
      </c>
      <c r="K9" s="617">
        <f>VLOOKUP(年度マスタ!$K$4&amp;"_"&amp;K$5,データシート1!$A:$BT,MATCH("cb_"&amp;$G9,データシート1!$A$1:$BT$1,0),0)</f>
        <v>2400</v>
      </c>
      <c r="L9" s="617">
        <f>VLOOKUP(年度マスタ!$K$4&amp;"_"&amp;L$5,データシート1!$A:$BT,MATCH("cb_"&amp;$G9,データシート1!$A$1:$BT$1,0),0)</f>
        <v>2400</v>
      </c>
      <c r="M9" s="617">
        <f>VLOOKUP(年度マスタ!$K$4&amp;"_"&amp;M$5,データシート1!$A:$BT,MATCH("cb_"&amp;$G9,データシート1!$A$1:$BT$1,0),0)</f>
        <v>2400</v>
      </c>
      <c r="N9" s="617">
        <f>VLOOKUP(年度マスタ!$K$4&amp;"_"&amp;N$5,データシート1!$A:$BT,MATCH("cb_"&amp;$G9,データシート1!$A$1:$BT$1,0),0)</f>
        <v>2400</v>
      </c>
      <c r="O9" s="617">
        <f>VLOOKUP(年度マスタ!$K$4&amp;"_"&amp;O$5,データシート1!$A:$BT,MATCH("cb_"&amp;$G9,データシート1!$A$1:$BT$1,0),0)</f>
        <v>2400</v>
      </c>
      <c r="P9" s="617">
        <f>VLOOKUP(年度マスタ!$K$4&amp;"_"&amp;P$5,データシート1!$A:$BT,MATCH("cb_"&amp;$G9,データシート1!$A$1:$BT$1,0),0)</f>
        <v>2400</v>
      </c>
      <c r="Q9" s="617">
        <f>VLOOKUP(年度マスタ!$K$4&amp;"_"&amp;Q$5,データシート1!$A:$BT,MATCH("cb_"&amp;$G9,データシート1!$A$1:$BT$1,0),0)</f>
        <v>2400</v>
      </c>
      <c r="R9" s="634">
        <f>VLOOKUP(年度マスタ!$K$4&amp;"_"&amp;R$5,データシート1!$A:$BT,MATCH("cb_"&amp;$G9,データシート1!$A$1:$BT$1,0),0)</f>
        <v>2400</v>
      </c>
      <c r="S9" s="568"/>
      <c r="T9" s="190"/>
      <c r="U9" s="581"/>
      <c r="V9" s="195"/>
      <c r="W9" s="195"/>
      <c r="X9" s="195"/>
      <c r="Y9" s="196" t="s">
        <v>381</v>
      </c>
      <c r="Z9" s="208" t="s">
        <v>377</v>
      </c>
      <c r="AA9" s="208"/>
      <c r="AB9" s="208"/>
      <c r="AC9" s="666">
        <f>VLOOKUP(年度マスタ!$K$4&amp;"_"&amp;年度マスタ!$K$9,データシート3!A:AB,MATCH("ea_"&amp;$Y9&amp;"_設備",データシート3!$A$1:$AB$1,0),0)</f>
        <v>44600</v>
      </c>
      <c r="AD9" s="666">
        <f>VLOOKUP(年度マスタ!$K$4&amp;"_"&amp;年度マスタ!$K$9,データシート3!A:AB,MATCH("ea_"&amp;$Y9&amp;"_年間発電",データシート3!$A$1:$AB$1,0),0)/10^3</f>
        <v>79536.649999999994</v>
      </c>
      <c r="AE9" s="667">
        <f t="shared" si="0"/>
        <v>2.8633194</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12341.199999999999</v>
      </c>
      <c r="K12" s="651">
        <f t="shared" ref="K12:Q12" si="1">SUM(K6:K11)</f>
        <v>13858.5</v>
      </c>
      <c r="L12" s="651">
        <f t="shared" si="1"/>
        <v>17665.599999999999</v>
      </c>
      <c r="M12" s="651">
        <f t="shared" si="1"/>
        <v>18537</v>
      </c>
      <c r="N12" s="651">
        <f t="shared" si="1"/>
        <v>19591</v>
      </c>
      <c r="O12" s="651">
        <f t="shared" si="1"/>
        <v>108669.70000000001</v>
      </c>
      <c r="P12" s="651">
        <f t="shared" si="1"/>
        <v>109402</v>
      </c>
      <c r="Q12" s="651">
        <f t="shared" si="1"/>
        <v>111698.30000000002</v>
      </c>
      <c r="R12" s="652">
        <f t="shared" ref="R12" si="2">SUM(R6:R11)</f>
        <v>111844.10000000002</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1613</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2.7354551900000001</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11.131974599999999</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734.35342800000001</v>
      </c>
      <c r="K19" s="615">
        <f>K6*別紙!$C5/100*別紙!$E5/10^3</f>
        <v>921.93218400000012</v>
      </c>
      <c r="L19" s="615">
        <f>L6*別紙!$C5/100*別紙!$E5/10^3</f>
        <v>990.81907199999989</v>
      </c>
      <c r="M19" s="615">
        <f>M6*別紙!$C5/100*別紙!$E5/10^3</f>
        <v>1060.9060799999997</v>
      </c>
      <c r="N19" s="615">
        <f>N6*別紙!$C5/100*別紙!$E5/10^3</f>
        <v>1209.840972</v>
      </c>
      <c r="O19" s="615">
        <f>O6*別紙!$C5/100*別紙!$E5/10^3</f>
        <v>1337.6537519999988</v>
      </c>
      <c r="P19" s="615">
        <f>P6*別紙!$C5/100*別紙!$E5/10^3</f>
        <v>1501.2301080000002</v>
      </c>
      <c r="Q19" s="615">
        <f>Q6*別紙!$C5/100*別紙!$E5/10^3</f>
        <v>1739.2139040000002</v>
      </c>
      <c r="R19" s="639">
        <f>R6*別紙!$C5/100*別紙!$E5/10^3</f>
        <v>1914.1914000000004</v>
      </c>
      <c r="S19" s="572"/>
      <c r="T19" s="191"/>
      <c r="U19" s="588"/>
      <c r="W19" s="201"/>
      <c r="X19" s="201"/>
      <c r="Y19" s="173"/>
      <c r="Z19" s="628" t="s">
        <v>389</v>
      </c>
      <c r="AA19" s="671"/>
      <c r="AB19" s="672"/>
      <c r="AC19" s="673">
        <f>SUM($AC$6,$AC$9,$AC$10,$AC$13)</f>
        <v>373889</v>
      </c>
      <c r="AD19" s="673">
        <f>SUM($AD$6,$AD$9,$AD$10,$AD$13)</f>
        <v>520338.87100000004</v>
      </c>
      <c r="AE19" s="674">
        <f>SUM($AE$6,$AE$9,$AE$10,$AE$13,$AE$17,$AE$18)</f>
        <v>32.599629145999998</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1608</v>
      </c>
      <c r="D20" s="171"/>
      <c r="E20" s="172"/>
      <c r="F20" s="171"/>
      <c r="G20" s="622" t="s">
        <v>374</v>
      </c>
      <c r="H20" s="623"/>
      <c r="I20" s="642"/>
      <c r="J20" s="640">
        <f>J7*別紙!$C6/100*別紙!$E6/10^3</f>
        <v>12340.424867999998</v>
      </c>
      <c r="K20" s="617">
        <f>K7*別紙!$C6/100*別紙!$E6/10^3</f>
        <v>14140.701228</v>
      </c>
      <c r="L20" s="617">
        <f>L7*別紙!$C6/100*別紙!$E6/10^3</f>
        <v>19100.654400000003</v>
      </c>
      <c r="M20" s="617">
        <f>M7*別紙!$C6/100*別紙!$E6/10^3</f>
        <v>20176.058280000001</v>
      </c>
      <c r="N20" s="617">
        <f>N7*別紙!$C6/100*別紙!$E6/10^3</f>
        <v>21406.092803999996</v>
      </c>
      <c r="O20" s="617">
        <f>O7*別紙!$C6/100*別紙!$E6/10^3</f>
        <v>139094.96007600002</v>
      </c>
      <c r="P20" s="617">
        <f>P7*別紙!$C6/100*別紙!$E6/10^3</f>
        <v>139883.32503600002</v>
      </c>
      <c r="Q20" s="617">
        <f>Q7*別紙!$C6/100*別紙!$E6/10^3</f>
        <v>142658.47551600003</v>
      </c>
      <c r="R20" s="634">
        <f>R7*別紙!$C6/100*別紙!$E6/10^3</f>
        <v>142658.47551600003</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12614.4</v>
      </c>
      <c r="K22" s="617">
        <f>K9*別紙!$C8/100*別紙!$E8/10^3</f>
        <v>12614.4</v>
      </c>
      <c r="L22" s="617">
        <f>L9*別紙!$C8/100*別紙!$E8/10^3</f>
        <v>12614.4</v>
      </c>
      <c r="M22" s="617">
        <f>M9*別紙!$C8/100*別紙!$E8/10^3</f>
        <v>12614.4</v>
      </c>
      <c r="N22" s="617">
        <f>N9*別紙!$C8/100*別紙!$E8/10^3</f>
        <v>12614.4</v>
      </c>
      <c r="O22" s="617">
        <f>O9*別紙!$C8/100*別紙!$E8/10^3</f>
        <v>12614.4</v>
      </c>
      <c r="P22" s="617">
        <f>P9*別紙!$C8/100*別紙!$E8/10^3</f>
        <v>12614.4</v>
      </c>
      <c r="Q22" s="617">
        <f>Q9*別紙!$C8/100*別紙!$E8/10^3</f>
        <v>12614.4</v>
      </c>
      <c r="R22" s="634">
        <f>R9*別紙!$C8/100*別紙!$E8/10^3</f>
        <v>12614.4</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25689.178295999998</v>
      </c>
      <c r="K25" s="657">
        <f t="shared" si="3"/>
        <v>27677.033411999997</v>
      </c>
      <c r="L25" s="657">
        <f t="shared" si="3"/>
        <v>32705.873471999999</v>
      </c>
      <c r="M25" s="657">
        <f t="shared" si="3"/>
        <v>33851.36436</v>
      </c>
      <c r="N25" s="657">
        <f t="shared" si="3"/>
        <v>35230.333775999999</v>
      </c>
      <c r="O25" s="657">
        <f t="shared" si="3"/>
        <v>153047.01382800002</v>
      </c>
      <c r="P25" s="657">
        <f t="shared" si="3"/>
        <v>153998.95514400001</v>
      </c>
      <c r="Q25" s="657">
        <f t="shared" si="3"/>
        <v>157012.08942000003</v>
      </c>
      <c r="R25" s="658">
        <f t="shared" ref="R25" si="4">SUM(R19:R24)</f>
        <v>157187.06691600004</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101477.03844465267</v>
      </c>
      <c r="K26" s="654">
        <f>(VLOOKUP(年度マスタ!$K$4&amp;"_"&amp;K$18,データシート1!$A:$BT,MATCH("da_合計",データシート1!$A$1:$BT$1,0),0))/10^3</f>
        <v>107083.0625105347</v>
      </c>
      <c r="L26" s="654">
        <f>(VLOOKUP(年度マスタ!$K$4&amp;"_"&amp;L$18,データシート1!$A:$BT,MATCH("da_合計",データシート1!$A$1:$BT$1,0),0))/10^3</f>
        <v>107171.71769977428</v>
      </c>
      <c r="M26" s="654">
        <f>(VLOOKUP(年度マスタ!$K$4&amp;"_"&amp;M$18,データシート1!$A:$BT,MATCH("da_合計",データシート1!$A$1:$BT$1,0),0))/10^3</f>
        <v>101732.01215158607</v>
      </c>
      <c r="N26" s="654">
        <f>(VLOOKUP(年度マスタ!$K$4&amp;"_"&amp;N$18,データシート1!$A:$BT,MATCH("da_合計",データシート1!$A$1:$BT$1,0),0))/10^3</f>
        <v>101090.74605257844</v>
      </c>
      <c r="O26" s="654">
        <f>(VLOOKUP(年度マスタ!$K$4&amp;"_"&amp;O$18,データシート1!$A:$BT,MATCH("da_合計",データシート1!$A$1:$BT$1,0),0))/10^3</f>
        <v>95685.530238305801</v>
      </c>
      <c r="P26" s="654">
        <f>(VLOOKUP(年度マスタ!$K$4&amp;"_"&amp;P$18,データシート1!$A:$BT,MATCH("da_合計",データシート1!$A$1:$BT$1,0),0))/10^3</f>
        <v>98503.274103047559</v>
      </c>
      <c r="Q26" s="654">
        <f>(VLOOKUP(年度マスタ!$K$4&amp;"_"&amp;Q$18,データシート1!$A:$BT,MATCH("da_合計",データシート1!$A$1:$BT$1,0),0))/10^3</f>
        <v>92168.409215690437</v>
      </c>
      <c r="R26" s="655">
        <f>Q26</f>
        <v>92168.409215690437</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0.25315262141800993</v>
      </c>
      <c r="K27" s="839">
        <f t="shared" ref="K27:P27" si="5">K25/K26</f>
        <v>0.25846322250334564</v>
      </c>
      <c r="L27" s="839">
        <f t="shared" si="5"/>
        <v>0.30517261618984842</v>
      </c>
      <c r="M27" s="839">
        <f t="shared" si="5"/>
        <v>0.33275036681236264</v>
      </c>
      <c r="N27" s="839">
        <f t="shared" si="5"/>
        <v>0.34850206524023775</v>
      </c>
      <c r="O27" s="839">
        <f t="shared" si="5"/>
        <v>1.5994791840190974</v>
      </c>
      <c r="P27" s="839">
        <f t="shared" si="5"/>
        <v>1.5633892025040361</v>
      </c>
      <c r="Q27" s="839">
        <f>Q25/Q26</f>
        <v>1.7035347659366007</v>
      </c>
      <c r="R27" s="840">
        <f>R25/R26</f>
        <v>1.705433220054329</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1611</v>
      </c>
      <c r="AD50" s="1136" t="s">
        <v>1612</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1.705433220054329</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5.6455229663594899</v>
      </c>
      <c r="AA52" s="173"/>
      <c r="AB52" s="678" t="s">
        <v>413</v>
      </c>
      <c r="AC52" s="679">
        <f>$AD6</f>
        <v>440802.22100000002</v>
      </c>
      <c r="AD52" s="680">
        <f>R19+R20</f>
        <v>144572.66691600005</v>
      </c>
      <c r="AE52" s="681">
        <f t="shared" ref="AE52:AE54" si="6">IFERROR(AD52/AC52,"-")</f>
        <v>0.32797626697076021</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428170.46178430959</v>
      </c>
      <c r="Z53" s="1130"/>
      <c r="AA53" s="173"/>
      <c r="AB53" s="678" t="s">
        <v>377</v>
      </c>
      <c r="AC53" s="679">
        <f>$AD9</f>
        <v>79536.649999999994</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12614.4</v>
      </c>
      <c r="AE54" s="681" t="str">
        <f t="shared" si="6"/>
        <v>-</v>
      </c>
      <c r="AF54" s="473"/>
      <c r="AG54" s="41"/>
      <c r="AH54" s="420"/>
      <c r="AI54" s="442" t="s">
        <v>440</v>
      </c>
      <c r="AJ54" s="443">
        <f>VLOOKUP(年度マスタ!$K$4&amp;"_"&amp;AJ$53,データシート1!$A$1:$BT$2000,MATCH("ca_太陽光発電（10kW未満）",データシート1!$A$1:$BT$1,0),0)</f>
        <v>121</v>
      </c>
      <c r="AK54" s="443">
        <f>VLOOKUP(年度マスタ!$K$4&amp;"_"&amp;AK$53,データシート1!$A$1:$BT$2000,MATCH("ca_太陽光発電（10kW未満）",データシート1!$A$1:$BT$1,0),0)</f>
        <v>147</v>
      </c>
      <c r="AL54" s="443">
        <f>VLOOKUP(年度マスタ!$K$4&amp;"_"&amp;AL$53,データシート1!$A$1:$BT$2000,MATCH("ca_太陽光発電（10kW未満）",データシート1!$A$1:$BT$1,0),0)</f>
        <v>158</v>
      </c>
      <c r="AM54" s="443">
        <f>VLOOKUP(年度マスタ!$K$4&amp;"_"&amp;AM$53,データシート1!$A$1:$BT$2000,MATCH("ca_太陽光発電（10kW未満）",データシート1!$A$1:$BT$1,0),0)</f>
        <v>170</v>
      </c>
      <c r="AN54" s="443">
        <f>VLOOKUP(年度マスタ!$K$4&amp;"_"&amp;AN$53,データシート1!$A$1:$BT$2000,MATCH("ca_太陽光発電（10kW未満）",データシート1!$A$1:$BT$1,0),0)</f>
        <v>192</v>
      </c>
      <c r="AO54" s="443">
        <f>VLOOKUP(年度マスタ!$K$4&amp;"_"&amp;AO$53,データシート1!$A$1:$BT$2000,MATCH("ca_太陽光発電（10kW未満）",データシート1!$A$1:$BT$1,0),0)</f>
        <v>212</v>
      </c>
      <c r="AP54" s="443">
        <f>VLOOKUP(年度マスタ!$K$4&amp;"_"&amp;AP$53,データシート1!$A$1:$BT$2000,MATCH("ca_太陽光発電（10kW未満）",データシート1!$A$1:$BT$1,0),0)</f>
        <v>235</v>
      </c>
      <c r="AQ54" s="443">
        <f>VLOOKUP(年度マスタ!$K$4&amp;"_"&amp;AQ$53,データシート1!$A$1:$BT$2000,MATCH("ca_太陽光発電（10kW未満）",データシート1!$A$1:$BT$1,0),0)</f>
        <v>269</v>
      </c>
      <c r="AR54" s="443">
        <f>VLOOKUP(年度マスタ!$K$4&amp;"_"&amp;AR$53,データシート1!$A$1:$BT$2000,MATCH("ca_太陽光発電（10kW未満）",データシート1!$A$1:$BT$1,0),0)</f>
        <v>296</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和気町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岡山県</v>
      </c>
      <c r="AY12" s="1023" t="str">
        <f>年度マスタ!$J4</f>
        <v>和気町</v>
      </c>
      <c r="AZ12" s="1023" t="str">
        <f>年度マスタ!$K4</f>
        <v>33346</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06212</v>
      </c>
      <c r="AY21" s="18" t="str">
        <f>IF(IFERROR(比較地域マスタ!$Z6,"")=0,"",IFERROR(比較地域マスタ!$Z6,""))</f>
        <v>尾花沢市</v>
      </c>
      <c r="BB21" s="110" t="str">
        <f t="shared" ref="BB21:BC68" si="0">AX21</f>
        <v>06212</v>
      </c>
      <c r="BC21" s="1031" t="str">
        <f t="shared" si="0"/>
        <v>尾花沢市</v>
      </c>
      <c r="BD21" s="34">
        <f>SUM(BE21,BI21:BK21,BQ21)</f>
        <v>100.62152432415274</v>
      </c>
      <c r="BE21" s="34">
        <f>SUM(BF21:BH21)</f>
        <v>25.96409753871653</v>
      </c>
      <c r="BF21" s="34">
        <f>VLOOKUP($AX21&amp;"_"&amp;$BC$14,データシート1!$A:$BT,MATCH($BC$12&amp;"_"&amp;BF$20,データシート1!$A$1:$BT$1,0),0)</f>
        <v>15.501287285308198</v>
      </c>
      <c r="BG21" s="34">
        <f>VLOOKUP($AX21&amp;"_"&amp;$BC$14,データシート1!$A:$BT,MATCH($BC$12&amp;"_"&amp;BG$20,データシート1!$A$1:$BT$1,0),0)</f>
        <v>1.845017572672675</v>
      </c>
      <c r="BH21" s="34">
        <f>VLOOKUP($AX21&amp;"_"&amp;$BC$14,データシート1!$A:$BT,MATCH($BC$12&amp;"_"&amp;BH$20,データシート1!$A$1:$BT$1,0),0)</f>
        <v>8.617792680735656</v>
      </c>
      <c r="BI21" s="34">
        <f>VLOOKUP($AX21&amp;"_"&amp;$BC$14,データシート1!$A:$BT,MATCH($BC$12&amp;"_"&amp;BI$20,データシート1!$A$1:$BT$1,0),0)</f>
        <v>15.531617446773659</v>
      </c>
      <c r="BJ21" s="34">
        <f>VLOOKUP($AX21&amp;"_"&amp;$BC$14,データシート1!$A:$BT,MATCH($BC$12&amp;"_"&amp;BJ$20,データシート1!$A$1:$BT$1,0),0)</f>
        <v>22.125293969772223</v>
      </c>
      <c r="BK21" s="34">
        <f t="shared" ref="BK21:BK68" si="1">SUM(BL21,BO21:BP21)</f>
        <v>35.380725961635477</v>
      </c>
      <c r="BL21" s="34">
        <f t="shared" ref="BL21:BL67" si="2">SUM(BM21:BN21)</f>
        <v>34.509999029017514</v>
      </c>
      <c r="BM21" s="34">
        <f>VLOOKUP($AX21&amp;"_"&amp;$BC$14,データシート1!$A:$BT,MATCH($BC$12&amp;"_"&amp;BM$20,データシート1!$A$1:$BT$1,0),0)</f>
        <v>13.316811267692453</v>
      </c>
      <c r="BN21" s="34">
        <f>VLOOKUP($AX21&amp;"_"&amp;$BC$14,データシート1!$A:$BT,MATCH($BC$12&amp;"_"&amp;BN$20,データシート1!$A$1:$BT$1,0),0)</f>
        <v>21.193187761325063</v>
      </c>
      <c r="BO21" s="34">
        <f>VLOOKUP($AX21&amp;"_"&amp;$BC$14,データシート1!$A:$BT,MATCH($BC$12&amp;"_"&amp;BO$20,データシート1!$A$1:$BT$1,0),0)</f>
        <v>0.87072693261796397</v>
      </c>
      <c r="BP21" s="34">
        <f>VLOOKUP($AX21&amp;"_"&amp;$BC$14,データシート1!$A:$BT,MATCH($BC$12&amp;"_"&amp;BP$20,データシート1!$A$1:$BT$1,0),0)</f>
        <v>0</v>
      </c>
      <c r="BQ21" s="34">
        <f>VLOOKUP($AX21&amp;"_"&amp;$BC$14,データシート1!$A:$BT,MATCH($BC$12&amp;"_"&amp;BQ$20,データシート1!$A$1:$BT$1,0),0)</f>
        <v>1.6197894072548511</v>
      </c>
      <c r="BR21" s="35">
        <f t="shared" ref="BR21:BR68" si="3">BD21</f>
        <v>100.62152432415274</v>
      </c>
      <c r="BT21" s="111" t="str">
        <f t="shared" ref="BT21:BT68" si="4">AY21</f>
        <v>尾花沢市</v>
      </c>
      <c r="BU21" s="34">
        <f>BD21</f>
        <v>100.62152432415274</v>
      </c>
      <c r="BV21" s="60">
        <f>BE21/$BR21</f>
        <v>0.25803721135323948</v>
      </c>
      <c r="BW21" s="60">
        <f t="shared" ref="BW21:CH42" si="5">BF21/$BR21</f>
        <v>0.15405538118634263</v>
      </c>
      <c r="BX21" s="60">
        <f t="shared" si="5"/>
        <v>1.8336211710815883E-2</v>
      </c>
      <c r="BY21" s="60">
        <f t="shared" si="5"/>
        <v>8.5645618456080957E-2</v>
      </c>
      <c r="BZ21" s="60">
        <f t="shared" si="5"/>
        <v>0.15435680935163013</v>
      </c>
      <c r="CA21" s="60">
        <f t="shared" si="5"/>
        <v>0.21988629290185943</v>
      </c>
      <c r="CB21" s="60">
        <f t="shared" si="5"/>
        <v>0.35162184432484139</v>
      </c>
      <c r="CC21" s="60">
        <f t="shared" si="5"/>
        <v>0.34296835851783936</v>
      </c>
      <c r="CD21" s="60">
        <f t="shared" si="5"/>
        <v>0.13234555287387895</v>
      </c>
      <c r="CE21" s="60">
        <f t="shared" si="5"/>
        <v>0.21062280564396046</v>
      </c>
      <c r="CF21" s="60">
        <f t="shared" si="5"/>
        <v>8.6534858070020163E-3</v>
      </c>
      <c r="CG21" s="60">
        <f t="shared" si="5"/>
        <v>0</v>
      </c>
      <c r="CH21" s="60">
        <f>BQ21/$BR21</f>
        <v>1.6097842068429527E-2</v>
      </c>
      <c r="CI21" s="112">
        <f t="shared" ref="CI21:CI68" si="6">BR21/$BR21</f>
        <v>1</v>
      </c>
      <c r="CK21" s="113" t="str">
        <f t="shared" ref="CK21:CK68" si="7">AY21</f>
        <v>尾花沢市</v>
      </c>
      <c r="CL21" s="114">
        <f>CN21+CP21+CR21</f>
        <v>25.96409753871653</v>
      </c>
      <c r="CM21" s="61">
        <f>IF(IF(CL21=0,0,CW21/CL21)&gt;1,1,IF(CL21=0,0,CW21/CL21))</f>
        <v>0.22819972815018502</v>
      </c>
      <c r="CN21" s="62">
        <f>BF21</f>
        <v>15.501287285308198</v>
      </c>
      <c r="CO21" s="61">
        <f>IF(IF(CN21=0,0,CX21/CN21)&gt;1,1,IF(CN21=0,0,CX21/CN21))</f>
        <v>0.38222632036602489</v>
      </c>
      <c r="CP21" s="62">
        <f t="shared" ref="CP21:CP68" si="8">BG21</f>
        <v>1.845017572672675</v>
      </c>
      <c r="CQ21" s="61">
        <f>IF(IF(CP21=0,0,CY21/CP21)&gt;1,1,IF(CP21=0,0,CY21/CP21))</f>
        <v>0</v>
      </c>
      <c r="CR21" s="62">
        <f t="shared" ref="CR21:CR68" si="9">BH21</f>
        <v>8.617792680735656</v>
      </c>
      <c r="CS21" s="61">
        <f>IF(IF(CR21=0,0,CZ21/CR21)&gt;1,1,IF(CR21=0,0,CZ21/CR21))</f>
        <v>0</v>
      </c>
      <c r="CT21" s="62">
        <f t="shared" ref="CT21:CT68" si="10">BI21</f>
        <v>15.531617446773659</v>
      </c>
      <c r="CU21" s="63">
        <f>IF(IF(CT21=0,0,DA21/CT21)&gt;1,1,IF(CT21=0,0,DA21/CT21))</f>
        <v>0.48797235870462191</v>
      </c>
      <c r="CV21" s="16"/>
      <c r="CW21" s="956">
        <f>SUM(CX21:CZ21)</f>
        <v>5.9249999999999998</v>
      </c>
      <c r="CX21" s="957">
        <f>VLOOKUP($AX21&amp;"_"&amp;$CW$14,データシート1!$A:$BT,MATCH($CW$12&amp;"_"&amp;CX$20,データシート1!$A$1:$BT$1,0),0)</f>
        <v>5.9249999999999998</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7.5789999999999997</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13.504</v>
      </c>
      <c r="DE21" s="16"/>
      <c r="DF21" s="115">
        <f>VLOOKUP($AX21&amp;"_"&amp;$DF$14,データシート1!$A:$BT,MATCH($DF$12&amp;"_"&amp;DF$20,データシート1!$A$1:$BT$1,0),0)</f>
        <v>1</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1</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2</v>
      </c>
      <c r="DM21" s="16"/>
      <c r="DN21" s="118">
        <f>IF($DD21=0,0,ROUND(CX21/$DD21,2))</f>
        <v>0.44</v>
      </c>
      <c r="DO21" s="119">
        <f>IF($DD21=0,0,ROUND(CY21/$DD21,2))</f>
        <v>0</v>
      </c>
      <c r="DP21" s="119">
        <f t="shared" ref="DP21:DR36" si="13">IF($DD21=0,0,ROUND(CZ21/$DD21,2))</f>
        <v>0</v>
      </c>
      <c r="DQ21" s="119">
        <f t="shared" si="13"/>
        <v>0.56000000000000005</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42391</v>
      </c>
      <c r="AY22" s="18" t="str">
        <f>IF(IFERROR(比較地域マスタ!$Z7,"")=0,"",IFERROR(比較地域マスタ!$Z7,""))</f>
        <v>佐々町</v>
      </c>
      <c r="BB22" s="110" t="str">
        <f t="shared" si="0"/>
        <v>42391</v>
      </c>
      <c r="BC22" s="1031" t="str">
        <f t="shared" si="0"/>
        <v>佐々町</v>
      </c>
      <c r="BD22" s="34">
        <f t="shared" ref="BD22:BD68" si="14">SUM(BE22,BI22:BK22,BQ22)</f>
        <v>54.38803820280129</v>
      </c>
      <c r="BE22" s="34">
        <f t="shared" ref="BE22:BE67" si="15">SUM(BF22:BH22)</f>
        <v>4.2066780483999784</v>
      </c>
      <c r="BF22" s="34">
        <f>VLOOKUP($AX22&amp;"_"&amp;$BC$14,データシート1!$A:$BT,MATCH($BC$12&amp;"_"&amp;BF$20,データシート1!$A$1:$BT$1,0),0)</f>
        <v>0</v>
      </c>
      <c r="BG22" s="34">
        <f>VLOOKUP($AX22&amp;"_"&amp;$BC$14,データシート1!$A:$BT,MATCH($BC$12&amp;"_"&amp;BG$20,データシート1!$A$1:$BT$1,0),0)</f>
        <v>1.0800865735379916</v>
      </c>
      <c r="BH22" s="34">
        <f>VLOOKUP($AX22&amp;"_"&amp;$BC$14,データシート1!$A:$BT,MATCH($BC$12&amp;"_"&amp;BH$20,データシート1!$A$1:$BT$1,0),0)</f>
        <v>3.1265914748619865</v>
      </c>
      <c r="BI22" s="34">
        <f>VLOOKUP($AX22&amp;"_"&amp;$BC$14,データシート1!$A:$BT,MATCH($BC$12&amp;"_"&amp;BI$20,データシート1!$A$1:$BT$1,0),0)</f>
        <v>11.659415632866068</v>
      </c>
      <c r="BJ22" s="34">
        <f>VLOOKUP($AX22&amp;"_"&amp;$BC$14,データシート1!$A:$BT,MATCH($BC$12&amp;"_"&amp;BJ$20,データシート1!$A$1:$BT$1,0),0)</f>
        <v>11.708250687301893</v>
      </c>
      <c r="BK22" s="34">
        <f t="shared" si="1"/>
        <v>24.383686165033346</v>
      </c>
      <c r="BL22" s="34">
        <f t="shared" si="2"/>
        <v>21.434331771223562</v>
      </c>
      <c r="BM22" s="34">
        <f>VLOOKUP($AX22&amp;"_"&amp;$BC$14,データシート1!$A:$BT,MATCH($BC$12&amp;"_"&amp;BM$20,データシート1!$A$1:$BT$1,0),0)</f>
        <v>11.853022154066737</v>
      </c>
      <c r="BN22" s="34">
        <f>VLOOKUP($AX22&amp;"_"&amp;$BC$14,データシート1!$A:$BT,MATCH($BC$12&amp;"_"&amp;BN$20,データシート1!$A$1:$BT$1,0),0)</f>
        <v>9.5813096171568244</v>
      </c>
      <c r="BO22" s="34">
        <f>VLOOKUP($AX22&amp;"_"&amp;$BC$14,データシート1!$A:$BT,MATCH($BC$12&amp;"_"&amp;BO$20,データシート1!$A$1:$BT$1,0),0)</f>
        <v>0.81969660075260498</v>
      </c>
      <c r="BP22" s="34">
        <f>VLOOKUP($AX22&amp;"_"&amp;$BC$14,データシート1!$A:$BT,MATCH($BC$12&amp;"_"&amp;BP$20,データシート1!$A$1:$BT$1,0),0)</f>
        <v>2.1296577930571825</v>
      </c>
      <c r="BQ22" s="34">
        <f>VLOOKUP($AX22&amp;"_"&amp;$BC$14,データシート1!$A:$BT,MATCH($BC$12&amp;"_"&amp;BQ$20,データシート1!$A$1:$BT$1,0),0)</f>
        <v>2.4300076692000001</v>
      </c>
      <c r="BR22" s="35">
        <f t="shared" si="3"/>
        <v>54.38803820280129</v>
      </c>
      <c r="BT22" s="121" t="str">
        <f t="shared" si="4"/>
        <v>佐々町</v>
      </c>
      <c r="BU22" s="33">
        <f>BD22</f>
        <v>54.38803820280129</v>
      </c>
      <c r="BV22" s="59">
        <f t="shared" ref="BV22:BZ68" si="16">BE22/$BR22</f>
        <v>7.734564781899618E-2</v>
      </c>
      <c r="BW22" s="59">
        <f t="shared" si="5"/>
        <v>0</v>
      </c>
      <c r="BX22" s="59">
        <f t="shared" si="5"/>
        <v>1.9858899295293227E-2</v>
      </c>
      <c r="BY22" s="59">
        <f t="shared" si="5"/>
        <v>5.7486748523702946E-2</v>
      </c>
      <c r="BZ22" s="59">
        <f t="shared" si="5"/>
        <v>0.21437463122664246</v>
      </c>
      <c r="CA22" s="59">
        <f t="shared" si="5"/>
        <v>0.21527253186894416</v>
      </c>
      <c r="CB22" s="59">
        <f t="shared" si="5"/>
        <v>0.44832810615657487</v>
      </c>
      <c r="CC22" s="59">
        <f t="shared" si="5"/>
        <v>0.39410010876471679</v>
      </c>
      <c r="CD22" s="59">
        <f t="shared" si="5"/>
        <v>0.21793435736492955</v>
      </c>
      <c r="CE22" s="59">
        <f t="shared" si="5"/>
        <v>0.17616575139978727</v>
      </c>
      <c r="CF22" s="59">
        <f t="shared" si="5"/>
        <v>1.5071266179819407E-2</v>
      </c>
      <c r="CG22" s="59">
        <f t="shared" si="5"/>
        <v>3.9156731212038699E-2</v>
      </c>
      <c r="CH22" s="59">
        <f t="shared" si="5"/>
        <v>4.4679082928842269E-2</v>
      </c>
      <c r="CI22" s="122">
        <f t="shared" si="6"/>
        <v>1</v>
      </c>
      <c r="CK22" s="123" t="str">
        <f t="shared" si="7"/>
        <v>佐々町</v>
      </c>
      <c r="CL22" s="124">
        <f t="shared" ref="CL22:CL68" si="17">CN22+CP22+CR22</f>
        <v>4.2066780483999784</v>
      </c>
      <c r="CM22" s="65">
        <f t="shared" ref="CM22:CM68" si="18">IF(IF(CL22=0,0,CW22/CL22)&gt;1,1,IF(CL22=0,0,CW22/CL22))</f>
        <v>1</v>
      </c>
      <c r="CN22" s="66">
        <f t="shared" ref="CN22:CN68" si="19">BF22</f>
        <v>0</v>
      </c>
      <c r="CO22" s="65">
        <f t="shared" ref="CO22:CO68" si="20">IF(IF(CN22=0,0,CX22/CN22)&gt;1,1,IF(CN22=0,0,CX22/CN22))</f>
        <v>0</v>
      </c>
      <c r="CP22" s="66">
        <f t="shared" si="8"/>
        <v>1.0800865735379916</v>
      </c>
      <c r="CQ22" s="65">
        <f t="shared" ref="CQ22:CQ68" si="21">IF(IF(CP22=0,0,CY22/CP22)&gt;1,1,IF(CP22=0,0,CY22/CP22))</f>
        <v>0</v>
      </c>
      <c r="CR22" s="66">
        <f t="shared" si="9"/>
        <v>3.1265914748619865</v>
      </c>
      <c r="CS22" s="65">
        <f t="shared" ref="CS22:CS68" si="22">IF(IF(CR22=0,0,CZ22/CR22)&gt;1,1,IF(CR22=0,0,CZ22/CR22))</f>
        <v>0</v>
      </c>
      <c r="CT22" s="66">
        <f t="shared" si="10"/>
        <v>11.659415632866068</v>
      </c>
      <c r="CU22" s="67">
        <f t="shared" ref="CU22:CU68" si="23">IF(IF(CT22=0,0,DA22/CT22)&gt;1,1,IF(CT22=0,0,DA22/CT22))</f>
        <v>0</v>
      </c>
      <c r="CV22" s="16"/>
      <c r="CW22" s="959">
        <f t="shared" ref="CW22:CW68" si="24">SUM(CX22:CZ22)</f>
        <v>31.254000000000001</v>
      </c>
      <c r="CX22" s="960">
        <f>VLOOKUP($AX22&amp;"_"&amp;$CW$14,データシート1!$A:$BT,MATCH($CW$12&amp;"_"&amp;CX$20,データシート1!$A$1:$BT$1,0),0)</f>
        <v>31.254000000000001</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31.254000000000001</v>
      </c>
      <c r="DE22" s="16"/>
      <c r="DF22" s="125">
        <f>VLOOKUP($AX22&amp;"_"&amp;$DF$14,データシート1!$A:$BT,MATCH($DF$12&amp;"_"&amp;DF$20,データシート1!$A$1:$BT$1,0),0)</f>
        <v>1</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1</v>
      </c>
      <c r="DM22" s="16"/>
      <c r="DN22" s="126">
        <f>IF($DD22=0,0,ROUND(CX22/$DD22,2))</f>
        <v>1</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46492</v>
      </c>
      <c r="AY23" s="18" t="str">
        <f>IF(IFERROR(比較地域マスタ!$Z8,"")=0,"",IFERROR(比較地域マスタ!$Z8,""))</f>
        <v>肝付町</v>
      </c>
      <c r="BB23" s="110" t="str">
        <f t="shared" si="0"/>
        <v>46492</v>
      </c>
      <c r="BC23" s="1031" t="str">
        <f t="shared" si="0"/>
        <v>肝付町</v>
      </c>
      <c r="BD23" s="34">
        <f t="shared" si="14"/>
        <v>90.118909644150307</v>
      </c>
      <c r="BE23" s="34">
        <f t="shared" si="15"/>
        <v>23.027655647131834</v>
      </c>
      <c r="BF23" s="34">
        <f>VLOOKUP($AX23&amp;"_"&amp;$BC$14,データシート1!$A:$BT,MATCH($BC$12&amp;"_"&amp;BF$20,データシート1!$A$1:$BT$1,0),0)</f>
        <v>7.4082451213168747</v>
      </c>
      <c r="BG23" s="34">
        <f>VLOOKUP($AX23&amp;"_"&amp;$BC$14,データシート1!$A:$BT,MATCH($BC$12&amp;"_"&amp;BG$20,データシート1!$A$1:$BT$1,0),0)</f>
        <v>1.122696581354909</v>
      </c>
      <c r="BH23" s="34">
        <f>VLOOKUP($AX23&amp;"_"&amp;$BC$14,データシート1!$A:$BT,MATCH($BC$12&amp;"_"&amp;BH$20,データシート1!$A$1:$BT$1,0),0)</f>
        <v>14.496713944460049</v>
      </c>
      <c r="BI23" s="34">
        <f>VLOOKUP($AX23&amp;"_"&amp;$BC$14,データシート1!$A:$BT,MATCH($BC$12&amp;"_"&amp;BI$20,データシート1!$A$1:$BT$1,0),0)</f>
        <v>12.845916069032167</v>
      </c>
      <c r="BJ23" s="34">
        <f>VLOOKUP($AX23&amp;"_"&amp;$BC$14,データシート1!$A:$BT,MATCH($BC$12&amp;"_"&amp;BJ$20,データシート1!$A$1:$BT$1,0),0)</f>
        <v>14.236616703266327</v>
      </c>
      <c r="BK23" s="34">
        <f t="shared" si="1"/>
        <v>38.222436251067478</v>
      </c>
      <c r="BL23" s="34">
        <f t="shared" si="2"/>
        <v>35.010624979668798</v>
      </c>
      <c r="BM23" s="34">
        <f>VLOOKUP($AX23&amp;"_"&amp;$BC$14,データシート1!$A:$BT,MATCH($BC$12&amp;"_"&amp;BM$20,データシート1!$A$1:$BT$1,0),0)</f>
        <v>13.436415206410246</v>
      </c>
      <c r="BN23" s="34">
        <f>VLOOKUP($AX23&amp;"_"&amp;$BC$14,データシート1!$A:$BT,MATCH($BC$12&amp;"_"&amp;BN$20,データシート1!$A$1:$BT$1,0),0)</f>
        <v>21.574209773258552</v>
      </c>
      <c r="BO23" s="34">
        <f>VLOOKUP($AX23&amp;"_"&amp;$BC$14,データシート1!$A:$BT,MATCH($BC$12&amp;"_"&amp;BO$20,データシート1!$A$1:$BT$1,0),0)</f>
        <v>0.84941563841789902</v>
      </c>
      <c r="BP23" s="34">
        <f>VLOOKUP($AX23&amp;"_"&amp;$BC$14,データシート1!$A:$BT,MATCH($BC$12&amp;"_"&amp;BP$20,データシート1!$A$1:$BT$1,0),0)</f>
        <v>2.3623956329807774</v>
      </c>
      <c r="BQ23" s="34">
        <f>VLOOKUP($AX23&amp;"_"&amp;$BC$14,データシート1!$A:$BT,MATCH($BC$12&amp;"_"&amp;BQ$20,データシート1!$A$1:$BT$1,0),0)</f>
        <v>1.7862849736524939</v>
      </c>
      <c r="BR23" s="35">
        <f t="shared" si="3"/>
        <v>90.118909644150307</v>
      </c>
      <c r="BT23" s="121" t="str">
        <f t="shared" si="4"/>
        <v>肝付町</v>
      </c>
      <c r="BU23" s="33">
        <f t="shared" ref="BU23:BU68" si="25">BD23</f>
        <v>90.118909644150307</v>
      </c>
      <c r="BV23" s="59">
        <f t="shared" si="16"/>
        <v>0.25552523591397641</v>
      </c>
      <c r="BW23" s="59">
        <f t="shared" si="5"/>
        <v>8.2205223638075281E-2</v>
      </c>
      <c r="BX23" s="59">
        <f t="shared" si="5"/>
        <v>1.2457946792610624E-2</v>
      </c>
      <c r="BY23" s="59">
        <f t="shared" si="5"/>
        <v>0.16086206548329054</v>
      </c>
      <c r="BZ23" s="59">
        <f t="shared" si="5"/>
        <v>0.14254406893909868</v>
      </c>
      <c r="CA23" s="59">
        <f t="shared" si="5"/>
        <v>0.15797590937886405</v>
      </c>
      <c r="CB23" s="59">
        <f t="shared" si="5"/>
        <v>0.42413336337506974</v>
      </c>
      <c r="CC23" s="59">
        <f t="shared" si="5"/>
        <v>0.38849365929874369</v>
      </c>
      <c r="CD23" s="59">
        <f t="shared" si="5"/>
        <v>0.14909651325638754</v>
      </c>
      <c r="CE23" s="59">
        <f t="shared" si="5"/>
        <v>0.23939714604235618</v>
      </c>
      <c r="CF23" s="59">
        <f t="shared" si="5"/>
        <v>9.4254983973059564E-3</v>
      </c>
      <c r="CG23" s="59">
        <f t="shared" si="5"/>
        <v>2.6214205679020025E-2</v>
      </c>
      <c r="CH23" s="59">
        <f t="shared" si="5"/>
        <v>1.9821422392991006E-2</v>
      </c>
      <c r="CI23" s="122">
        <f t="shared" si="6"/>
        <v>1</v>
      </c>
      <c r="CK23" s="123" t="str">
        <f t="shared" si="7"/>
        <v>肝付町</v>
      </c>
      <c r="CL23" s="124">
        <f t="shared" si="17"/>
        <v>23.027655647131834</v>
      </c>
      <c r="CM23" s="65">
        <f t="shared" si="18"/>
        <v>0</v>
      </c>
      <c r="CN23" s="66">
        <f t="shared" si="19"/>
        <v>7.4082451213168747</v>
      </c>
      <c r="CO23" s="65">
        <f t="shared" si="20"/>
        <v>0</v>
      </c>
      <c r="CP23" s="66">
        <f t="shared" si="8"/>
        <v>1.122696581354909</v>
      </c>
      <c r="CQ23" s="65">
        <f t="shared" si="21"/>
        <v>0</v>
      </c>
      <c r="CR23" s="66">
        <f t="shared" si="9"/>
        <v>14.496713944460049</v>
      </c>
      <c r="CS23" s="65">
        <f t="shared" si="22"/>
        <v>0</v>
      </c>
      <c r="CT23" s="66">
        <f t="shared" si="10"/>
        <v>12.845916069032167</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0</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0</v>
      </c>
      <c r="DM23" s="16"/>
      <c r="DN23" s="126">
        <f t="shared" ref="DN23:DN67" si="26">IF($DD23=0,0,ROUND(CX23/$DD23,2))</f>
        <v>0</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28481</v>
      </c>
      <c r="AY24" s="18" t="str">
        <f>IF(IFERROR(比較地域マスタ!$Z9,"")=0,"",IFERROR(比較地域マスタ!$Z9,""))</f>
        <v>上郡町</v>
      </c>
      <c r="BB24" s="110" t="str">
        <f t="shared" si="0"/>
        <v>28481</v>
      </c>
      <c r="BC24" s="1031" t="str">
        <f t="shared" si="0"/>
        <v>上郡町</v>
      </c>
      <c r="BD24" s="34">
        <f t="shared" si="14"/>
        <v>131.45389179310257</v>
      </c>
      <c r="BE24" s="34">
        <f t="shared" si="15"/>
        <v>80.071142586338581</v>
      </c>
      <c r="BF24" s="34">
        <f>VLOOKUP($AX24&amp;"_"&amp;$BC$14,データシート1!$A:$BT,MATCH($BC$12&amp;"_"&amp;BF$20,データシート1!$A$1:$BT$1,0),0)</f>
        <v>73.220343312525756</v>
      </c>
      <c r="BG24" s="34">
        <f>VLOOKUP($AX24&amp;"_"&amp;$BC$14,データシート1!$A:$BT,MATCH($BC$12&amp;"_"&amp;BG$20,データシート1!$A$1:$BT$1,0),0)</f>
        <v>0.61425781752317676</v>
      </c>
      <c r="BH24" s="34">
        <f>VLOOKUP($AX24&amp;"_"&amp;$BC$14,データシート1!$A:$BT,MATCH($BC$12&amp;"_"&amp;BH$20,データシート1!$A$1:$BT$1,0),0)</f>
        <v>6.2365414562896389</v>
      </c>
      <c r="BI24" s="34">
        <f>VLOOKUP($AX24&amp;"_"&amp;$BC$14,データシート1!$A:$BT,MATCH($BC$12&amp;"_"&amp;BI$20,データシート1!$A$1:$BT$1,0),0)</f>
        <v>11.432562368022504</v>
      </c>
      <c r="BJ24" s="34">
        <f>VLOOKUP($AX24&amp;"_"&amp;$BC$14,データシート1!$A:$BT,MATCH($BC$12&amp;"_"&amp;BJ$20,データシート1!$A$1:$BT$1,0),0)</f>
        <v>11.610400081821949</v>
      </c>
      <c r="BK24" s="34">
        <f t="shared" si="1"/>
        <v>26.464685604887961</v>
      </c>
      <c r="BL24" s="34">
        <f t="shared" si="2"/>
        <v>25.628990936708458</v>
      </c>
      <c r="BM24" s="34">
        <f>VLOOKUP($AX24&amp;"_"&amp;$BC$14,データシート1!$A:$BT,MATCH($BC$12&amp;"_"&amp;BM$20,データシート1!$A$1:$BT$1,0),0)</f>
        <v>12.915866245854398</v>
      </c>
      <c r="BN24" s="34">
        <f>VLOOKUP($AX24&amp;"_"&amp;$BC$14,データシート1!$A:$BT,MATCH($BC$12&amp;"_"&amp;BN$20,データシート1!$A$1:$BT$1,0),0)</f>
        <v>12.713124690854061</v>
      </c>
      <c r="BO24" s="34">
        <f>VLOOKUP($AX24&amp;"_"&amp;$BC$14,データシート1!$A:$BT,MATCH($BC$12&amp;"_"&amp;BO$20,データシート1!$A$1:$BT$1,0),0)</f>
        <v>0.835694668179502</v>
      </c>
      <c r="BP24" s="34">
        <f>VLOOKUP($AX24&amp;"_"&amp;$BC$14,データシート1!$A:$BT,MATCH($BC$12&amp;"_"&amp;BP$20,データシート1!$A$1:$BT$1,0),0)</f>
        <v>0</v>
      </c>
      <c r="BQ24" s="34">
        <f>VLOOKUP($AX24&amp;"_"&amp;$BC$14,データシート1!$A:$BT,MATCH($BC$12&amp;"_"&amp;BQ$20,データシート1!$A$1:$BT$1,0),0)</f>
        <v>1.875101152031569</v>
      </c>
      <c r="BR24" s="35">
        <f t="shared" si="3"/>
        <v>131.45389179310257</v>
      </c>
      <c r="BT24" s="121" t="str">
        <f t="shared" si="4"/>
        <v>上郡町</v>
      </c>
      <c r="BU24" s="33">
        <f t="shared" si="25"/>
        <v>131.45389179310257</v>
      </c>
      <c r="BV24" s="59">
        <f t="shared" si="16"/>
        <v>0.60911960455582292</v>
      </c>
      <c r="BW24" s="59">
        <f t="shared" si="5"/>
        <v>0.55700399823664748</v>
      </c>
      <c r="BX24" s="59">
        <f t="shared" si="5"/>
        <v>4.6728005473582112E-3</v>
      </c>
      <c r="BY24" s="59">
        <f t="shared" si="5"/>
        <v>4.7442805771817191E-2</v>
      </c>
      <c r="BZ24" s="59">
        <f t="shared" si="5"/>
        <v>8.6970132356495006E-2</v>
      </c>
      <c r="CA24" s="59">
        <f t="shared" si="5"/>
        <v>8.8322984762564102E-2</v>
      </c>
      <c r="CB24" s="59">
        <f t="shared" si="5"/>
        <v>0.20132295243522469</v>
      </c>
      <c r="CC24" s="59">
        <f t="shared" si="5"/>
        <v>0.19496563081636523</v>
      </c>
      <c r="CD24" s="59">
        <f t="shared" si="5"/>
        <v>9.8253966236183335E-2</v>
      </c>
      <c r="CE24" s="59">
        <f t="shared" si="5"/>
        <v>9.6711664580181891E-2</v>
      </c>
      <c r="CF24" s="59">
        <f t="shared" si="5"/>
        <v>6.3573216188594515E-3</v>
      </c>
      <c r="CG24" s="59">
        <f t="shared" si="5"/>
        <v>0</v>
      </c>
      <c r="CH24" s="59">
        <f t="shared" si="5"/>
        <v>1.4264325889893176E-2</v>
      </c>
      <c r="CI24" s="122">
        <f t="shared" si="6"/>
        <v>1</v>
      </c>
      <c r="CK24" s="123" t="str">
        <f t="shared" si="7"/>
        <v>上郡町</v>
      </c>
      <c r="CL24" s="124">
        <f t="shared" si="17"/>
        <v>80.071142586338581</v>
      </c>
      <c r="CM24" s="65">
        <f t="shared" si="18"/>
        <v>0.35924303152016929</v>
      </c>
      <c r="CN24" s="66">
        <f t="shared" si="19"/>
        <v>73.220343312525756</v>
      </c>
      <c r="CO24" s="65">
        <f t="shared" si="20"/>
        <v>0.39285530084477482</v>
      </c>
      <c r="CP24" s="66">
        <f t="shared" si="8"/>
        <v>0.61425781752317676</v>
      </c>
      <c r="CQ24" s="65">
        <f t="shared" si="21"/>
        <v>0</v>
      </c>
      <c r="CR24" s="66">
        <f t="shared" si="9"/>
        <v>6.2365414562896389</v>
      </c>
      <c r="CS24" s="65">
        <f t="shared" si="22"/>
        <v>0</v>
      </c>
      <c r="CT24" s="66">
        <f t="shared" si="10"/>
        <v>11.432562368022504</v>
      </c>
      <c r="CU24" s="67">
        <f t="shared" si="23"/>
        <v>0</v>
      </c>
      <c r="CV24" s="16"/>
      <c r="CW24" s="959">
        <f t="shared" si="24"/>
        <v>28.765000000000001</v>
      </c>
      <c r="CX24" s="962">
        <f>VLOOKUP($AX24&amp;"_"&amp;$CW$14,データシート1!$A:$BT,MATCH($CW$12&amp;"_"&amp;CX$20,データシート1!$A$1:$BT$1,0),0)</f>
        <v>28.765000000000001</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28.765000000000001</v>
      </c>
      <c r="DE24" s="16"/>
      <c r="DF24" s="125">
        <f>VLOOKUP($AX24&amp;"_"&amp;$DF$14,データシート1!$A:$BT,MATCH($DF$12&amp;"_"&amp;DF$20,データシート1!$A$1:$BT$1,0),0)</f>
        <v>4</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4</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35305</v>
      </c>
      <c r="AY25" s="18" t="str">
        <f>IF(IFERROR(比較地域マスタ!$Z10,"")=0,"",IFERROR(比較地域マスタ!$Z10,""))</f>
        <v>周防大島町</v>
      </c>
      <c r="BB25" s="110" t="str">
        <f t="shared" si="0"/>
        <v>35305</v>
      </c>
      <c r="BC25" s="1031" t="str">
        <f t="shared" si="0"/>
        <v>周防大島町</v>
      </c>
      <c r="BD25" s="34">
        <f t="shared" si="14"/>
        <v>94.615236932502583</v>
      </c>
      <c r="BE25" s="34">
        <f t="shared" si="15"/>
        <v>11.629869751232528</v>
      </c>
      <c r="BF25" s="34">
        <f>VLOOKUP($AX25&amp;"_"&amp;$BC$14,データシート1!$A:$BT,MATCH($BC$12&amp;"_"&amp;BF$20,データシート1!$A$1:$BT$1,0),0)</f>
        <v>9.6435608097034144</v>
      </c>
      <c r="BG25" s="34">
        <f>VLOOKUP($AX25&amp;"_"&amp;$BC$14,データシート1!$A:$BT,MATCH($BC$12&amp;"_"&amp;BG$20,データシート1!$A$1:$BT$1,0),0)</f>
        <v>1.316983535251419</v>
      </c>
      <c r="BH25" s="34">
        <f>VLOOKUP($AX25&amp;"_"&amp;$BC$14,データシート1!$A:$BT,MATCH($BC$12&amp;"_"&amp;BH$20,データシート1!$A$1:$BT$1,0),0)</f>
        <v>0.66932540627769521</v>
      </c>
      <c r="BI25" s="34">
        <f>VLOOKUP($AX25&amp;"_"&amp;$BC$14,データシート1!$A:$BT,MATCH($BC$12&amp;"_"&amp;BI$20,データシート1!$A$1:$BT$1,0),0)</f>
        <v>17.442280316354189</v>
      </c>
      <c r="BJ25" s="34">
        <f>VLOOKUP($AX25&amp;"_"&amp;$BC$14,データシート1!$A:$BT,MATCH($BC$12&amp;"_"&amp;BJ$20,データシート1!$A$1:$BT$1,0),0)</f>
        <v>30.595954745605596</v>
      </c>
      <c r="BK25" s="34">
        <f t="shared" si="1"/>
        <v>33.972022523510262</v>
      </c>
      <c r="BL25" s="34">
        <f t="shared" si="2"/>
        <v>28.447087149690979</v>
      </c>
      <c r="BM25" s="34">
        <f>VLOOKUP($AX25&amp;"_"&amp;$BC$14,データシート1!$A:$BT,MATCH($BC$12&amp;"_"&amp;BM$20,データシート1!$A$1:$BT$1,0),0)</f>
        <v>11.124525436421997</v>
      </c>
      <c r="BN25" s="34">
        <f>VLOOKUP($AX25&amp;"_"&amp;$BC$14,データシート1!$A:$BT,MATCH($BC$12&amp;"_"&amp;BN$20,データシート1!$A$1:$BT$1,0),0)</f>
        <v>17.322561713268982</v>
      </c>
      <c r="BO25" s="34">
        <f>VLOOKUP($AX25&amp;"_"&amp;$BC$14,データシート1!$A:$BT,MATCH($BC$12&amp;"_"&amp;BO$20,データシート1!$A$1:$BT$1,0),0)</f>
        <v>0.86459628634123298</v>
      </c>
      <c r="BP25" s="34">
        <f>VLOOKUP($AX25&amp;"_"&amp;$BC$14,データシート1!$A:$BT,MATCH($BC$12&amp;"_"&amp;BP$20,データシート1!$A$1:$BT$1,0),0)</f>
        <v>4.6603390874780493</v>
      </c>
      <c r="BQ25" s="34">
        <f>VLOOKUP($AX25&amp;"_"&amp;$BC$14,データシート1!$A:$BT,MATCH($BC$12&amp;"_"&amp;BQ$20,データシート1!$A$1:$BT$1,0),0)</f>
        <v>0.97510959580000012</v>
      </c>
      <c r="BR25" s="35">
        <f t="shared" si="3"/>
        <v>94.615236932502583</v>
      </c>
      <c r="BT25" s="121" t="str">
        <f t="shared" si="4"/>
        <v>周防大島町</v>
      </c>
      <c r="BU25" s="33">
        <f t="shared" si="25"/>
        <v>94.615236932502583</v>
      </c>
      <c r="BV25" s="59">
        <f t="shared" si="16"/>
        <v>0.12291751443299923</v>
      </c>
      <c r="BW25" s="59">
        <f t="shared" si="5"/>
        <v>0.10192397252657116</v>
      </c>
      <c r="BX25" s="59">
        <f t="shared" si="5"/>
        <v>1.3919359903848677E-2</v>
      </c>
      <c r="BY25" s="59">
        <f t="shared" si="5"/>
        <v>7.0741820025793968E-3</v>
      </c>
      <c r="BZ25" s="59">
        <f t="shared" si="5"/>
        <v>0.18434959190344058</v>
      </c>
      <c r="CA25" s="59">
        <f t="shared" si="5"/>
        <v>0.32337238416928976</v>
      </c>
      <c r="CB25" s="59">
        <f t="shared" si="5"/>
        <v>0.35905445702942657</v>
      </c>
      <c r="CC25" s="59">
        <f t="shared" si="5"/>
        <v>0.30066073998192072</v>
      </c>
      <c r="CD25" s="59">
        <f t="shared" si="5"/>
        <v>0.11757646862268184</v>
      </c>
      <c r="CE25" s="59">
        <f t="shared" si="5"/>
        <v>0.18308427135923885</v>
      </c>
      <c r="CF25" s="59">
        <f t="shared" si="5"/>
        <v>9.1380237937577213E-3</v>
      </c>
      <c r="CG25" s="59">
        <f t="shared" si="5"/>
        <v>4.9255693253748137E-2</v>
      </c>
      <c r="CH25" s="59">
        <f t="shared" si="5"/>
        <v>1.0306052464843818E-2</v>
      </c>
      <c r="CI25" s="122">
        <f t="shared" si="6"/>
        <v>1</v>
      </c>
      <c r="CK25" s="123" t="str">
        <f t="shared" si="7"/>
        <v>周防大島町</v>
      </c>
      <c r="CL25" s="124">
        <f t="shared" si="17"/>
        <v>11.629869751232528</v>
      </c>
      <c r="CM25" s="65">
        <f t="shared" si="18"/>
        <v>0</v>
      </c>
      <c r="CN25" s="66">
        <f t="shared" si="19"/>
        <v>9.6435608097034144</v>
      </c>
      <c r="CO25" s="65">
        <f t="shared" si="20"/>
        <v>0</v>
      </c>
      <c r="CP25" s="66">
        <f t="shared" si="8"/>
        <v>1.316983535251419</v>
      </c>
      <c r="CQ25" s="65">
        <f t="shared" si="21"/>
        <v>0</v>
      </c>
      <c r="CR25" s="66">
        <f t="shared" si="9"/>
        <v>0.66932540627769521</v>
      </c>
      <c r="CS25" s="65">
        <f t="shared" si="22"/>
        <v>0</v>
      </c>
      <c r="CT25" s="66">
        <f t="shared" si="10"/>
        <v>17.442280316354189</v>
      </c>
      <c r="CU25" s="67">
        <f t="shared" si="23"/>
        <v>0</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0</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0</v>
      </c>
      <c r="DM25" s="16"/>
      <c r="DN25" s="126">
        <f t="shared" si="26"/>
        <v>0</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07501</v>
      </c>
      <c r="AY26" s="18" t="str">
        <f>IF(IFERROR(比較地域マスタ!$Z11,"")=0,"",IFERROR(比較地域マスタ!$Z11,""))</f>
        <v>石川町</v>
      </c>
      <c r="BB26" s="110" t="str">
        <f t="shared" si="0"/>
        <v>07501</v>
      </c>
      <c r="BC26" s="1031" t="str">
        <f t="shared" si="0"/>
        <v>石川町</v>
      </c>
      <c r="BD26" s="34">
        <f t="shared" si="14"/>
        <v>95.288902163651471</v>
      </c>
      <c r="BE26" s="34">
        <f t="shared" si="15"/>
        <v>22.802822231861807</v>
      </c>
      <c r="BF26" s="34">
        <f>VLOOKUP($AX26&amp;"_"&amp;$BC$14,データシート1!$A:$BT,MATCH($BC$12&amp;"_"&amp;BF$20,データシート1!$A$1:$BT$1,0),0)</f>
        <v>17.179399229218266</v>
      </c>
      <c r="BG26" s="34">
        <f>VLOOKUP($AX26&amp;"_"&amp;$BC$14,データシート1!$A:$BT,MATCH($BC$12&amp;"_"&amp;BG$20,データシート1!$A$1:$BT$1,0),0)</f>
        <v>1.1766189194653052</v>
      </c>
      <c r="BH26" s="34">
        <f>VLOOKUP($AX26&amp;"_"&amp;$BC$14,データシート1!$A:$BT,MATCH($BC$12&amp;"_"&amp;BH$20,データシート1!$A$1:$BT$1,0),0)</f>
        <v>4.4468040831782352</v>
      </c>
      <c r="BI26" s="34">
        <f>VLOOKUP($AX26&amp;"_"&amp;$BC$14,データシート1!$A:$BT,MATCH($BC$12&amp;"_"&amp;BI$20,データシート1!$A$1:$BT$1,0),0)</f>
        <v>17.57305638711955</v>
      </c>
      <c r="BJ26" s="34">
        <f>VLOOKUP($AX26&amp;"_"&amp;$BC$14,データシート1!$A:$BT,MATCH($BC$12&amp;"_"&amp;BJ$20,データシート1!$A$1:$BT$1,0),0)</f>
        <v>21.492831801903357</v>
      </c>
      <c r="BK26" s="34">
        <f t="shared" si="1"/>
        <v>31.75136802449088</v>
      </c>
      <c r="BL26" s="34">
        <f t="shared" si="2"/>
        <v>30.911177549041774</v>
      </c>
      <c r="BM26" s="34">
        <f>VLOOKUP($AX26&amp;"_"&amp;$BC$14,データシート1!$A:$BT,MATCH($BC$12&amp;"_"&amp;BM$20,データシート1!$A$1:$BT$1,0),0)</f>
        <v>13.988224287312793</v>
      </c>
      <c r="BN26" s="34">
        <f>VLOOKUP($AX26&amp;"_"&amp;$BC$14,データシート1!$A:$BT,MATCH($BC$12&amp;"_"&amp;BN$20,データシート1!$A$1:$BT$1,0),0)</f>
        <v>16.922953261728981</v>
      </c>
      <c r="BO26" s="34">
        <f>VLOOKUP($AX26&amp;"_"&amp;$BC$14,データシート1!$A:$BT,MATCH($BC$12&amp;"_"&amp;BO$20,データシート1!$A$1:$BT$1,0),0)</f>
        <v>0.84019047544910497</v>
      </c>
      <c r="BP26" s="34">
        <f>VLOOKUP($AX26&amp;"_"&amp;$BC$14,データシート1!$A:$BT,MATCH($BC$12&amp;"_"&amp;BP$20,データシート1!$A$1:$BT$1,0),0)</f>
        <v>0</v>
      </c>
      <c r="BQ26" s="34">
        <f>VLOOKUP($AX26&amp;"_"&amp;$BC$14,データシート1!$A:$BT,MATCH($BC$12&amp;"_"&amp;BQ$20,データシート1!$A$1:$BT$1,0),0)</f>
        <v>1.6688237182758769</v>
      </c>
      <c r="BR26" s="35">
        <f t="shared" si="3"/>
        <v>95.288902163651471</v>
      </c>
      <c r="BT26" s="121" t="str">
        <f t="shared" si="4"/>
        <v>石川町</v>
      </c>
      <c r="BU26" s="33">
        <f t="shared" si="25"/>
        <v>95.288902163651471</v>
      </c>
      <c r="BV26" s="59">
        <f t="shared" si="16"/>
        <v>0.23930197236084941</v>
      </c>
      <c r="BW26" s="59">
        <f t="shared" si="5"/>
        <v>0.18028751343691576</v>
      </c>
      <c r="BX26" s="59">
        <f t="shared" si="5"/>
        <v>1.2347911380535703E-2</v>
      </c>
      <c r="BY26" s="59">
        <f t="shared" si="5"/>
        <v>4.6666547543397927E-2</v>
      </c>
      <c r="BZ26" s="59">
        <f t="shared" si="5"/>
        <v>0.1844187097143711</v>
      </c>
      <c r="CA26" s="59">
        <f t="shared" si="5"/>
        <v>0.22555440679745734</v>
      </c>
      <c r="CB26" s="59">
        <f t="shared" si="5"/>
        <v>0.3332116049564755</v>
      </c>
      <c r="CC26" s="59">
        <f t="shared" si="5"/>
        <v>0.32439430875123493</v>
      </c>
      <c r="CD26" s="59">
        <f t="shared" si="5"/>
        <v>0.14679804226612955</v>
      </c>
      <c r="CE26" s="59">
        <f t="shared" si="5"/>
        <v>0.17759626648510538</v>
      </c>
      <c r="CF26" s="59">
        <f t="shared" si="5"/>
        <v>8.8172962052405802E-3</v>
      </c>
      <c r="CG26" s="59">
        <f t="shared" si="5"/>
        <v>0</v>
      </c>
      <c r="CH26" s="59">
        <f t="shared" si="5"/>
        <v>1.7513306170846617E-2</v>
      </c>
      <c r="CI26" s="122">
        <f t="shared" si="6"/>
        <v>1</v>
      </c>
      <c r="CK26" s="123" t="str">
        <f t="shared" si="7"/>
        <v>石川町</v>
      </c>
      <c r="CL26" s="124">
        <f t="shared" si="17"/>
        <v>22.802822231861807</v>
      </c>
      <c r="CM26" s="65">
        <f t="shared" si="18"/>
        <v>0.32500363001755095</v>
      </c>
      <c r="CN26" s="66">
        <f t="shared" si="19"/>
        <v>17.179399229218266</v>
      </c>
      <c r="CO26" s="65">
        <f t="shared" si="20"/>
        <v>0.43138877565611072</v>
      </c>
      <c r="CP26" s="66">
        <f t="shared" si="8"/>
        <v>1.1766189194653052</v>
      </c>
      <c r="CQ26" s="65">
        <f t="shared" si="21"/>
        <v>0</v>
      </c>
      <c r="CR26" s="66">
        <f t="shared" si="9"/>
        <v>4.4468040831782352</v>
      </c>
      <c r="CS26" s="65">
        <f t="shared" si="22"/>
        <v>0</v>
      </c>
      <c r="CT26" s="66">
        <f t="shared" si="10"/>
        <v>17.57305638711955</v>
      </c>
      <c r="CU26" s="67">
        <f t="shared" si="23"/>
        <v>0.22653998896389685</v>
      </c>
      <c r="CV26" s="16"/>
      <c r="CW26" s="959">
        <f t="shared" si="24"/>
        <v>7.4109999999999996</v>
      </c>
      <c r="CX26" s="962">
        <f>VLOOKUP($AX26&amp;"_"&amp;$CW$14,データシート1!$A:$BT,MATCH($CW$12&amp;"_"&amp;CX$20,データシート1!$A$1:$BT$1,0),0)</f>
        <v>7.4109999999999996</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3.9809999999999999</v>
      </c>
      <c r="DB26" s="962">
        <f>VLOOKUP($AX26&amp;"_"&amp;$CW$14,データシート1!$A:$BT,MATCH($CW$12&amp;"_"&amp;DB$20,データシート1!$A$1:$BT$1,0),0)</f>
        <v>0</v>
      </c>
      <c r="DC26" s="962">
        <f>VLOOKUP($AX26&amp;"_"&amp;$CW$14,データシート1!$A:$BT,MATCH($CW$12&amp;"_"&amp;DC$20,データシート1!$A$1:$BT$1,0),0)</f>
        <v>0</v>
      </c>
      <c r="DD26" s="961">
        <f t="shared" si="11"/>
        <v>11.391999999999999</v>
      </c>
      <c r="DE26" s="16"/>
      <c r="DF26" s="125">
        <f>VLOOKUP($AX26&amp;"_"&amp;$DF$14,データシート1!$A:$BT,MATCH($DF$12&amp;"_"&amp;DF$20,データシート1!$A$1:$BT$1,0),0)</f>
        <v>1</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1</v>
      </c>
      <c r="DJ26" s="64">
        <f>VLOOKUP($AX26&amp;"_"&amp;$DF$14,データシート1!$A:$BT,MATCH($DF$12&amp;"_"&amp;DJ$20,データシート1!$A$1:$BT$1,0),0)</f>
        <v>0</v>
      </c>
      <c r="DK26" s="64">
        <f>VLOOKUP($AX26&amp;"_"&amp;$DF$14,データシート1!$A:$BT,MATCH($DF$12&amp;"_"&amp;DK$20,データシート1!$A$1:$BT$1,0),0)</f>
        <v>0</v>
      </c>
      <c r="DL26" s="68">
        <f t="shared" si="12"/>
        <v>2</v>
      </c>
      <c r="DM26" s="16"/>
      <c r="DN26" s="126">
        <f t="shared" si="26"/>
        <v>0.65</v>
      </c>
      <c r="DO26" s="127">
        <f t="shared" si="27"/>
        <v>0</v>
      </c>
      <c r="DP26" s="127">
        <f t="shared" si="13"/>
        <v>0</v>
      </c>
      <c r="DQ26" s="127">
        <f t="shared" si="13"/>
        <v>0.35</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01345</v>
      </c>
      <c r="AY27" s="18" t="str">
        <f>IF(IFERROR(比較地域マスタ!$Z12,"")=0,"",IFERROR(比較地域マスタ!$Z12,""))</f>
        <v>森町</v>
      </c>
      <c r="BB27" s="110" t="str">
        <f t="shared" si="0"/>
        <v>01345</v>
      </c>
      <c r="BC27" s="1031" t="str">
        <f t="shared" si="0"/>
        <v>森町</v>
      </c>
      <c r="BD27" s="34">
        <f t="shared" si="14"/>
        <v>211.00405219479222</v>
      </c>
      <c r="BE27" s="34">
        <f t="shared" si="15"/>
        <v>125.68184281723934</v>
      </c>
      <c r="BF27" s="34">
        <f>VLOOKUP($AX27&amp;"_"&amp;$BC$14,データシート1!$A:$BT,MATCH($BC$12&amp;"_"&amp;BF$20,データシート1!$A$1:$BT$1,0),0)</f>
        <v>114.09853000356493</v>
      </c>
      <c r="BG27" s="34">
        <f>VLOOKUP($AX27&amp;"_"&amp;$BC$14,データシート1!$A:$BT,MATCH($BC$12&amp;"_"&amp;BG$20,データシート1!$A$1:$BT$1,0),0)</f>
        <v>1.6509961439514598</v>
      </c>
      <c r="BH27" s="34">
        <f>VLOOKUP($AX27&amp;"_"&amp;$BC$14,データシート1!$A:$BT,MATCH($BC$12&amp;"_"&amp;BH$20,データシート1!$A$1:$BT$1,0),0)</f>
        <v>9.9323166697229528</v>
      </c>
      <c r="BI27" s="34">
        <f>VLOOKUP($AX27&amp;"_"&amp;$BC$14,データシート1!$A:$BT,MATCH($BC$12&amp;"_"&amp;BI$20,データシート1!$A$1:$BT$1,0),0)</f>
        <v>18.070703933822575</v>
      </c>
      <c r="BJ27" s="34">
        <f>VLOOKUP($AX27&amp;"_"&amp;$BC$14,データシート1!$A:$BT,MATCH($BC$12&amp;"_"&amp;BJ$20,データシート1!$A$1:$BT$1,0),0)</f>
        <v>32.46049993418216</v>
      </c>
      <c r="BK27" s="34">
        <f t="shared" si="1"/>
        <v>33.588557281170949</v>
      </c>
      <c r="BL27" s="34">
        <f t="shared" si="2"/>
        <v>31.310981439854288</v>
      </c>
      <c r="BM27" s="34">
        <f>VLOOKUP($AX27&amp;"_"&amp;$BC$14,データシート1!$A:$BT,MATCH($BC$12&amp;"_"&amp;BM$20,データシート1!$A$1:$BT$1,0),0)</f>
        <v>12.766361322457156</v>
      </c>
      <c r="BN27" s="34">
        <f>VLOOKUP($AX27&amp;"_"&amp;$BC$14,データシート1!$A:$BT,MATCH($BC$12&amp;"_"&amp;BN$20,データシート1!$A$1:$BT$1,0),0)</f>
        <v>18.544620117397134</v>
      </c>
      <c r="BO27" s="34">
        <f>VLOOKUP($AX27&amp;"_"&amp;$BC$14,データシート1!$A:$BT,MATCH($BC$12&amp;"_"&amp;BO$20,データシート1!$A$1:$BT$1,0),0)</f>
        <v>0.84404402453733596</v>
      </c>
      <c r="BP27" s="34">
        <f>VLOOKUP($AX27&amp;"_"&amp;$BC$14,データシート1!$A:$BT,MATCH($BC$12&amp;"_"&amp;BP$20,データシート1!$A$1:$BT$1,0),0)</f>
        <v>1.4335318167793232</v>
      </c>
      <c r="BQ27" s="34">
        <f>VLOOKUP($AX27&amp;"_"&amp;$BC$14,データシート1!$A:$BT,MATCH($BC$12&amp;"_"&amp;BQ$20,データシート1!$A$1:$BT$1,0),0)</f>
        <v>1.202448228377184</v>
      </c>
      <c r="BR27" s="35">
        <f t="shared" si="3"/>
        <v>211.00405219479222</v>
      </c>
      <c r="BT27" s="121" t="str">
        <f t="shared" si="4"/>
        <v>森町</v>
      </c>
      <c r="BU27" s="33">
        <f t="shared" si="25"/>
        <v>211.00405219479222</v>
      </c>
      <c r="BV27" s="59">
        <f t="shared" si="16"/>
        <v>0.59563710511689072</v>
      </c>
      <c r="BW27" s="59">
        <f t="shared" si="5"/>
        <v>0.54074094225561509</v>
      </c>
      <c r="BX27" s="59">
        <f t="shared" si="5"/>
        <v>7.8244760078224115E-3</v>
      </c>
      <c r="BY27" s="59">
        <f t="shared" si="5"/>
        <v>4.7071686853453192E-2</v>
      </c>
      <c r="BZ27" s="59">
        <f t="shared" si="5"/>
        <v>8.5641501885187848E-2</v>
      </c>
      <c r="CA27" s="59">
        <f t="shared" si="5"/>
        <v>0.15383827749533294</v>
      </c>
      <c r="CB27" s="59">
        <f t="shared" si="5"/>
        <v>0.15918441817488443</v>
      </c>
      <c r="CC27" s="59">
        <f t="shared" si="5"/>
        <v>0.14839042717032272</v>
      </c>
      <c r="CD27" s="59">
        <f t="shared" si="5"/>
        <v>6.0502920155635957E-2</v>
      </c>
      <c r="CE27" s="59">
        <f t="shared" si="5"/>
        <v>8.7887507014686769E-2</v>
      </c>
      <c r="CF27" s="59">
        <f t="shared" si="5"/>
        <v>4.0001318257060839E-3</v>
      </c>
      <c r="CG27" s="59">
        <f t="shared" si="5"/>
        <v>6.7938591788556379E-3</v>
      </c>
      <c r="CH27" s="59">
        <f t="shared" si="5"/>
        <v>5.6986973277040297E-3</v>
      </c>
      <c r="CI27" s="122">
        <f t="shared" si="6"/>
        <v>1</v>
      </c>
      <c r="CK27" s="123" t="str">
        <f t="shared" si="7"/>
        <v>森町</v>
      </c>
      <c r="CL27" s="124">
        <f t="shared" si="17"/>
        <v>125.68184281723934</v>
      </c>
      <c r="CM27" s="65">
        <f t="shared" si="18"/>
        <v>4.0554784094086041E-2</v>
      </c>
      <c r="CN27" s="66">
        <f t="shared" si="19"/>
        <v>114.09853000356493</v>
      </c>
      <c r="CO27" s="65">
        <f t="shared" si="20"/>
        <v>4.4671916455371934E-2</v>
      </c>
      <c r="CP27" s="66">
        <f t="shared" si="8"/>
        <v>1.6509961439514598</v>
      </c>
      <c r="CQ27" s="65">
        <f t="shared" si="21"/>
        <v>0</v>
      </c>
      <c r="CR27" s="66">
        <f t="shared" si="9"/>
        <v>9.9323166697229528</v>
      </c>
      <c r="CS27" s="65">
        <f t="shared" si="22"/>
        <v>0</v>
      </c>
      <c r="CT27" s="66">
        <f t="shared" si="10"/>
        <v>18.070703933822575</v>
      </c>
      <c r="CU27" s="67">
        <f t="shared" si="23"/>
        <v>0</v>
      </c>
      <c r="CV27" s="16"/>
      <c r="CW27" s="959">
        <f t="shared" si="24"/>
        <v>5.0970000000000004</v>
      </c>
      <c r="CX27" s="962">
        <f>VLOOKUP($AX27&amp;"_"&amp;$CW$14,データシート1!$A:$BT,MATCH($CW$12&amp;"_"&amp;CX$20,データシート1!$A$1:$BT$1,0),0)</f>
        <v>5.0970000000000004</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5.0970000000000004</v>
      </c>
      <c r="DE27" s="16"/>
      <c r="DF27" s="125">
        <f>VLOOKUP($AX27&amp;"_"&amp;$DF$14,データシート1!$A:$BT,MATCH($DF$12&amp;"_"&amp;DF$20,データシート1!$A$1:$BT$1,0),0)</f>
        <v>1</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1</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24441</v>
      </c>
      <c r="AY28" s="18" t="str">
        <f>IF(IFERROR(比較地域マスタ!$Z13,"")=0,"",IFERROR(比較地域マスタ!$Z13,""))</f>
        <v>多気町</v>
      </c>
      <c r="BB28" s="110" t="str">
        <f t="shared" si="0"/>
        <v>24441</v>
      </c>
      <c r="BC28" s="1031" t="str">
        <f t="shared" si="0"/>
        <v>多気町</v>
      </c>
      <c r="BD28" s="34">
        <f t="shared" si="14"/>
        <v>213.6400112683429</v>
      </c>
      <c r="BE28" s="34">
        <f t="shared" si="15"/>
        <v>146.95058010210531</v>
      </c>
      <c r="BF28" s="34">
        <f>VLOOKUP($AX28&amp;"_"&amp;$BC$14,データシート1!$A:$BT,MATCH($BC$12&amp;"_"&amp;BF$20,データシート1!$A$1:$BT$1,0),0)</f>
        <v>137.43430323021087</v>
      </c>
      <c r="BG28" s="34">
        <f>VLOOKUP($AX28&amp;"_"&amp;$BC$14,データシート1!$A:$BT,MATCH($BC$12&amp;"_"&amp;BG$20,データシート1!$A$1:$BT$1,0),0)</f>
        <v>0.88412414708007381</v>
      </c>
      <c r="BH28" s="34">
        <f>VLOOKUP($AX28&amp;"_"&amp;$BC$14,データシート1!$A:$BT,MATCH($BC$12&amp;"_"&amp;BH$20,データシート1!$A$1:$BT$1,0),0)</f>
        <v>8.6321527248143557</v>
      </c>
      <c r="BI28" s="34">
        <f>VLOOKUP($AX28&amp;"_"&amp;$BC$14,データシート1!$A:$BT,MATCH($BC$12&amp;"_"&amp;BI$20,データシート1!$A$1:$BT$1,0),0)</f>
        <v>14.664871806749172</v>
      </c>
      <c r="BJ28" s="34">
        <f>VLOOKUP($AX28&amp;"_"&amp;$BC$14,データシート1!$A:$BT,MATCH($BC$12&amp;"_"&amp;BJ$20,データシート1!$A$1:$BT$1,0),0)</f>
        <v>16.933654550909687</v>
      </c>
      <c r="BK28" s="34">
        <f t="shared" si="1"/>
        <v>35.090904808578742</v>
      </c>
      <c r="BL28" s="34">
        <f t="shared" si="2"/>
        <v>34.263209174112689</v>
      </c>
      <c r="BM28" s="34">
        <f>VLOOKUP($AX28&amp;"_"&amp;$BC$14,データシート1!$A:$BT,MATCH($BC$12&amp;"_"&amp;BM$20,データシート1!$A$1:$BT$1,0),0)</f>
        <v>15.239988236847877</v>
      </c>
      <c r="BN28" s="34">
        <f>VLOOKUP($AX28&amp;"_"&amp;$BC$14,データシート1!$A:$BT,MATCH($BC$12&amp;"_"&amp;BN$20,データシート1!$A$1:$BT$1,0),0)</f>
        <v>19.02322093726481</v>
      </c>
      <c r="BO28" s="34">
        <f>VLOOKUP($AX28&amp;"_"&amp;$BC$14,データシート1!$A:$BT,MATCH($BC$12&amp;"_"&amp;BO$20,データシート1!$A$1:$BT$1,0),0)</f>
        <v>0.82769563446605299</v>
      </c>
      <c r="BP28" s="34">
        <f>VLOOKUP($AX28&amp;"_"&amp;$BC$14,データシート1!$A:$BT,MATCH($BC$12&amp;"_"&amp;BP$20,データシート1!$A$1:$BT$1,0),0)</f>
        <v>0</v>
      </c>
      <c r="BQ28" s="34">
        <f>VLOOKUP($AX28&amp;"_"&amp;$BC$14,データシート1!$A:$BT,MATCH($BC$12&amp;"_"&amp;BQ$20,データシート1!$A$1:$BT$1,0),0)</f>
        <v>0</v>
      </c>
      <c r="BR28" s="35">
        <f t="shared" si="3"/>
        <v>213.6400112683429</v>
      </c>
      <c r="BT28" s="121" t="str">
        <f t="shared" si="4"/>
        <v>多気町</v>
      </c>
      <c r="BU28" s="33">
        <f t="shared" si="25"/>
        <v>213.6400112683429</v>
      </c>
      <c r="BV28" s="59">
        <f t="shared" si="16"/>
        <v>0.68784203497128527</v>
      </c>
      <c r="BW28" s="59">
        <f t="shared" si="5"/>
        <v>0.64329852078872196</v>
      </c>
      <c r="BX28" s="59">
        <f t="shared" si="5"/>
        <v>4.138382795578344E-3</v>
      </c>
      <c r="BY28" s="59">
        <f t="shared" si="5"/>
        <v>4.0405131386985024E-2</v>
      </c>
      <c r="BZ28" s="59">
        <f t="shared" si="5"/>
        <v>6.8642908787012444E-2</v>
      </c>
      <c r="CA28" s="59">
        <f t="shared" si="5"/>
        <v>7.9262561588428967E-2</v>
      </c>
      <c r="CB28" s="59">
        <f t="shared" si="5"/>
        <v>0.1642524946532733</v>
      </c>
      <c r="CC28" s="59">
        <f t="shared" si="5"/>
        <v>0.16037824081125107</v>
      </c>
      <c r="CD28" s="59">
        <f t="shared" si="5"/>
        <v>7.1334897177596862E-2</v>
      </c>
      <c r="CE28" s="59">
        <f t="shared" si="5"/>
        <v>8.9043343633654182E-2</v>
      </c>
      <c r="CF28" s="59">
        <f t="shared" si="5"/>
        <v>3.8742538420222438E-3</v>
      </c>
      <c r="CG28" s="59">
        <f t="shared" si="5"/>
        <v>0</v>
      </c>
      <c r="CH28" s="59">
        <f t="shared" si="5"/>
        <v>0</v>
      </c>
      <c r="CI28" s="122">
        <f t="shared" si="6"/>
        <v>1</v>
      </c>
      <c r="CK28" s="123" t="str">
        <f t="shared" si="7"/>
        <v>多気町</v>
      </c>
      <c r="CL28" s="124">
        <f t="shared" si="17"/>
        <v>146.95058010210531</v>
      </c>
      <c r="CM28" s="65">
        <f t="shared" si="18"/>
        <v>1</v>
      </c>
      <c r="CN28" s="66">
        <f t="shared" si="19"/>
        <v>137.43430323021087</v>
      </c>
      <c r="CO28" s="65">
        <f t="shared" si="20"/>
        <v>1</v>
      </c>
      <c r="CP28" s="66">
        <f t="shared" si="8"/>
        <v>0.88412414708007381</v>
      </c>
      <c r="CQ28" s="65">
        <f t="shared" si="21"/>
        <v>1</v>
      </c>
      <c r="CR28" s="66">
        <f t="shared" si="9"/>
        <v>8.6321527248143557</v>
      </c>
      <c r="CS28" s="65">
        <f t="shared" si="22"/>
        <v>0.41519191263811633</v>
      </c>
      <c r="CT28" s="66">
        <f t="shared" si="10"/>
        <v>14.664871806749172</v>
      </c>
      <c r="CU28" s="67">
        <f t="shared" si="23"/>
        <v>0.17163464046386059</v>
      </c>
      <c r="CV28" s="16"/>
      <c r="CW28" s="959">
        <f t="shared" si="24"/>
        <v>189.477</v>
      </c>
      <c r="CX28" s="962">
        <f>VLOOKUP($AX28&amp;"_"&amp;$CW$14,データシート1!$A:$BT,MATCH($CW$12&amp;"_"&amp;CX$20,データシート1!$A$1:$BT$1,0),0)</f>
        <v>182.04900000000001</v>
      </c>
      <c r="CY28" s="962">
        <f>VLOOKUP($AX28&amp;"_"&amp;$CW$14,データシート1!$A:$BT,MATCH($CW$12&amp;"_"&amp;CY$20,データシート1!$A$1:$BT$1,0),0)</f>
        <v>3.8439999999999999</v>
      </c>
      <c r="CZ28" s="962">
        <f>VLOOKUP($AX28&amp;"_"&amp;$CW$14,データシート1!$A:$BT,MATCH($CW$12&amp;"_"&amp;CZ$20,データシート1!$A$1:$BT$1,0),0)</f>
        <v>3.5840000000000001</v>
      </c>
      <c r="DA28" s="962">
        <f>VLOOKUP($AX28&amp;"_"&amp;$CW$14,データシート1!$A:$BT,MATCH($CW$12&amp;"_"&amp;DA$20,データシート1!$A$1:$BT$1,0),0)</f>
        <v>2.5169999999999999</v>
      </c>
      <c r="DB28" s="962">
        <f>VLOOKUP($AX28&amp;"_"&amp;$CW$14,データシート1!$A:$BT,MATCH($CW$12&amp;"_"&amp;DB$20,データシート1!$A$1:$BT$1,0),0)</f>
        <v>18.806000000000001</v>
      </c>
      <c r="DC28" s="962">
        <f>VLOOKUP($AX28&amp;"_"&amp;$CW$14,データシート1!$A:$BT,MATCH($CW$12&amp;"_"&amp;DC$20,データシート1!$A$1:$BT$1,0),0)</f>
        <v>0</v>
      </c>
      <c r="DD28" s="961">
        <f t="shared" si="11"/>
        <v>210.8</v>
      </c>
      <c r="DE28" s="16"/>
      <c r="DF28" s="125">
        <f>VLOOKUP($AX28&amp;"_"&amp;$DF$14,データシート1!$A:$BT,MATCH($DF$12&amp;"_"&amp;DF$20,データシート1!$A$1:$BT$1,0),0)</f>
        <v>3</v>
      </c>
      <c r="DG28" s="64">
        <f>VLOOKUP($AX28&amp;"_"&amp;$DF$14,データシート1!$A:$BT,MATCH($DF$12&amp;"_"&amp;DG$20,データシート1!$A$1:$BT$1,0),0)</f>
        <v>1</v>
      </c>
      <c r="DH28" s="64">
        <f>VLOOKUP($AX28&amp;"_"&amp;$DF$14,データシート1!$A:$BT,MATCH($DF$12&amp;"_"&amp;DH$20,データシート1!$A$1:$BT$1,0),0)</f>
        <v>1</v>
      </c>
      <c r="DI28" s="64">
        <f>VLOOKUP($AX28&amp;"_"&amp;$DF$14,データシート1!$A:$BT,MATCH($DF$12&amp;"_"&amp;DI$20,データシート1!$A$1:$BT$1,0),0)</f>
        <v>1</v>
      </c>
      <c r="DJ28" s="64">
        <f>VLOOKUP($AX28&amp;"_"&amp;$DF$14,データシート1!$A:$BT,MATCH($DF$12&amp;"_"&amp;DJ$20,データシート1!$A$1:$BT$1,0),0)</f>
        <v>1</v>
      </c>
      <c r="DK28" s="64">
        <f>VLOOKUP($AX28&amp;"_"&amp;$DF$14,データシート1!$A:$BT,MATCH($DF$12&amp;"_"&amp;DK$20,データシート1!$A$1:$BT$1,0),0)</f>
        <v>0</v>
      </c>
      <c r="DL28" s="68">
        <f t="shared" si="12"/>
        <v>7</v>
      </c>
      <c r="DM28" s="16"/>
      <c r="DN28" s="126">
        <f t="shared" si="26"/>
        <v>0.86</v>
      </c>
      <c r="DO28" s="127">
        <f t="shared" si="27"/>
        <v>0.02</v>
      </c>
      <c r="DP28" s="127">
        <f t="shared" si="13"/>
        <v>0.02</v>
      </c>
      <c r="DQ28" s="127">
        <f t="shared" si="13"/>
        <v>0.01</v>
      </c>
      <c r="DR28" s="127">
        <f t="shared" si="13"/>
        <v>0.09</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30421</v>
      </c>
      <c r="AY29" s="18" t="str">
        <f>IF(IFERROR(比較地域マスタ!$Z14,"")=0,"",IFERROR(比較地域マスタ!$Z14,""))</f>
        <v>那智勝浦町</v>
      </c>
      <c r="BB29" s="110" t="str">
        <f t="shared" si="0"/>
        <v>30421</v>
      </c>
      <c r="BC29" s="1031" t="str">
        <f t="shared" si="0"/>
        <v>那智勝浦町</v>
      </c>
      <c r="BD29" s="34">
        <f t="shared" si="14"/>
        <v>70.650299077915463</v>
      </c>
      <c r="BE29" s="34">
        <f t="shared" si="15"/>
        <v>8.4112809581124282</v>
      </c>
      <c r="BF29" s="34">
        <f>VLOOKUP($AX29&amp;"_"&amp;$BC$14,データシート1!$A:$BT,MATCH($BC$12&amp;"_"&amp;BF$20,データシート1!$A$1:$BT$1,0),0)</f>
        <v>5.108430841968242</v>
      </c>
      <c r="BG29" s="34">
        <f>VLOOKUP($AX29&amp;"_"&amp;$BC$14,データシート1!$A:$BT,MATCH($BC$12&amp;"_"&amp;BG$20,データシート1!$A$1:$BT$1,0),0)</f>
        <v>0.66419216443244666</v>
      </c>
      <c r="BH29" s="34">
        <f>VLOOKUP($AX29&amp;"_"&amp;$BC$14,データシート1!$A:$BT,MATCH($BC$12&amp;"_"&amp;BH$20,データシート1!$A$1:$BT$1,0),0)</f>
        <v>2.6386579517117381</v>
      </c>
      <c r="BI29" s="34">
        <f>VLOOKUP($AX29&amp;"_"&amp;$BC$14,データシート1!$A:$BT,MATCH($BC$12&amp;"_"&amp;BI$20,データシート1!$A$1:$BT$1,0),0)</f>
        <v>15.634720130106778</v>
      </c>
      <c r="BJ29" s="34">
        <f>VLOOKUP($AX29&amp;"_"&amp;$BC$14,データシート1!$A:$BT,MATCH($BC$12&amp;"_"&amp;BJ$20,データシート1!$A$1:$BT$1,0),0)</f>
        <v>16.045703680323939</v>
      </c>
      <c r="BK29" s="34">
        <f t="shared" si="1"/>
        <v>28.082169494572327</v>
      </c>
      <c r="BL29" s="34">
        <f t="shared" si="2"/>
        <v>24.889144009119811</v>
      </c>
      <c r="BM29" s="34">
        <f>VLOOKUP($AX29&amp;"_"&amp;$BC$14,データシート1!$A:$BT,MATCH($BC$12&amp;"_"&amp;BM$20,データシート1!$A$1:$BT$1,0),0)</f>
        <v>11.669538838988304</v>
      </c>
      <c r="BN29" s="34">
        <f>VLOOKUP($AX29&amp;"_"&amp;$BC$14,データシート1!$A:$BT,MATCH($BC$12&amp;"_"&amp;BN$20,データシート1!$A$1:$BT$1,0),0)</f>
        <v>13.219605170131507</v>
      </c>
      <c r="BO29" s="34">
        <f>VLOOKUP($AX29&amp;"_"&amp;$BC$14,データシート1!$A:$BT,MATCH($BC$12&amp;"_"&amp;BO$20,データシート1!$A$1:$BT$1,0),0)</f>
        <v>0.83995692701951497</v>
      </c>
      <c r="BP29" s="34">
        <f>VLOOKUP($AX29&amp;"_"&amp;$BC$14,データシート1!$A:$BT,MATCH($BC$12&amp;"_"&amp;BP$20,データシート1!$A$1:$BT$1,0),0)</f>
        <v>2.3530685584330016</v>
      </c>
      <c r="BQ29" s="34">
        <f>VLOOKUP($AX29&amp;"_"&amp;$BC$14,データシート1!$A:$BT,MATCH($BC$12&amp;"_"&amp;BQ$20,データシート1!$A$1:$BT$1,0),0)</f>
        <v>2.4764248148000001</v>
      </c>
      <c r="BR29" s="35">
        <f t="shared" si="3"/>
        <v>70.650299077915463</v>
      </c>
      <c r="BT29" s="121" t="str">
        <f t="shared" si="4"/>
        <v>那智勝浦町</v>
      </c>
      <c r="BU29" s="33">
        <f t="shared" si="25"/>
        <v>70.650299077915463</v>
      </c>
      <c r="BV29" s="59">
        <f t="shared" si="16"/>
        <v>0.11905513590022021</v>
      </c>
      <c r="BW29" s="59">
        <f t="shared" si="5"/>
        <v>7.230586294241298E-2</v>
      </c>
      <c r="BX29" s="59">
        <f t="shared" si="5"/>
        <v>9.4011231813747008E-3</v>
      </c>
      <c r="BY29" s="59">
        <f t="shared" si="5"/>
        <v>3.7348149776432506E-2</v>
      </c>
      <c r="BZ29" s="59">
        <f t="shared" si="5"/>
        <v>0.22129729575333146</v>
      </c>
      <c r="CA29" s="59">
        <f t="shared" si="5"/>
        <v>0.22711444805956463</v>
      </c>
      <c r="CB29" s="59">
        <f t="shared" si="5"/>
        <v>0.39748125430583658</v>
      </c>
      <c r="CC29" s="59">
        <f t="shared" si="5"/>
        <v>0.35228646352468018</v>
      </c>
      <c r="CD29" s="59">
        <f t="shared" si="5"/>
        <v>0.16517324047161858</v>
      </c>
      <c r="CE29" s="59">
        <f t="shared" si="5"/>
        <v>0.18711322305306158</v>
      </c>
      <c r="CF29" s="59">
        <f t="shared" si="5"/>
        <v>1.1888936607234783E-2</v>
      </c>
      <c r="CG29" s="59">
        <f t="shared" si="5"/>
        <v>3.3305854173921623E-2</v>
      </c>
      <c r="CH29" s="59">
        <f t="shared" si="5"/>
        <v>3.5051865981047266E-2</v>
      </c>
      <c r="CI29" s="122">
        <f t="shared" si="6"/>
        <v>1</v>
      </c>
      <c r="CK29" s="123" t="str">
        <f t="shared" si="7"/>
        <v>那智勝浦町</v>
      </c>
      <c r="CL29" s="124">
        <f t="shared" si="17"/>
        <v>8.4112809581124282</v>
      </c>
      <c r="CM29" s="65">
        <f t="shared" si="18"/>
        <v>0</v>
      </c>
      <c r="CN29" s="66">
        <f t="shared" si="19"/>
        <v>5.108430841968242</v>
      </c>
      <c r="CO29" s="65">
        <f t="shared" si="20"/>
        <v>0</v>
      </c>
      <c r="CP29" s="66">
        <f t="shared" si="8"/>
        <v>0.66419216443244666</v>
      </c>
      <c r="CQ29" s="65">
        <f t="shared" si="21"/>
        <v>0</v>
      </c>
      <c r="CR29" s="66">
        <f t="shared" si="9"/>
        <v>2.6386579517117381</v>
      </c>
      <c r="CS29" s="65">
        <f t="shared" si="22"/>
        <v>0</v>
      </c>
      <c r="CT29" s="66">
        <f t="shared" si="10"/>
        <v>15.634720130106778</v>
      </c>
      <c r="CU29" s="67">
        <f t="shared" si="23"/>
        <v>0.25616064545266964</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4.0049999999999999</v>
      </c>
      <c r="DB29" s="962">
        <f>VLOOKUP($AX29&amp;"_"&amp;$CW$14,データシート1!$A:$BT,MATCH($CW$12&amp;"_"&amp;DB$20,データシート1!$A$1:$BT$1,0),0)</f>
        <v>0</v>
      </c>
      <c r="DC29" s="962">
        <f>VLOOKUP($AX29&amp;"_"&amp;$CW$14,データシート1!$A:$BT,MATCH($CW$12&amp;"_"&amp;DC$20,データシート1!$A$1:$BT$1,0),0)</f>
        <v>0</v>
      </c>
      <c r="DD29" s="961">
        <f t="shared" si="11"/>
        <v>4.0049999999999999</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1</v>
      </c>
      <c r="DJ29" s="64">
        <f>VLOOKUP($AX29&amp;"_"&amp;$DF$14,データシート1!$A:$BT,MATCH($DF$12&amp;"_"&amp;DJ$20,データシート1!$A$1:$BT$1,0),0)</f>
        <v>0</v>
      </c>
      <c r="DK29" s="64">
        <f>VLOOKUP($AX29&amp;"_"&amp;$DF$14,データシート1!$A:$BT,MATCH($DF$12&amp;"_"&amp;DK$20,データシート1!$A$1:$BT$1,0),0)</f>
        <v>0</v>
      </c>
      <c r="DL29" s="68">
        <f t="shared" si="12"/>
        <v>1</v>
      </c>
      <c r="DM29" s="16"/>
      <c r="DN29" s="126">
        <f t="shared" si="26"/>
        <v>0</v>
      </c>
      <c r="DO29" s="127">
        <f t="shared" si="27"/>
        <v>0</v>
      </c>
      <c r="DP29" s="127">
        <f t="shared" si="13"/>
        <v>0</v>
      </c>
      <c r="DQ29" s="127">
        <f t="shared" si="13"/>
        <v>1</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10521</v>
      </c>
      <c r="AY30" s="18" t="str">
        <f>IF(IFERROR(比較地域マスタ!$Z15,"")=0,"",IFERROR(比較地域マスタ!$Z15,""))</f>
        <v>板倉町</v>
      </c>
      <c r="BB30" s="110" t="str">
        <f t="shared" si="0"/>
        <v>10521</v>
      </c>
      <c r="BC30" s="1031" t="str">
        <f t="shared" si="0"/>
        <v>板倉町</v>
      </c>
      <c r="BD30" s="34">
        <f t="shared" si="14"/>
        <v>89.014477722592659</v>
      </c>
      <c r="BE30" s="34">
        <f t="shared" si="15"/>
        <v>26.630570564405144</v>
      </c>
      <c r="BF30" s="34">
        <f>VLOOKUP($AX30&amp;"_"&amp;$BC$14,データシート1!$A:$BT,MATCH($BC$12&amp;"_"&amp;BF$20,データシート1!$A$1:$BT$1,0),0)</f>
        <v>24.44920330461688</v>
      </c>
      <c r="BG30" s="34">
        <f>VLOOKUP($AX30&amp;"_"&amp;$BC$14,データシート1!$A:$BT,MATCH($BC$12&amp;"_"&amp;BG$20,データシート1!$A$1:$BT$1,0),0)</f>
        <v>0.88658163451570882</v>
      </c>
      <c r="BH30" s="34">
        <f>VLOOKUP($AX30&amp;"_"&amp;$BC$14,データシート1!$A:$BT,MATCH($BC$12&amp;"_"&amp;BH$20,データシート1!$A$1:$BT$1,0),0)</f>
        <v>1.2947856252725554</v>
      </c>
      <c r="BI30" s="34">
        <f>VLOOKUP($AX30&amp;"_"&amp;$BC$14,データシート1!$A:$BT,MATCH($BC$12&amp;"_"&amp;BI$20,データシート1!$A$1:$BT$1,0),0)</f>
        <v>13.494254085682126</v>
      </c>
      <c r="BJ30" s="34">
        <f>VLOOKUP($AX30&amp;"_"&amp;$BC$14,データシート1!$A:$BT,MATCH($BC$12&amp;"_"&amp;BJ$20,データシート1!$A$1:$BT$1,0),0)</f>
        <v>16.53009782010875</v>
      </c>
      <c r="BK30" s="34">
        <f t="shared" si="1"/>
        <v>30.634781458300445</v>
      </c>
      <c r="BL30" s="34">
        <f t="shared" si="2"/>
        <v>29.813625179862903</v>
      </c>
      <c r="BM30" s="34">
        <f>VLOOKUP($AX30&amp;"_"&amp;$BC$14,データシート1!$A:$BT,MATCH($BC$12&amp;"_"&amp;BM$20,データシート1!$A$1:$BT$1,0),0)</f>
        <v>14.061617613344165</v>
      </c>
      <c r="BN30" s="34">
        <f>VLOOKUP($AX30&amp;"_"&amp;$BC$14,データシート1!$A:$BT,MATCH($BC$12&amp;"_"&amp;BN$20,データシート1!$A$1:$BT$1,0),0)</f>
        <v>15.752007566518738</v>
      </c>
      <c r="BO30" s="34">
        <f>VLOOKUP($AX30&amp;"_"&amp;$BC$14,データシート1!$A:$BT,MATCH($BC$12&amp;"_"&amp;BO$20,データシート1!$A$1:$BT$1,0),0)</f>
        <v>0.82115627843754002</v>
      </c>
      <c r="BP30" s="34">
        <f>VLOOKUP($AX30&amp;"_"&amp;$BC$14,データシート1!$A:$BT,MATCH($BC$12&amp;"_"&amp;BP$20,データシート1!$A$1:$BT$1,0),0)</f>
        <v>0</v>
      </c>
      <c r="BQ30" s="34">
        <f>VLOOKUP($AX30&amp;"_"&amp;$BC$14,データシート1!$A:$BT,MATCH($BC$12&amp;"_"&amp;BQ$20,データシート1!$A$1:$BT$1,0),0)</f>
        <v>1.724773794096188</v>
      </c>
      <c r="BR30" s="35">
        <f t="shared" si="3"/>
        <v>89.014477722592659</v>
      </c>
      <c r="BT30" s="121" t="str">
        <f t="shared" si="4"/>
        <v>板倉町</v>
      </c>
      <c r="BU30" s="33">
        <f t="shared" si="25"/>
        <v>89.014477722592659</v>
      </c>
      <c r="BV30" s="59">
        <f t="shared" si="16"/>
        <v>0.29917122748725705</v>
      </c>
      <c r="BW30" s="59">
        <f t="shared" si="5"/>
        <v>0.27466546937242159</v>
      </c>
      <c r="BX30" s="59">
        <f t="shared" si="5"/>
        <v>9.9599712001757507E-3</v>
      </c>
      <c r="BY30" s="59">
        <f t="shared" si="5"/>
        <v>1.4545786914659697E-2</v>
      </c>
      <c r="BZ30" s="59">
        <f t="shared" si="5"/>
        <v>0.15159617211636087</v>
      </c>
      <c r="CA30" s="59">
        <f t="shared" si="5"/>
        <v>0.18570122796904606</v>
      </c>
      <c r="CB30" s="59">
        <f t="shared" si="5"/>
        <v>0.34415504356236948</v>
      </c>
      <c r="CC30" s="59">
        <f t="shared" si="5"/>
        <v>0.33493006915992884</v>
      </c>
      <c r="CD30" s="59">
        <f t="shared" si="5"/>
        <v>0.15797000637543709</v>
      </c>
      <c r="CE30" s="59">
        <f t="shared" si="5"/>
        <v>0.17696006278449175</v>
      </c>
      <c r="CF30" s="59">
        <f t="shared" si="5"/>
        <v>9.2249744024406419E-3</v>
      </c>
      <c r="CG30" s="59">
        <f t="shared" si="5"/>
        <v>0</v>
      </c>
      <c r="CH30" s="59">
        <f t="shared" si="5"/>
        <v>1.9376328864966482E-2</v>
      </c>
      <c r="CI30" s="122">
        <f t="shared" si="6"/>
        <v>1</v>
      </c>
      <c r="CK30" s="123" t="str">
        <f t="shared" si="7"/>
        <v>板倉町</v>
      </c>
      <c r="CL30" s="124">
        <f t="shared" si="17"/>
        <v>26.630570564405144</v>
      </c>
      <c r="CM30" s="65">
        <f t="shared" si="18"/>
        <v>0.58936026030843647</v>
      </c>
      <c r="CN30" s="66">
        <f t="shared" si="19"/>
        <v>24.44920330461688</v>
      </c>
      <c r="CO30" s="65">
        <f t="shared" si="20"/>
        <v>0.50774660610948397</v>
      </c>
      <c r="CP30" s="66">
        <f t="shared" si="8"/>
        <v>0.88658163451570882</v>
      </c>
      <c r="CQ30" s="65">
        <f t="shared" si="21"/>
        <v>0</v>
      </c>
      <c r="CR30" s="66">
        <f t="shared" si="9"/>
        <v>1.2947856252725554</v>
      </c>
      <c r="CS30" s="65">
        <f t="shared" si="22"/>
        <v>1</v>
      </c>
      <c r="CT30" s="66">
        <f t="shared" si="10"/>
        <v>13.494254085682126</v>
      </c>
      <c r="CU30" s="67">
        <f t="shared" si="23"/>
        <v>0.23491480002318027</v>
      </c>
      <c r="CV30" s="16"/>
      <c r="CW30" s="959">
        <f t="shared" si="24"/>
        <v>15.695</v>
      </c>
      <c r="CX30" s="962">
        <f>VLOOKUP($AX30&amp;"_"&amp;$CW$14,データシート1!$A:$BT,MATCH($CW$12&amp;"_"&amp;CX$20,データシート1!$A$1:$BT$1,0),0)</f>
        <v>12.414</v>
      </c>
      <c r="CY30" s="962">
        <f>VLOOKUP($AX30&amp;"_"&amp;$CW$14,データシート1!$A:$BT,MATCH($CW$12&amp;"_"&amp;CY$20,データシート1!$A$1:$BT$1,0),0)</f>
        <v>0</v>
      </c>
      <c r="CZ30" s="962">
        <f>VLOOKUP($AX30&amp;"_"&amp;$CW$14,データシート1!$A:$BT,MATCH($CW$12&amp;"_"&amp;CZ$20,データシート1!$A$1:$BT$1,0),0)</f>
        <v>3.2810000000000001</v>
      </c>
      <c r="DA30" s="962">
        <f>VLOOKUP($AX30&amp;"_"&amp;$CW$14,データシート1!$A:$BT,MATCH($CW$12&amp;"_"&amp;DA$20,データシート1!$A$1:$BT$1,0),0)</f>
        <v>3.17</v>
      </c>
      <c r="DB30" s="962">
        <f>VLOOKUP($AX30&amp;"_"&amp;$CW$14,データシート1!$A:$BT,MATCH($CW$12&amp;"_"&amp;DB$20,データシート1!$A$1:$BT$1,0),0)</f>
        <v>0</v>
      </c>
      <c r="DC30" s="962">
        <f>VLOOKUP($AX30&amp;"_"&amp;$CW$14,データシート1!$A:$BT,MATCH($CW$12&amp;"_"&amp;DC$20,データシート1!$A$1:$BT$1,0),0)</f>
        <v>0</v>
      </c>
      <c r="DD30" s="961">
        <f t="shared" si="11"/>
        <v>18.865000000000002</v>
      </c>
      <c r="DE30" s="16"/>
      <c r="DF30" s="125">
        <f>VLOOKUP($AX30&amp;"_"&amp;$DF$14,データシート1!$A:$BT,MATCH($DF$12&amp;"_"&amp;DF$20,データシート1!$A$1:$BT$1,0),0)</f>
        <v>2</v>
      </c>
      <c r="DG30" s="64">
        <f>VLOOKUP($AX30&amp;"_"&amp;$DF$14,データシート1!$A:$BT,MATCH($DF$12&amp;"_"&amp;DG$20,データシート1!$A$1:$BT$1,0),0)</f>
        <v>0</v>
      </c>
      <c r="DH30" s="64">
        <f>VLOOKUP($AX30&amp;"_"&amp;$DF$14,データシート1!$A:$BT,MATCH($DF$12&amp;"_"&amp;DH$20,データシート1!$A$1:$BT$1,0),0)</f>
        <v>1</v>
      </c>
      <c r="DI30" s="64">
        <f>VLOOKUP($AX30&amp;"_"&amp;$DF$14,データシート1!$A:$BT,MATCH($DF$12&amp;"_"&amp;DI$20,データシート1!$A$1:$BT$1,0),0)</f>
        <v>1</v>
      </c>
      <c r="DJ30" s="64">
        <f>VLOOKUP($AX30&amp;"_"&amp;$DF$14,データシート1!$A:$BT,MATCH($DF$12&amp;"_"&amp;DJ$20,データシート1!$A$1:$BT$1,0),0)</f>
        <v>0</v>
      </c>
      <c r="DK30" s="64">
        <f>VLOOKUP($AX30&amp;"_"&amp;$DF$14,データシート1!$A:$BT,MATCH($DF$12&amp;"_"&amp;DK$20,データシート1!$A$1:$BT$1,0),0)</f>
        <v>0</v>
      </c>
      <c r="DL30" s="68">
        <f t="shared" si="12"/>
        <v>4</v>
      </c>
      <c r="DM30" s="16"/>
      <c r="DN30" s="126">
        <f t="shared" si="26"/>
        <v>0.66</v>
      </c>
      <c r="DO30" s="127">
        <f t="shared" si="27"/>
        <v>0</v>
      </c>
      <c r="DP30" s="127">
        <f t="shared" si="13"/>
        <v>0.17</v>
      </c>
      <c r="DQ30" s="127">
        <f t="shared" si="13"/>
        <v>0.17</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07368</v>
      </c>
      <c r="AY31" s="18" t="str">
        <f>IF(IFERROR(比較地域マスタ!$Z16,"")=0,"",IFERROR(比較地域マスタ!$Z16,""))</f>
        <v>南会津町</v>
      </c>
      <c r="BB31" s="110" t="str">
        <f t="shared" si="0"/>
        <v>07368</v>
      </c>
      <c r="BC31" s="1031" t="str">
        <f t="shared" si="0"/>
        <v>南会津町</v>
      </c>
      <c r="BD31" s="34">
        <f t="shared" si="14"/>
        <v>103.27688937125674</v>
      </c>
      <c r="BE31" s="34">
        <f t="shared" si="15"/>
        <v>24.683727377589438</v>
      </c>
      <c r="BF31" s="34">
        <f>VLOOKUP($AX31&amp;"_"&amp;$BC$14,データシート1!$A:$BT,MATCH($BC$12&amp;"_"&amp;BF$20,データシート1!$A$1:$BT$1,0),0)</f>
        <v>15.536792096119527</v>
      </c>
      <c r="BG31" s="34">
        <f>VLOOKUP($AX31&amp;"_"&amp;$BC$14,データシート1!$A:$BT,MATCH($BC$12&amp;"_"&amp;BG$20,データシート1!$A$1:$BT$1,0),0)</f>
        <v>1.7900902909176841</v>
      </c>
      <c r="BH31" s="34">
        <f>VLOOKUP($AX31&amp;"_"&amp;$BC$14,データシート1!$A:$BT,MATCH($BC$12&amp;"_"&amp;BH$20,データシート1!$A$1:$BT$1,0),0)</f>
        <v>7.3568449905522266</v>
      </c>
      <c r="BI31" s="34">
        <f>VLOOKUP($AX31&amp;"_"&amp;$BC$14,データシート1!$A:$BT,MATCH($BC$12&amp;"_"&amp;BI$20,データシート1!$A$1:$BT$1,0),0)</f>
        <v>18.779700891284673</v>
      </c>
      <c r="BJ31" s="34">
        <f>VLOOKUP($AX31&amp;"_"&amp;$BC$14,データシート1!$A:$BT,MATCH($BC$12&amp;"_"&amp;BJ$20,データシート1!$A$1:$BT$1,0),0)</f>
        <v>24.60613729284054</v>
      </c>
      <c r="BK31" s="34">
        <f t="shared" si="1"/>
        <v>34.093818852157256</v>
      </c>
      <c r="BL31" s="34">
        <f t="shared" si="2"/>
        <v>33.246213214068675</v>
      </c>
      <c r="BM31" s="34">
        <f>VLOOKUP($AX31&amp;"_"&amp;$BC$14,データシート1!$A:$BT,MATCH($BC$12&amp;"_"&amp;BM$20,データシート1!$A$1:$BT$1,0),0)</f>
        <v>12.805776256807338</v>
      </c>
      <c r="BN31" s="34">
        <f>VLOOKUP($AX31&amp;"_"&amp;$BC$14,データシート1!$A:$BT,MATCH($BC$12&amp;"_"&amp;BN$20,データシート1!$A$1:$BT$1,0),0)</f>
        <v>20.440436957261333</v>
      </c>
      <c r="BO31" s="34">
        <f>VLOOKUP($AX31&amp;"_"&amp;$BC$14,データシート1!$A:$BT,MATCH($BC$12&amp;"_"&amp;BO$20,データシート1!$A$1:$BT$1,0),0)</f>
        <v>0.84760563808857903</v>
      </c>
      <c r="BP31" s="34">
        <f>VLOOKUP($AX31&amp;"_"&amp;$BC$14,データシート1!$A:$BT,MATCH($BC$12&amp;"_"&amp;BP$20,データシート1!$A$1:$BT$1,0),0)</f>
        <v>0</v>
      </c>
      <c r="BQ31" s="34">
        <f>VLOOKUP($AX31&amp;"_"&amp;$BC$14,データシート1!$A:$BT,MATCH($BC$12&amp;"_"&amp;BQ$20,データシート1!$A$1:$BT$1,0),0)</f>
        <v>1.113504957384827</v>
      </c>
      <c r="BR31" s="35">
        <f t="shared" si="3"/>
        <v>103.27688937125674</v>
      </c>
      <c r="BT31" s="121" t="str">
        <f t="shared" si="4"/>
        <v>南会津町</v>
      </c>
      <c r="BU31" s="33">
        <f t="shared" si="25"/>
        <v>103.27688937125674</v>
      </c>
      <c r="BV31" s="59">
        <f t="shared" si="16"/>
        <v>0.23900533340868832</v>
      </c>
      <c r="BW31" s="59">
        <f t="shared" si="5"/>
        <v>0.15043822670015089</v>
      </c>
      <c r="BX31" s="59">
        <f t="shared" si="5"/>
        <v>1.7332922223119249E-2</v>
      </c>
      <c r="BY31" s="59">
        <f t="shared" si="5"/>
        <v>7.1234184485418184E-2</v>
      </c>
      <c r="BZ31" s="59">
        <f t="shared" si="5"/>
        <v>0.18183836679836426</v>
      </c>
      <c r="CA31" s="59">
        <f t="shared" si="5"/>
        <v>0.2382540512465196</v>
      </c>
      <c r="CB31" s="59">
        <f t="shared" si="5"/>
        <v>0.33012050478784072</v>
      </c>
      <c r="CC31" s="59">
        <f t="shared" si="5"/>
        <v>0.3219133865908389</v>
      </c>
      <c r="CD31" s="59">
        <f t="shared" si="5"/>
        <v>0.12399459680445553</v>
      </c>
      <c r="CE31" s="59">
        <f t="shared" si="5"/>
        <v>0.19791878978638336</v>
      </c>
      <c r="CF31" s="59">
        <f t="shared" si="5"/>
        <v>8.2071181970017615E-3</v>
      </c>
      <c r="CG31" s="59">
        <f t="shared" si="5"/>
        <v>0</v>
      </c>
      <c r="CH31" s="59">
        <f t="shared" si="5"/>
        <v>1.0781743758586995E-2</v>
      </c>
      <c r="CI31" s="122">
        <f t="shared" si="6"/>
        <v>1</v>
      </c>
      <c r="CK31" s="123" t="str">
        <f t="shared" si="7"/>
        <v>南会津町</v>
      </c>
      <c r="CL31" s="124">
        <f t="shared" si="17"/>
        <v>24.683727377589438</v>
      </c>
      <c r="CM31" s="65">
        <f t="shared" si="18"/>
        <v>0.19770109778600911</v>
      </c>
      <c r="CN31" s="66">
        <f t="shared" si="19"/>
        <v>15.536792096119527</v>
      </c>
      <c r="CO31" s="65">
        <f t="shared" si="20"/>
        <v>0.31409315190738957</v>
      </c>
      <c r="CP31" s="66">
        <f t="shared" si="8"/>
        <v>1.7900902909176841</v>
      </c>
      <c r="CQ31" s="65">
        <f t="shared" si="21"/>
        <v>0</v>
      </c>
      <c r="CR31" s="66">
        <f t="shared" si="9"/>
        <v>7.3568449905522266</v>
      </c>
      <c r="CS31" s="65">
        <f t="shared" si="22"/>
        <v>0</v>
      </c>
      <c r="CT31" s="66">
        <f t="shared" si="10"/>
        <v>18.779700891284673</v>
      </c>
      <c r="CU31" s="67">
        <f t="shared" si="23"/>
        <v>0</v>
      </c>
      <c r="CV31" s="16"/>
      <c r="CW31" s="959">
        <f t="shared" si="24"/>
        <v>4.88</v>
      </c>
      <c r="CX31" s="962">
        <f>VLOOKUP($AX31&amp;"_"&amp;$CW$14,データシート1!$A:$BT,MATCH($CW$12&amp;"_"&amp;CX$20,データシート1!$A$1:$BT$1,0),0)</f>
        <v>4.88</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4.88</v>
      </c>
      <c r="DE31" s="16"/>
      <c r="DF31" s="125">
        <f>VLOOKUP($AX31&amp;"_"&amp;$DF$14,データシート1!$A:$BT,MATCH($DF$12&amp;"_"&amp;DF$20,データシート1!$A$1:$BT$1,0),0)</f>
        <v>1</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1</v>
      </c>
      <c r="DM31" s="16"/>
      <c r="DN31" s="126">
        <f t="shared" si="26"/>
        <v>1</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40522</v>
      </c>
      <c r="AY32" s="18" t="str">
        <f>IF(IFERROR(比較地域マスタ!$Z17,"")=0,"",IFERROR(比較地域マスタ!$Z17,""))</f>
        <v>大木町</v>
      </c>
      <c r="AZ32" s="16"/>
      <c r="BA32" s="16"/>
      <c r="BB32" s="110" t="str">
        <f t="shared" si="0"/>
        <v>40522</v>
      </c>
      <c r="BC32" s="1031" t="str">
        <f t="shared" si="0"/>
        <v>大木町</v>
      </c>
      <c r="BD32" s="34">
        <f t="shared" si="14"/>
        <v>89.553891209635793</v>
      </c>
      <c r="BE32" s="34">
        <f t="shared" si="15"/>
        <v>47.052778834912445</v>
      </c>
      <c r="BF32" s="34">
        <f>VLOOKUP($AX32&amp;"_"&amp;$BC$14,データシート1!$A:$BT,MATCH($BC$12&amp;"_"&amp;BF$20,データシート1!$A$1:$BT$1,0),0)</f>
        <v>29.834903119321492</v>
      </c>
      <c r="BG32" s="34">
        <f>VLOOKUP($AX32&amp;"_"&amp;$BC$14,データシート1!$A:$BT,MATCH($BC$12&amp;"_"&amp;BG$20,データシート1!$A$1:$BT$1,0),0)</f>
        <v>0.49887412807975773</v>
      </c>
      <c r="BH32" s="34">
        <f>VLOOKUP($AX32&amp;"_"&amp;$BC$14,データシート1!$A:$BT,MATCH($BC$12&amp;"_"&amp;BH$20,データシート1!$A$1:$BT$1,0),0)</f>
        <v>16.719001587511197</v>
      </c>
      <c r="BI32" s="34">
        <f>VLOOKUP($AX32&amp;"_"&amp;$BC$14,データシート1!$A:$BT,MATCH($BC$12&amp;"_"&amp;BI$20,データシート1!$A$1:$BT$1,0),0)</f>
        <v>9.4947752917654444</v>
      </c>
      <c r="BJ32" s="34">
        <f>VLOOKUP($AX32&amp;"_"&amp;$BC$14,データシート1!$A:$BT,MATCH($BC$12&amp;"_"&amp;BJ$20,データシート1!$A$1:$BT$1,0),0)</f>
        <v>9.3436448440604991</v>
      </c>
      <c r="BK32" s="34">
        <f t="shared" si="1"/>
        <v>23.288710957504122</v>
      </c>
      <c r="BL32" s="34">
        <f t="shared" si="2"/>
        <v>22.471583389477004</v>
      </c>
      <c r="BM32" s="34">
        <f>VLOOKUP($AX32&amp;"_"&amp;$BC$14,データシート1!$A:$BT,MATCH($BC$12&amp;"_"&amp;BM$20,データシート1!$A$1:$BT$1,0),0)</f>
        <v>12.156109407862964</v>
      </c>
      <c r="BN32" s="34">
        <f>VLOOKUP($AX32&amp;"_"&amp;$BC$14,データシート1!$A:$BT,MATCH($BC$12&amp;"_"&amp;BN$20,データシート1!$A$1:$BT$1,0),0)</f>
        <v>10.315473981614041</v>
      </c>
      <c r="BO32" s="34">
        <f>VLOOKUP($AX32&amp;"_"&amp;$BC$14,データシート1!$A:$BT,MATCH($BC$12&amp;"_"&amp;BO$20,データシート1!$A$1:$BT$1,0),0)</f>
        <v>0.81712756802711695</v>
      </c>
      <c r="BP32" s="34">
        <f>VLOOKUP($AX32&amp;"_"&amp;$BC$14,データシート1!$A:$BT,MATCH($BC$12&amp;"_"&amp;BP$20,データシート1!$A$1:$BT$1,0),0)</f>
        <v>0</v>
      </c>
      <c r="BQ32" s="34">
        <f>VLOOKUP($AX32&amp;"_"&amp;$BC$14,データシート1!$A:$BT,MATCH($BC$12&amp;"_"&amp;BQ$20,データシート1!$A$1:$BT$1,0),0)</f>
        <v>0.37398128139328851</v>
      </c>
      <c r="BR32" s="35">
        <f t="shared" si="3"/>
        <v>89.553891209635793</v>
      </c>
      <c r="BS32" s="21"/>
      <c r="BT32" s="121" t="str">
        <f t="shared" si="4"/>
        <v>大木町</v>
      </c>
      <c r="BU32" s="33">
        <f t="shared" si="25"/>
        <v>89.553891209635793</v>
      </c>
      <c r="BV32" s="59">
        <f t="shared" si="16"/>
        <v>0.5254130021527158</v>
      </c>
      <c r="BW32" s="59">
        <f t="shared" si="5"/>
        <v>0.33315027092995064</v>
      </c>
      <c r="BX32" s="59">
        <f t="shared" si="5"/>
        <v>5.5706583079896364E-3</v>
      </c>
      <c r="BY32" s="59">
        <f t="shared" si="5"/>
        <v>0.18669207291477549</v>
      </c>
      <c r="BZ32" s="59">
        <f t="shared" si="5"/>
        <v>0.10602303443788078</v>
      </c>
      <c r="CA32" s="59">
        <f t="shared" si="5"/>
        <v>0.10433544224435827</v>
      </c>
      <c r="CB32" s="59">
        <f t="shared" si="5"/>
        <v>0.26005247391191316</v>
      </c>
      <c r="CC32" s="59">
        <f t="shared" si="5"/>
        <v>0.2509280510980087</v>
      </c>
      <c r="CD32" s="59">
        <f t="shared" si="5"/>
        <v>0.1357407170550172</v>
      </c>
      <c r="CE32" s="59">
        <f t="shared" si="5"/>
        <v>0.11518733404299153</v>
      </c>
      <c r="CF32" s="59">
        <f t="shared" si="5"/>
        <v>9.1244228139044387E-3</v>
      </c>
      <c r="CG32" s="59">
        <f t="shared" si="5"/>
        <v>0</v>
      </c>
      <c r="CH32" s="59">
        <f t="shared" si="5"/>
        <v>4.1760472531320782E-3</v>
      </c>
      <c r="CI32" s="122">
        <f t="shared" si="6"/>
        <v>1</v>
      </c>
      <c r="CJ32" s="16"/>
      <c r="CK32" s="123" t="str">
        <f t="shared" si="7"/>
        <v>大木町</v>
      </c>
      <c r="CL32" s="124">
        <f t="shared" si="17"/>
        <v>47.052778834912445</v>
      </c>
      <c r="CM32" s="65">
        <f t="shared" si="18"/>
        <v>5.8976325494744047E-2</v>
      </c>
      <c r="CN32" s="66">
        <f t="shared" si="19"/>
        <v>29.834903119321492</v>
      </c>
      <c r="CO32" s="65">
        <f t="shared" si="20"/>
        <v>9.3011865629383322E-2</v>
      </c>
      <c r="CP32" s="66">
        <f t="shared" si="8"/>
        <v>0.49887412807975773</v>
      </c>
      <c r="CQ32" s="65">
        <f t="shared" si="21"/>
        <v>0</v>
      </c>
      <c r="CR32" s="66">
        <f t="shared" si="9"/>
        <v>16.719001587511197</v>
      </c>
      <c r="CS32" s="65">
        <f t="shared" si="22"/>
        <v>0</v>
      </c>
      <c r="CT32" s="66">
        <f t="shared" si="10"/>
        <v>9.4947752917654444</v>
      </c>
      <c r="CU32" s="67">
        <f t="shared" si="23"/>
        <v>0</v>
      </c>
      <c r="CV32" s="16"/>
      <c r="CW32" s="959">
        <f t="shared" si="24"/>
        <v>2.7749999999999999</v>
      </c>
      <c r="CX32" s="962">
        <f>VLOOKUP($AX32&amp;"_"&amp;$CW$14,データシート1!$A:$BT,MATCH($CW$12&amp;"_"&amp;CX$20,データシート1!$A$1:$BT$1,0),0)</f>
        <v>2.7749999999999999</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2.7749999999999999</v>
      </c>
      <c r="DE32" s="16"/>
      <c r="DF32" s="125">
        <f>VLOOKUP($AX32&amp;"_"&amp;$DF$14,データシート1!$A:$BT,MATCH($DF$12&amp;"_"&amp;DF$20,データシート1!$A$1:$BT$1,0),0)</f>
        <v>1</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1</v>
      </c>
      <c r="DM32" s="16"/>
      <c r="DN32" s="126">
        <f t="shared" si="26"/>
        <v>1</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06382</v>
      </c>
      <c r="AY33" s="18" t="str">
        <f>IF(IFERROR(比較地域マスタ!$Z18,"")=0,"",IFERROR(比較地域マスタ!$Z18,""))</f>
        <v>川西町</v>
      </c>
      <c r="BB33" s="110" t="str">
        <f t="shared" si="0"/>
        <v>06382</v>
      </c>
      <c r="BC33" s="1031" t="str">
        <f t="shared" si="0"/>
        <v>川西町</v>
      </c>
      <c r="BD33" s="34">
        <f t="shared" si="14"/>
        <v>92.038758285490985</v>
      </c>
      <c r="BE33" s="34">
        <f t="shared" si="15"/>
        <v>22.246972665352448</v>
      </c>
      <c r="BF33" s="34">
        <f>VLOOKUP($AX33&amp;"_"&amp;$BC$14,データシート1!$A:$BT,MATCH($BC$12&amp;"_"&amp;BF$20,データシート1!$A$1:$BT$1,0),0)</f>
        <v>13.99858577312745</v>
      </c>
      <c r="BG33" s="34">
        <f>VLOOKUP($AX33&amp;"_"&amp;$BC$14,データシート1!$A:$BT,MATCH($BC$12&amp;"_"&amp;BG$20,データシート1!$A$1:$BT$1,0),0)</f>
        <v>0.96783790332763142</v>
      </c>
      <c r="BH33" s="34">
        <f>VLOOKUP($AX33&amp;"_"&amp;$BC$14,データシート1!$A:$BT,MATCH($BC$12&amp;"_"&amp;BH$20,データシート1!$A$1:$BT$1,0),0)</f>
        <v>7.2805489888973662</v>
      </c>
      <c r="BI33" s="34">
        <f>VLOOKUP($AX33&amp;"_"&amp;$BC$14,データシート1!$A:$BT,MATCH($BC$12&amp;"_"&amp;BI$20,データシート1!$A$1:$BT$1,0),0)</f>
        <v>16.210488042602826</v>
      </c>
      <c r="BJ33" s="34">
        <f>VLOOKUP($AX33&amp;"_"&amp;$BC$14,データシート1!$A:$BT,MATCH($BC$12&amp;"_"&amp;BJ$20,データシート1!$A$1:$BT$1,0),0)</f>
        <v>20.860991457213807</v>
      </c>
      <c r="BK33" s="34">
        <f t="shared" si="1"/>
        <v>30.898054498360136</v>
      </c>
      <c r="BL33" s="34">
        <f t="shared" si="2"/>
        <v>30.059615636132953</v>
      </c>
      <c r="BM33" s="34">
        <f>VLOOKUP($AX33&amp;"_"&amp;$BC$14,データシート1!$A:$BT,MATCH($BC$12&amp;"_"&amp;BM$20,データシート1!$A$1:$BT$1,0),0)</f>
        <v>13.420105578403275</v>
      </c>
      <c r="BN33" s="34">
        <f>VLOOKUP($AX33&amp;"_"&amp;$BC$14,データシート1!$A:$BT,MATCH($BC$12&amp;"_"&amp;BN$20,データシート1!$A$1:$BT$1,0),0)</f>
        <v>16.639510057729677</v>
      </c>
      <c r="BO33" s="34">
        <f>VLOOKUP($AX33&amp;"_"&amp;$BC$14,データシート1!$A:$BT,MATCH($BC$12&amp;"_"&amp;BO$20,データシート1!$A$1:$BT$1,0),0)</f>
        <v>0.838438862227181</v>
      </c>
      <c r="BP33" s="34">
        <f>VLOOKUP($AX33&amp;"_"&amp;$BC$14,データシート1!$A:$BT,MATCH($BC$12&amp;"_"&amp;BP$20,データシート1!$A$1:$BT$1,0),0)</f>
        <v>0</v>
      </c>
      <c r="BQ33" s="34">
        <f>VLOOKUP($AX33&amp;"_"&amp;$BC$14,データシート1!$A:$BT,MATCH($BC$12&amp;"_"&amp;BQ$20,データシート1!$A$1:$BT$1,0),0)</f>
        <v>1.8222516219617699</v>
      </c>
      <c r="BR33" s="35">
        <f t="shared" si="3"/>
        <v>92.038758285490985</v>
      </c>
      <c r="BT33" s="121" t="str">
        <f t="shared" si="4"/>
        <v>川西町</v>
      </c>
      <c r="BU33" s="33">
        <f t="shared" si="25"/>
        <v>92.038758285490985</v>
      </c>
      <c r="BV33" s="59">
        <f t="shared" si="16"/>
        <v>0.24171309000438207</v>
      </c>
      <c r="BW33" s="59">
        <f t="shared" si="5"/>
        <v>0.15209446578696609</v>
      </c>
      <c r="BX33" s="59">
        <f t="shared" si="5"/>
        <v>1.0515547160311936E-2</v>
      </c>
      <c r="BY33" s="59">
        <f t="shared" si="5"/>
        <v>7.9103077057104038E-2</v>
      </c>
      <c r="BZ33" s="59">
        <f t="shared" si="5"/>
        <v>0.17612675729848751</v>
      </c>
      <c r="CA33" s="59">
        <f t="shared" si="5"/>
        <v>0.22665442087458429</v>
      </c>
      <c r="CB33" s="59">
        <f t="shared" si="5"/>
        <v>0.33570698990221942</v>
      </c>
      <c r="CC33" s="59">
        <f t="shared" si="5"/>
        <v>0.3265973617646204</v>
      </c>
      <c r="CD33" s="59">
        <f t="shared" si="5"/>
        <v>0.14580928544011904</v>
      </c>
      <c r="CE33" s="59">
        <f t="shared" si="5"/>
        <v>0.18078807632450136</v>
      </c>
      <c r="CF33" s="59">
        <f t="shared" si="5"/>
        <v>9.1096281375989911E-3</v>
      </c>
      <c r="CG33" s="59">
        <f t="shared" si="5"/>
        <v>0</v>
      </c>
      <c r="CH33" s="59">
        <f t="shared" si="5"/>
        <v>1.9798741920326733E-2</v>
      </c>
      <c r="CI33" s="122">
        <f t="shared" si="6"/>
        <v>1</v>
      </c>
      <c r="CK33" s="123" t="str">
        <f t="shared" si="7"/>
        <v>川西町</v>
      </c>
      <c r="CL33" s="124">
        <f t="shared" si="17"/>
        <v>22.246972665352448</v>
      </c>
      <c r="CM33" s="65">
        <f t="shared" si="18"/>
        <v>0.35865554024015756</v>
      </c>
      <c r="CN33" s="66">
        <f t="shared" si="19"/>
        <v>13.99858577312745</v>
      </c>
      <c r="CO33" s="65">
        <f t="shared" si="20"/>
        <v>0.5699861492663767</v>
      </c>
      <c r="CP33" s="66">
        <f t="shared" si="8"/>
        <v>0.96783790332763142</v>
      </c>
      <c r="CQ33" s="65">
        <f t="shared" si="21"/>
        <v>0</v>
      </c>
      <c r="CR33" s="66">
        <f t="shared" si="9"/>
        <v>7.2805489888973662</v>
      </c>
      <c r="CS33" s="65">
        <f t="shared" si="22"/>
        <v>0</v>
      </c>
      <c r="CT33" s="66">
        <f t="shared" si="10"/>
        <v>16.210488042602826</v>
      </c>
      <c r="CU33" s="67">
        <f t="shared" si="23"/>
        <v>0.47931931349504359</v>
      </c>
      <c r="CV33" s="16"/>
      <c r="CW33" s="959">
        <f t="shared" si="24"/>
        <v>7.9790000000000001</v>
      </c>
      <c r="CX33" s="962">
        <f>VLOOKUP($AX33&amp;"_"&amp;$CW$14,データシート1!$A:$BT,MATCH($CW$12&amp;"_"&amp;CX$20,データシート1!$A$1:$BT$1,0),0)</f>
        <v>7.9790000000000001</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7.77</v>
      </c>
      <c r="DB33" s="962">
        <f>VLOOKUP($AX33&amp;"_"&amp;$CW$14,データシート1!$A:$BT,MATCH($CW$12&amp;"_"&amp;DB$20,データシート1!$A$1:$BT$1,0),0)</f>
        <v>0</v>
      </c>
      <c r="DC33" s="962">
        <f>VLOOKUP($AX33&amp;"_"&amp;$CW$14,データシート1!$A:$BT,MATCH($CW$12&amp;"_"&amp;DC$20,データシート1!$A$1:$BT$1,0),0)</f>
        <v>0</v>
      </c>
      <c r="DD33" s="961">
        <f t="shared" si="11"/>
        <v>15.748999999999999</v>
      </c>
      <c r="DE33" s="16"/>
      <c r="DF33" s="125">
        <f>VLOOKUP($AX33&amp;"_"&amp;$DF$14,データシート1!$A:$BT,MATCH($DF$12&amp;"_"&amp;DF$20,データシート1!$A$1:$BT$1,0),0)</f>
        <v>2</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1</v>
      </c>
      <c r="DJ33" s="64">
        <f>VLOOKUP($AX33&amp;"_"&amp;$DF$14,データシート1!$A:$BT,MATCH($DF$12&amp;"_"&amp;DJ$20,データシート1!$A$1:$BT$1,0),0)</f>
        <v>0</v>
      </c>
      <c r="DK33" s="64">
        <f>VLOOKUP($AX33&amp;"_"&amp;$DF$14,データシート1!$A:$BT,MATCH($DF$12&amp;"_"&amp;DK$20,データシート1!$A$1:$BT$1,0),0)</f>
        <v>0</v>
      </c>
      <c r="DL33" s="68">
        <f t="shared" si="12"/>
        <v>3</v>
      </c>
      <c r="DM33" s="16"/>
      <c r="DN33" s="126">
        <f t="shared" si="26"/>
        <v>0.51</v>
      </c>
      <c r="DO33" s="127">
        <f t="shared" si="27"/>
        <v>0</v>
      </c>
      <c r="DP33" s="127">
        <f t="shared" si="13"/>
        <v>0</v>
      </c>
      <c r="DQ33" s="127">
        <f t="shared" si="13"/>
        <v>0.49</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18501</v>
      </c>
      <c r="AY34" s="18" t="str">
        <f>IF(IFERROR(比較地域マスタ!$Z19,"")=0,"",IFERROR(比較地域マスタ!$Z19,""))</f>
        <v>若狭町</v>
      </c>
      <c r="BB34" s="110" t="str">
        <f t="shared" si="0"/>
        <v>18501</v>
      </c>
      <c r="BC34" s="1031" t="str">
        <f t="shared" si="0"/>
        <v>若狭町</v>
      </c>
      <c r="BD34" s="34">
        <f t="shared" si="14"/>
        <v>166.52985884180188</v>
      </c>
      <c r="BE34" s="34">
        <f t="shared" si="15"/>
        <v>93.551197473680986</v>
      </c>
      <c r="BF34" s="34">
        <f>VLOOKUP($AX34&amp;"_"&amp;$BC$14,データシート1!$A:$BT,MATCH($BC$12&amp;"_"&amp;BF$20,データシート1!$A$1:$BT$1,0),0)</f>
        <v>79.877560199995088</v>
      </c>
      <c r="BG34" s="34">
        <f>VLOOKUP($AX34&amp;"_"&amp;$BC$14,データシート1!$A:$BT,MATCH($BC$12&amp;"_"&amp;BG$20,データシート1!$A$1:$BT$1,0),0)</f>
        <v>1.148431742742724</v>
      </c>
      <c r="BH34" s="34">
        <f>VLOOKUP($AX34&amp;"_"&amp;$BC$14,データシート1!$A:$BT,MATCH($BC$12&amp;"_"&amp;BH$20,データシート1!$A$1:$BT$1,0),0)</f>
        <v>12.525205530943166</v>
      </c>
      <c r="BI34" s="34">
        <f>VLOOKUP($AX34&amp;"_"&amp;$BC$14,データシート1!$A:$BT,MATCH($BC$12&amp;"_"&amp;BI$20,データシート1!$A$1:$BT$1,0),0)</f>
        <v>16.253503935163266</v>
      </c>
      <c r="BJ34" s="34">
        <f>VLOOKUP($AX34&amp;"_"&amp;$BC$14,データシート1!$A:$BT,MATCH($BC$12&amp;"_"&amp;BJ$20,データシート1!$A$1:$BT$1,0),0)</f>
        <v>23.577190072908106</v>
      </c>
      <c r="BK34" s="34">
        <f t="shared" si="1"/>
        <v>31.538076908454066</v>
      </c>
      <c r="BL34" s="34">
        <f t="shared" si="2"/>
        <v>30.713008693820896</v>
      </c>
      <c r="BM34" s="34">
        <f>VLOOKUP($AX34&amp;"_"&amp;$BC$14,データシート1!$A:$BT,MATCH($BC$12&amp;"_"&amp;BM$20,データシート1!$A$1:$BT$1,0),0)</f>
        <v>12.456478390324692</v>
      </c>
      <c r="BN34" s="34">
        <f>VLOOKUP($AX34&amp;"_"&amp;$BC$14,データシート1!$A:$BT,MATCH($BC$12&amp;"_"&amp;BN$20,データシート1!$A$1:$BT$1,0),0)</f>
        <v>18.256530303496202</v>
      </c>
      <c r="BO34" s="34">
        <f>VLOOKUP($AX34&amp;"_"&amp;$BC$14,データシート1!$A:$BT,MATCH($BC$12&amp;"_"&amp;BO$20,データシート1!$A$1:$BT$1,0),0)</f>
        <v>0.82506821463316904</v>
      </c>
      <c r="BP34" s="34">
        <f>VLOOKUP($AX34&amp;"_"&amp;$BC$14,データシート1!$A:$BT,MATCH($BC$12&amp;"_"&amp;BP$20,データシート1!$A$1:$BT$1,0),0)</f>
        <v>0</v>
      </c>
      <c r="BQ34" s="34">
        <f>VLOOKUP($AX34&amp;"_"&amp;$BC$14,データシート1!$A:$BT,MATCH($BC$12&amp;"_"&amp;BQ$20,データシート1!$A$1:$BT$1,0),0)</f>
        <v>1.6098904515954819</v>
      </c>
      <c r="BR34" s="35">
        <f t="shared" si="3"/>
        <v>166.52985884180188</v>
      </c>
      <c r="BT34" s="121" t="str">
        <f t="shared" si="4"/>
        <v>若狭町</v>
      </c>
      <c r="BU34" s="33">
        <f t="shared" si="25"/>
        <v>166.52985884180188</v>
      </c>
      <c r="BV34" s="59">
        <f t="shared" si="16"/>
        <v>0.56176831064603061</v>
      </c>
      <c r="BW34" s="59">
        <f t="shared" si="5"/>
        <v>0.47965908789892298</v>
      </c>
      <c r="BX34" s="59">
        <f t="shared" si="5"/>
        <v>6.8962512232337743E-3</v>
      </c>
      <c r="BY34" s="59">
        <f t="shared" si="5"/>
        <v>7.5212971523873781E-2</v>
      </c>
      <c r="BZ34" s="59">
        <f t="shared" si="5"/>
        <v>9.7601139208336102E-2</v>
      </c>
      <c r="CA34" s="59">
        <f t="shared" si="5"/>
        <v>0.14157935541941277</v>
      </c>
      <c r="CB34" s="59">
        <f t="shared" si="5"/>
        <v>0.18938391666094093</v>
      </c>
      <c r="CC34" s="59">
        <f t="shared" si="5"/>
        <v>0.18442944050650573</v>
      </c>
      <c r="CD34" s="59">
        <f t="shared" si="5"/>
        <v>7.4800269915306625E-2</v>
      </c>
      <c r="CE34" s="59">
        <f t="shared" si="5"/>
        <v>0.10962917059119909</v>
      </c>
      <c r="CF34" s="59">
        <f t="shared" si="5"/>
        <v>4.9544761544352105E-3</v>
      </c>
      <c r="CG34" s="59">
        <f t="shared" si="5"/>
        <v>0</v>
      </c>
      <c r="CH34" s="59">
        <f t="shared" si="5"/>
        <v>9.6672780652797361E-3</v>
      </c>
      <c r="CI34" s="122">
        <f t="shared" si="6"/>
        <v>1</v>
      </c>
      <c r="CK34" s="123" t="str">
        <f t="shared" si="7"/>
        <v>若狭町</v>
      </c>
      <c r="CL34" s="124">
        <f t="shared" si="17"/>
        <v>93.551197473680986</v>
      </c>
      <c r="CM34" s="65">
        <f t="shared" si="18"/>
        <v>0.25212932209270539</v>
      </c>
      <c r="CN34" s="66">
        <f t="shared" si="19"/>
        <v>79.877560199995088</v>
      </c>
      <c r="CO34" s="65">
        <f t="shared" si="20"/>
        <v>0.29528943974933086</v>
      </c>
      <c r="CP34" s="66">
        <f t="shared" si="8"/>
        <v>1.148431742742724</v>
      </c>
      <c r="CQ34" s="65">
        <f t="shared" si="21"/>
        <v>0</v>
      </c>
      <c r="CR34" s="66">
        <f t="shared" si="9"/>
        <v>12.525205530943166</v>
      </c>
      <c r="CS34" s="65">
        <f t="shared" si="22"/>
        <v>0</v>
      </c>
      <c r="CT34" s="66">
        <f t="shared" si="10"/>
        <v>16.253503935163266</v>
      </c>
      <c r="CU34" s="67">
        <f t="shared" si="23"/>
        <v>0</v>
      </c>
      <c r="CV34" s="16"/>
      <c r="CW34" s="959">
        <f t="shared" si="24"/>
        <v>23.587</v>
      </c>
      <c r="CX34" s="962">
        <f>VLOOKUP($AX34&amp;"_"&amp;$CW$14,データシート1!$A:$BT,MATCH($CW$12&amp;"_"&amp;CX$20,データシート1!$A$1:$BT$1,0),0)</f>
        <v>23.587</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23.587</v>
      </c>
      <c r="DE34" s="16"/>
      <c r="DF34" s="125">
        <f>VLOOKUP($AX34&amp;"_"&amp;$DF$14,データシート1!$A:$BT,MATCH($DF$12&amp;"_"&amp;DF$20,データシート1!$A$1:$BT$1,0),0)</f>
        <v>5</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5</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12347</v>
      </c>
      <c r="AY35" s="18" t="str">
        <f>IF(IFERROR(比較地域マスタ!$Z20,"")=0,"",IFERROR(比較地域マスタ!$Z20,""))</f>
        <v>多古町</v>
      </c>
      <c r="BB35" s="110" t="str">
        <f t="shared" si="0"/>
        <v>12347</v>
      </c>
      <c r="BC35" s="1031" t="str">
        <f t="shared" si="0"/>
        <v>多古町</v>
      </c>
      <c r="BD35" s="34">
        <f t="shared" si="14"/>
        <v>255.6209522001046</v>
      </c>
      <c r="BE35" s="34">
        <f t="shared" si="15"/>
        <v>174.43062030979002</v>
      </c>
      <c r="BF35" s="34">
        <f>VLOOKUP($AX35&amp;"_"&amp;$BC$14,データシート1!$A:$BT,MATCH($BC$12&amp;"_"&amp;BF$20,データシート1!$A$1:$BT$1,0),0)</f>
        <v>157.67048664462436</v>
      </c>
      <c r="BG35" s="34">
        <f>VLOOKUP($AX35&amp;"_"&amp;$BC$14,データシート1!$A:$BT,MATCH($BC$12&amp;"_"&amp;BG$20,データシート1!$A$1:$BT$1,0),0)</f>
        <v>1.0898890391821354</v>
      </c>
      <c r="BH35" s="34">
        <f>VLOOKUP($AX35&amp;"_"&amp;$BC$14,データシート1!$A:$BT,MATCH($BC$12&amp;"_"&amp;BH$20,データシート1!$A$1:$BT$1,0),0)</f>
        <v>15.6702446259835</v>
      </c>
      <c r="BI35" s="34">
        <f>VLOOKUP($AX35&amp;"_"&amp;$BC$14,データシート1!$A:$BT,MATCH($BC$12&amp;"_"&amp;BI$20,データシート1!$A$1:$BT$1,0),0)</f>
        <v>23.06072209211246</v>
      </c>
      <c r="BJ35" s="34">
        <f>VLOOKUP($AX35&amp;"_"&amp;$BC$14,データシート1!$A:$BT,MATCH($BC$12&amp;"_"&amp;BJ$20,データシート1!$A$1:$BT$1,0),0)</f>
        <v>14.412394519748213</v>
      </c>
      <c r="BK35" s="34">
        <f t="shared" si="1"/>
        <v>42.073937828965612</v>
      </c>
      <c r="BL35" s="34">
        <f t="shared" si="2"/>
        <v>41.254474776642596</v>
      </c>
      <c r="BM35" s="34">
        <f>VLOOKUP($AX35&amp;"_"&amp;$BC$14,データシート1!$A:$BT,MATCH($BC$12&amp;"_"&amp;BM$20,データシート1!$A$1:$BT$1,0),0)</f>
        <v>14.987189002739813</v>
      </c>
      <c r="BN35" s="34">
        <f>VLOOKUP($AX35&amp;"_"&amp;$BC$14,データシート1!$A:$BT,MATCH($BC$12&amp;"_"&amp;BN$20,データシート1!$A$1:$BT$1,0),0)</f>
        <v>26.267285773902781</v>
      </c>
      <c r="BO35" s="34">
        <f>VLOOKUP($AX35&amp;"_"&amp;$BC$14,データシート1!$A:$BT,MATCH($BC$12&amp;"_"&amp;BO$20,データシート1!$A$1:$BT$1,0),0)</f>
        <v>0.81946305232301497</v>
      </c>
      <c r="BP35" s="34">
        <f>VLOOKUP($AX35&amp;"_"&amp;$BC$14,データシート1!$A:$BT,MATCH($BC$12&amp;"_"&amp;BP$20,データシート1!$A$1:$BT$1,0),0)</f>
        <v>0</v>
      </c>
      <c r="BQ35" s="34">
        <f>VLOOKUP($AX35&amp;"_"&amp;$BC$14,データシート1!$A:$BT,MATCH($BC$12&amp;"_"&amp;BQ$20,データシート1!$A$1:$BT$1,0),0)</f>
        <v>1.6432774494882829</v>
      </c>
      <c r="BR35" s="35">
        <f t="shared" si="3"/>
        <v>255.6209522001046</v>
      </c>
      <c r="BT35" s="121" t="str">
        <f t="shared" si="4"/>
        <v>多古町</v>
      </c>
      <c r="BU35" s="33">
        <f t="shared" si="25"/>
        <v>255.6209522001046</v>
      </c>
      <c r="BV35" s="59">
        <f t="shared" si="16"/>
        <v>0.68237998023433788</v>
      </c>
      <c r="BW35" s="59">
        <f t="shared" si="5"/>
        <v>0.61681362692521824</v>
      </c>
      <c r="BX35" s="59">
        <f t="shared" si="5"/>
        <v>4.2636921183555835E-3</v>
      </c>
      <c r="BY35" s="59">
        <f t="shared" si="5"/>
        <v>6.1302661190764031E-2</v>
      </c>
      <c r="BZ35" s="59">
        <f t="shared" si="5"/>
        <v>9.0214522298078761E-2</v>
      </c>
      <c r="CA35" s="59">
        <f t="shared" si="5"/>
        <v>5.6381898258738732E-2</v>
      </c>
      <c r="CB35" s="59">
        <f t="shared" si="5"/>
        <v>0.16459502817292296</v>
      </c>
      <c r="CC35" s="59">
        <f t="shared" si="5"/>
        <v>0.16138925397769374</v>
      </c>
      <c r="CD35" s="59">
        <f t="shared" si="5"/>
        <v>5.8630518639988388E-2</v>
      </c>
      <c r="CE35" s="59">
        <f t="shared" si="5"/>
        <v>0.10275873533770537</v>
      </c>
      <c r="CF35" s="59">
        <f t="shared" si="5"/>
        <v>3.205774195229211E-3</v>
      </c>
      <c r="CG35" s="59">
        <f t="shared" si="5"/>
        <v>0</v>
      </c>
      <c r="CH35" s="59">
        <f t="shared" si="5"/>
        <v>6.4285710359215636E-3</v>
      </c>
      <c r="CI35" s="122">
        <f t="shared" si="6"/>
        <v>1</v>
      </c>
      <c r="CK35" s="123" t="str">
        <f t="shared" si="7"/>
        <v>多古町</v>
      </c>
      <c r="CL35" s="124">
        <f t="shared" si="17"/>
        <v>174.43062030979002</v>
      </c>
      <c r="CM35" s="65">
        <f t="shared" si="18"/>
        <v>0.17925178471801331</v>
      </c>
      <c r="CN35" s="66">
        <f t="shared" si="19"/>
        <v>157.67048664462436</v>
      </c>
      <c r="CO35" s="65">
        <f t="shared" si="20"/>
        <v>0.19830597764610897</v>
      </c>
      <c r="CP35" s="66">
        <f t="shared" si="8"/>
        <v>1.0898890391821354</v>
      </c>
      <c r="CQ35" s="65">
        <f t="shared" si="21"/>
        <v>0</v>
      </c>
      <c r="CR35" s="66">
        <f t="shared" si="9"/>
        <v>15.6702446259835</v>
      </c>
      <c r="CS35" s="65">
        <f t="shared" si="22"/>
        <v>0</v>
      </c>
      <c r="CT35" s="66">
        <f t="shared" si="10"/>
        <v>23.06072209211246</v>
      </c>
      <c r="CU35" s="67">
        <f t="shared" si="23"/>
        <v>0</v>
      </c>
      <c r="CV35" s="16"/>
      <c r="CW35" s="959">
        <f t="shared" si="24"/>
        <v>31.266999999999999</v>
      </c>
      <c r="CX35" s="962">
        <f>VLOOKUP($AX35&amp;"_"&amp;$CW$14,データシート1!$A:$BT,MATCH($CW$12&amp;"_"&amp;CX$20,データシート1!$A$1:$BT$1,0),0)</f>
        <v>31.266999999999999</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31.266999999999999</v>
      </c>
      <c r="DE35" s="16"/>
      <c r="DF35" s="125">
        <f>VLOOKUP($AX35&amp;"_"&amp;$DF$14,データシート1!$A:$BT,MATCH($DF$12&amp;"_"&amp;DF$20,データシート1!$A$1:$BT$1,0),0)</f>
        <v>4</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4</v>
      </c>
      <c r="DM35" s="16"/>
      <c r="DN35" s="126">
        <f t="shared" si="26"/>
        <v>1</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06301</v>
      </c>
      <c r="AY36" s="18" t="str">
        <f>IF(IFERROR(比較地域マスタ!$Z21,"")=0,"",IFERROR(比較地域マスタ!$Z21,""))</f>
        <v>山辺町</v>
      </c>
      <c r="BB36" s="110" t="str">
        <f t="shared" si="0"/>
        <v>06301</v>
      </c>
      <c r="BC36" s="1031" t="str">
        <f t="shared" si="0"/>
        <v>山辺町</v>
      </c>
      <c r="BD36" s="34">
        <f t="shared" si="14"/>
        <v>56.945921111338272</v>
      </c>
      <c r="BE36" s="34">
        <f t="shared" si="15"/>
        <v>5.1772004706105008</v>
      </c>
      <c r="BF36" s="34">
        <f>VLOOKUP($AX36&amp;"_"&amp;$BC$14,データシート1!$A:$BT,MATCH($BC$12&amp;"_"&amp;BF$20,データシート1!$A$1:$BT$1,0),0)</f>
        <v>2.219236235285869</v>
      </c>
      <c r="BG36" s="34">
        <f>VLOOKUP($AX36&amp;"_"&amp;$BC$14,データシート1!$A:$BT,MATCH($BC$12&amp;"_"&amp;BG$20,データシート1!$A$1:$BT$1,0),0)</f>
        <v>0.81837432838336432</v>
      </c>
      <c r="BH36" s="34">
        <f>VLOOKUP($AX36&amp;"_"&amp;$BC$14,データシート1!$A:$BT,MATCH($BC$12&amp;"_"&amp;BH$20,データシート1!$A$1:$BT$1,0),0)</f>
        <v>2.1395899069412669</v>
      </c>
      <c r="BI36" s="34">
        <f>VLOOKUP($AX36&amp;"_"&amp;$BC$14,データシート1!$A:$BT,MATCH($BC$12&amp;"_"&amp;BI$20,データシート1!$A$1:$BT$1,0),0)</f>
        <v>7.7226435409930678</v>
      </c>
      <c r="BJ36" s="34">
        <f>VLOOKUP($AX36&amp;"_"&amp;$BC$14,データシート1!$A:$BT,MATCH($BC$12&amp;"_"&amp;BJ$20,データシート1!$A$1:$BT$1,0),0)</f>
        <v>20.079120166552688</v>
      </c>
      <c r="BK36" s="34">
        <f t="shared" si="1"/>
        <v>22.20276791139225</v>
      </c>
      <c r="BL36" s="34">
        <f t="shared" si="2"/>
        <v>21.391479054104877</v>
      </c>
      <c r="BM36" s="34">
        <f>VLOOKUP($AX36&amp;"_"&amp;$BC$14,データシート1!$A:$BT,MATCH($BC$12&amp;"_"&amp;BM$20,データシート1!$A$1:$BT$1,0),0)</f>
        <v>12.237657547897822</v>
      </c>
      <c r="BN36" s="34">
        <f>VLOOKUP($AX36&amp;"_"&amp;$BC$14,データシート1!$A:$BT,MATCH($BC$12&amp;"_"&amp;BN$20,データシート1!$A$1:$BT$1,0),0)</f>
        <v>9.1538215062070538</v>
      </c>
      <c r="BO36" s="34">
        <f>VLOOKUP($AX36&amp;"_"&amp;$BC$14,データシート1!$A:$BT,MATCH($BC$12&amp;"_"&amp;BO$20,データシート1!$A$1:$BT$1,0),0)</f>
        <v>0.81128885728737399</v>
      </c>
      <c r="BP36" s="34">
        <f>VLOOKUP($AX36&amp;"_"&amp;$BC$14,データシート1!$A:$BT,MATCH($BC$12&amp;"_"&amp;BP$20,データシート1!$A$1:$BT$1,0),0)</f>
        <v>0</v>
      </c>
      <c r="BQ36" s="34">
        <f>VLOOKUP($AX36&amp;"_"&amp;$BC$14,データシート1!$A:$BT,MATCH($BC$12&amp;"_"&amp;BQ$20,データシート1!$A$1:$BT$1,0),0)</f>
        <v>1.764189021789764</v>
      </c>
      <c r="BR36" s="35">
        <f t="shared" si="3"/>
        <v>56.945921111338272</v>
      </c>
      <c r="BT36" s="121" t="str">
        <f t="shared" si="4"/>
        <v>山辺町</v>
      </c>
      <c r="BU36" s="33">
        <f t="shared" si="25"/>
        <v>56.945921111338272</v>
      </c>
      <c r="BV36" s="59">
        <f t="shared" si="16"/>
        <v>9.0914333626955585E-2</v>
      </c>
      <c r="BW36" s="59">
        <f t="shared" si="5"/>
        <v>3.897094281690363E-2</v>
      </c>
      <c r="BX36" s="59">
        <f t="shared" si="5"/>
        <v>1.4371078953720201E-2</v>
      </c>
      <c r="BY36" s="59">
        <f t="shared" si="5"/>
        <v>3.7572311856331739E-2</v>
      </c>
      <c r="BZ36" s="59">
        <f t="shared" si="5"/>
        <v>0.13561363817250544</v>
      </c>
      <c r="CA36" s="59">
        <f t="shared" si="5"/>
        <v>0.3525997959940772</v>
      </c>
      <c r="CB36" s="59">
        <f t="shared" si="5"/>
        <v>0.38989215519022569</v>
      </c>
      <c r="CC36" s="59">
        <f t="shared" si="5"/>
        <v>0.37564550079506409</v>
      </c>
      <c r="CD36" s="59">
        <f t="shared" si="5"/>
        <v>0.21489963300393838</v>
      </c>
      <c r="CE36" s="59">
        <f t="shared" si="5"/>
        <v>0.16074586779112565</v>
      </c>
      <c r="CF36" s="59">
        <f t="shared" si="5"/>
        <v>1.4246654395161614E-2</v>
      </c>
      <c r="CG36" s="59">
        <f t="shared" si="5"/>
        <v>0</v>
      </c>
      <c r="CH36" s="59">
        <f t="shared" si="5"/>
        <v>3.0980077016236084E-2</v>
      </c>
      <c r="CI36" s="122">
        <f t="shared" si="6"/>
        <v>1</v>
      </c>
      <c r="CK36" s="123" t="str">
        <f t="shared" si="7"/>
        <v>山辺町</v>
      </c>
      <c r="CL36" s="124">
        <f t="shared" si="17"/>
        <v>5.1772004706105008</v>
      </c>
      <c r="CM36" s="65">
        <f t="shared" si="18"/>
        <v>0</v>
      </c>
      <c r="CN36" s="66">
        <f t="shared" si="19"/>
        <v>2.219236235285869</v>
      </c>
      <c r="CO36" s="65">
        <f t="shared" si="20"/>
        <v>0</v>
      </c>
      <c r="CP36" s="66">
        <f t="shared" si="8"/>
        <v>0.81837432838336432</v>
      </c>
      <c r="CQ36" s="65">
        <f t="shared" si="21"/>
        <v>0</v>
      </c>
      <c r="CR36" s="66">
        <f t="shared" si="9"/>
        <v>2.1395899069412669</v>
      </c>
      <c r="CS36" s="65">
        <f t="shared" si="22"/>
        <v>0</v>
      </c>
      <c r="CT36" s="66">
        <f t="shared" si="10"/>
        <v>7.7226435409930678</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12423</v>
      </c>
      <c r="AY37" s="18" t="str">
        <f>IF(IFERROR(比較地域マスタ!$Z22,"")=0,"",IFERROR(比較地域マスタ!$Z22,""))</f>
        <v>長生村</v>
      </c>
      <c r="BB37" s="110" t="str">
        <f t="shared" si="0"/>
        <v>12423</v>
      </c>
      <c r="BC37" s="1031" t="str">
        <f t="shared" si="0"/>
        <v>長生村</v>
      </c>
      <c r="BD37" s="34">
        <f t="shared" si="14"/>
        <v>202.08570462422924</v>
      </c>
      <c r="BE37" s="34">
        <f t="shared" si="15"/>
        <v>143.75642491184223</v>
      </c>
      <c r="BF37" s="34">
        <f>VLOOKUP($AX37&amp;"_"&amp;$BC$14,データシート1!$A:$BT,MATCH($BC$12&amp;"_"&amp;BF$20,データシート1!$A$1:$BT$1,0),0)</f>
        <v>132.50696895032394</v>
      </c>
      <c r="BG37" s="34">
        <f>VLOOKUP($AX37&amp;"_"&amp;$BC$14,データシート1!$A:$BT,MATCH($BC$12&amp;"_"&amp;BG$20,データシート1!$A$1:$BT$1,0),0)</f>
        <v>0.82027288273875598</v>
      </c>
      <c r="BH37" s="34">
        <f>VLOOKUP($AX37&amp;"_"&amp;$BC$14,データシート1!$A:$BT,MATCH($BC$12&amp;"_"&amp;BH$20,データシート1!$A$1:$BT$1,0),0)</f>
        <v>10.429183078779557</v>
      </c>
      <c r="BI37" s="34">
        <f>VLOOKUP($AX37&amp;"_"&amp;$BC$14,データシート1!$A:$BT,MATCH($BC$12&amp;"_"&amp;BI$20,データシート1!$A$1:$BT$1,0),0)</f>
        <v>11.71359809622899</v>
      </c>
      <c r="BJ37" s="34">
        <f>VLOOKUP($AX37&amp;"_"&amp;$BC$14,データシート1!$A:$BT,MATCH($BC$12&amp;"_"&amp;BJ$20,データシート1!$A$1:$BT$1,0),0)</f>
        <v>14.693858408716755</v>
      </c>
      <c r="BK37" s="34">
        <f t="shared" si="1"/>
        <v>30.20090463708695</v>
      </c>
      <c r="BL37" s="34">
        <f t="shared" si="2"/>
        <v>29.39084190905492</v>
      </c>
      <c r="BM37" s="34">
        <f>VLOOKUP($AX37&amp;"_"&amp;$BC$14,データシート1!$A:$BT,MATCH($BC$12&amp;"_"&amp;BM$20,データシート1!$A$1:$BT$1,0),0)</f>
        <v>14.14996143171526</v>
      </c>
      <c r="BN37" s="34">
        <f>VLOOKUP($AX37&amp;"_"&amp;$BC$14,データシート1!$A:$BT,MATCH($BC$12&amp;"_"&amp;BN$20,データシート1!$A$1:$BT$1,0),0)</f>
        <v>15.240880477339662</v>
      </c>
      <c r="BO37" s="34">
        <f>VLOOKUP($AX37&amp;"_"&amp;$BC$14,データシート1!$A:$BT,MATCH($BC$12&amp;"_"&amp;BO$20,データシート1!$A$1:$BT$1,0),0)</f>
        <v>0.81006272803202795</v>
      </c>
      <c r="BP37" s="34">
        <f>VLOOKUP($AX37&amp;"_"&amp;$BC$14,データシート1!$A:$BT,MATCH($BC$12&amp;"_"&amp;BP$20,データシート1!$A$1:$BT$1,0),0)</f>
        <v>0</v>
      </c>
      <c r="BQ37" s="34">
        <f>VLOOKUP($AX37&amp;"_"&amp;$BC$14,データシート1!$A:$BT,MATCH($BC$12&amp;"_"&amp;BQ$20,データシート1!$A$1:$BT$1,0),0)</f>
        <v>1.72091857035431</v>
      </c>
      <c r="BR37" s="35">
        <f t="shared" si="3"/>
        <v>202.08570462422924</v>
      </c>
      <c r="BT37" s="121" t="str">
        <f t="shared" si="4"/>
        <v>長生村</v>
      </c>
      <c r="BU37" s="33">
        <f t="shared" si="25"/>
        <v>202.08570462422924</v>
      </c>
      <c r="BV37" s="59">
        <f t="shared" si="16"/>
        <v>0.71136365226403264</v>
      </c>
      <c r="BW37" s="59">
        <f t="shared" si="5"/>
        <v>0.65569689452658542</v>
      </c>
      <c r="BX37" s="59">
        <f t="shared" si="5"/>
        <v>4.0590346767180908E-3</v>
      </c>
      <c r="BY37" s="59">
        <f t="shared" si="5"/>
        <v>5.1607723060729263E-2</v>
      </c>
      <c r="BZ37" s="59">
        <f t="shared" si="5"/>
        <v>5.7963516608015325E-2</v>
      </c>
      <c r="CA37" s="59">
        <f t="shared" si="5"/>
        <v>7.2711023454328116E-2</v>
      </c>
      <c r="CB37" s="59">
        <f t="shared" si="5"/>
        <v>0.1494460218907834</v>
      </c>
      <c r="CC37" s="59">
        <f t="shared" si="5"/>
        <v>0.14543751109810604</v>
      </c>
      <c r="CD37" s="59">
        <f t="shared" si="5"/>
        <v>7.0019606077661861E-2</v>
      </c>
      <c r="CE37" s="59">
        <f t="shared" si="5"/>
        <v>7.5417905020444195E-2</v>
      </c>
      <c r="CF37" s="59">
        <f t="shared" si="5"/>
        <v>4.0085107926773403E-3</v>
      </c>
      <c r="CG37" s="59">
        <f t="shared" si="5"/>
        <v>0</v>
      </c>
      <c r="CH37" s="59">
        <f t="shared" si="5"/>
        <v>8.5157857828404692E-3</v>
      </c>
      <c r="CI37" s="122">
        <f t="shared" si="6"/>
        <v>1</v>
      </c>
      <c r="CK37" s="123" t="str">
        <f t="shared" si="7"/>
        <v>長生村</v>
      </c>
      <c r="CL37" s="124">
        <f t="shared" si="17"/>
        <v>143.75642491184223</v>
      </c>
      <c r="CM37" s="65">
        <f t="shared" si="18"/>
        <v>8.9790769406763934E-2</v>
      </c>
      <c r="CN37" s="66">
        <f t="shared" si="19"/>
        <v>132.50696895032394</v>
      </c>
      <c r="CO37" s="65">
        <f t="shared" si="20"/>
        <v>9.7413744365695443E-2</v>
      </c>
      <c r="CP37" s="66">
        <f t="shared" si="8"/>
        <v>0.82027288273875598</v>
      </c>
      <c r="CQ37" s="65">
        <f t="shared" si="21"/>
        <v>0</v>
      </c>
      <c r="CR37" s="66">
        <f t="shared" si="9"/>
        <v>10.429183078779557</v>
      </c>
      <c r="CS37" s="65">
        <f t="shared" si="22"/>
        <v>0</v>
      </c>
      <c r="CT37" s="66">
        <f t="shared" si="10"/>
        <v>11.71359809622899</v>
      </c>
      <c r="CU37" s="67">
        <f t="shared" si="23"/>
        <v>0</v>
      </c>
      <c r="CV37" s="16"/>
      <c r="CW37" s="959">
        <f t="shared" si="24"/>
        <v>12.907999999999999</v>
      </c>
      <c r="CX37" s="962">
        <f>VLOOKUP($AX37&amp;"_"&amp;$CW$14,データシート1!$A:$BT,MATCH($CW$12&amp;"_"&amp;CX$20,データシート1!$A$1:$BT$1,0),0)</f>
        <v>12.907999999999999</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12.907999999999999</v>
      </c>
      <c r="DE37" s="16"/>
      <c r="DF37" s="125">
        <f>VLOOKUP($AX37&amp;"_"&amp;$DF$14,データシート1!$A:$BT,MATCH($DF$12&amp;"_"&amp;DF$20,データシート1!$A$1:$BT$1,0),0)</f>
        <v>2</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2</v>
      </c>
      <c r="DM37" s="16"/>
      <c r="DN37" s="126">
        <f t="shared" si="26"/>
        <v>1</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36489</v>
      </c>
      <c r="AY38" s="18" t="str">
        <f>IF(IFERROR(比較地域マスタ!$Z23,"")=0,"",IFERROR(比較地域マスタ!$Z23,""))</f>
        <v>東みよし町</v>
      </c>
      <c r="BB38" s="110" t="str">
        <f t="shared" si="0"/>
        <v>36489</v>
      </c>
      <c r="BC38" s="1031" t="str">
        <f t="shared" si="0"/>
        <v>東みよし町</v>
      </c>
      <c r="BD38" s="34">
        <f t="shared" si="14"/>
        <v>78.068801316651133</v>
      </c>
      <c r="BE38" s="34">
        <f t="shared" si="15"/>
        <v>10.122688793721506</v>
      </c>
      <c r="BF38" s="34">
        <f>VLOOKUP($AX38&amp;"_"&amp;$BC$14,データシート1!$A:$BT,MATCH($BC$12&amp;"_"&amp;BF$20,データシート1!$A$1:$BT$1,0),0)</f>
        <v>6.7882430785394092</v>
      </c>
      <c r="BG38" s="34">
        <f>VLOOKUP($AX38&amp;"_"&amp;$BC$14,データシート1!$A:$BT,MATCH($BC$12&amp;"_"&amp;BG$20,データシート1!$A$1:$BT$1,0),0)</f>
        <v>0.9924828266790332</v>
      </c>
      <c r="BH38" s="34">
        <f>VLOOKUP($AX38&amp;"_"&amp;$BC$14,データシート1!$A:$BT,MATCH($BC$12&amp;"_"&amp;BH$20,データシート1!$A$1:$BT$1,0),0)</f>
        <v>2.3419628885030637</v>
      </c>
      <c r="BI38" s="34">
        <f>VLOOKUP($AX38&amp;"_"&amp;$BC$14,データシート1!$A:$BT,MATCH($BC$12&amp;"_"&amp;BI$20,データシート1!$A$1:$BT$1,0),0)</f>
        <v>15.816323965048017</v>
      </c>
      <c r="BJ38" s="34">
        <f>VLOOKUP($AX38&amp;"_"&amp;$BC$14,データシート1!$A:$BT,MATCH($BC$12&amp;"_"&amp;BJ$20,データシート1!$A$1:$BT$1,0),0)</f>
        <v>21.294488839206029</v>
      </c>
      <c r="BK38" s="34">
        <f t="shared" si="1"/>
        <v>29.001879928620408</v>
      </c>
      <c r="BL38" s="34">
        <f t="shared" si="2"/>
        <v>28.191583652158791</v>
      </c>
      <c r="BM38" s="34">
        <f>VLOOKUP($AX38&amp;"_"&amp;$BC$14,データシート1!$A:$BT,MATCH($BC$12&amp;"_"&amp;BM$20,データシート1!$A$1:$BT$1,0),0)</f>
        <v>12.300177788591213</v>
      </c>
      <c r="BN38" s="34">
        <f>VLOOKUP($AX38&amp;"_"&amp;$BC$14,データシート1!$A:$BT,MATCH($BC$12&amp;"_"&amp;BN$20,データシート1!$A$1:$BT$1,0),0)</f>
        <v>15.891405863567577</v>
      </c>
      <c r="BO38" s="34">
        <f>VLOOKUP($AX38&amp;"_"&amp;$BC$14,データシート1!$A:$BT,MATCH($BC$12&amp;"_"&amp;BO$20,データシート1!$A$1:$BT$1,0),0)</f>
        <v>0.81029627646161695</v>
      </c>
      <c r="BP38" s="34">
        <f>VLOOKUP($AX38&amp;"_"&amp;$BC$14,データシート1!$A:$BT,MATCH($BC$12&amp;"_"&amp;BP$20,データシート1!$A$1:$BT$1,0),0)</f>
        <v>0</v>
      </c>
      <c r="BQ38" s="34">
        <f>VLOOKUP($AX38&amp;"_"&amp;$BC$14,データシート1!$A:$BT,MATCH($BC$12&amp;"_"&amp;BQ$20,データシート1!$A$1:$BT$1,0),0)</f>
        <v>1.8334197900551681</v>
      </c>
      <c r="BR38" s="35">
        <f t="shared" si="3"/>
        <v>78.068801316651133</v>
      </c>
      <c r="BT38" s="121" t="str">
        <f t="shared" si="4"/>
        <v>東みよし町</v>
      </c>
      <c r="BU38" s="33">
        <f t="shared" si="25"/>
        <v>78.068801316651133</v>
      </c>
      <c r="BV38" s="59">
        <f t="shared" si="16"/>
        <v>0.12966368924589161</v>
      </c>
      <c r="BW38" s="59">
        <f t="shared" si="5"/>
        <v>8.6952059773608426E-2</v>
      </c>
      <c r="BX38" s="59">
        <f t="shared" si="5"/>
        <v>1.2712925137065588E-2</v>
      </c>
      <c r="BY38" s="59">
        <f t="shared" si="5"/>
        <v>2.9998704335217598E-2</v>
      </c>
      <c r="BZ38" s="59">
        <f t="shared" si="5"/>
        <v>0.20259468184859381</v>
      </c>
      <c r="CA38" s="59">
        <f t="shared" si="5"/>
        <v>0.27276566925671719</v>
      </c>
      <c r="CB38" s="59">
        <f t="shared" si="5"/>
        <v>0.37149129280193849</v>
      </c>
      <c r="CC38" s="59">
        <f t="shared" si="5"/>
        <v>0.36111203421469551</v>
      </c>
      <c r="CD38" s="59">
        <f t="shared" si="5"/>
        <v>0.15755561224388537</v>
      </c>
      <c r="CE38" s="59">
        <f t="shared" si="5"/>
        <v>0.20355642197081014</v>
      </c>
      <c r="CF38" s="59">
        <f t="shared" si="5"/>
        <v>1.0379258587242975E-2</v>
      </c>
      <c r="CG38" s="59">
        <f t="shared" si="5"/>
        <v>0</v>
      </c>
      <c r="CH38" s="59">
        <f t="shared" si="5"/>
        <v>2.3484666846858859E-2</v>
      </c>
      <c r="CI38" s="122">
        <f t="shared" si="6"/>
        <v>1</v>
      </c>
      <c r="CK38" s="123" t="str">
        <f t="shared" si="7"/>
        <v>東みよし町</v>
      </c>
      <c r="CL38" s="124">
        <f t="shared" si="17"/>
        <v>10.122688793721506</v>
      </c>
      <c r="CM38" s="65">
        <f t="shared" si="18"/>
        <v>0</v>
      </c>
      <c r="CN38" s="66">
        <f t="shared" si="19"/>
        <v>6.7882430785394092</v>
      </c>
      <c r="CO38" s="65">
        <f t="shared" si="20"/>
        <v>0</v>
      </c>
      <c r="CP38" s="66">
        <f t="shared" si="8"/>
        <v>0.9924828266790332</v>
      </c>
      <c r="CQ38" s="65">
        <f t="shared" si="21"/>
        <v>0</v>
      </c>
      <c r="CR38" s="66">
        <f t="shared" si="9"/>
        <v>2.3419628885030637</v>
      </c>
      <c r="CS38" s="65">
        <f t="shared" si="22"/>
        <v>0</v>
      </c>
      <c r="CT38" s="66">
        <f t="shared" si="10"/>
        <v>15.816323965048017</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0</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0</v>
      </c>
      <c r="DM38" s="16"/>
      <c r="DN38" s="126">
        <f t="shared" si="26"/>
        <v>0</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05463</v>
      </c>
      <c r="AY39" s="18" t="str">
        <f>IF(IFERROR(比較地域マスタ!$Z24,"")=0,"",IFERROR(比較地域マスタ!$Z24,""))</f>
        <v>羽後町</v>
      </c>
      <c r="BB39" s="110" t="str">
        <f t="shared" si="0"/>
        <v>05463</v>
      </c>
      <c r="BC39" s="1031" t="str">
        <f t="shared" si="0"/>
        <v>羽後町</v>
      </c>
      <c r="BD39" s="34">
        <f t="shared" si="14"/>
        <v>98.196409456475664</v>
      </c>
      <c r="BE39" s="34">
        <f t="shared" si="15"/>
        <v>32.56675227824244</v>
      </c>
      <c r="BF39" s="34">
        <f>VLOOKUP($AX39&amp;"_"&amp;$BC$14,データシート1!$A:$BT,MATCH($BC$12&amp;"_"&amp;BF$20,データシート1!$A$1:$BT$1,0),0)</f>
        <v>20.027175609608605</v>
      </c>
      <c r="BG39" s="34">
        <f>VLOOKUP($AX39&amp;"_"&amp;$BC$14,データシート1!$A:$BT,MATCH($BC$12&amp;"_"&amp;BG$20,データシート1!$A$1:$BT$1,0),0)</f>
        <v>1.6107236356945989</v>
      </c>
      <c r="BH39" s="34">
        <f>VLOOKUP($AX39&amp;"_"&amp;$BC$14,データシート1!$A:$BT,MATCH($BC$12&amp;"_"&amp;BH$20,データシート1!$A$1:$BT$1,0),0)</f>
        <v>10.928853032939235</v>
      </c>
      <c r="BI39" s="34">
        <f>VLOOKUP($AX39&amp;"_"&amp;$BC$14,データシート1!$A:$BT,MATCH($BC$12&amp;"_"&amp;BI$20,データシート1!$A$1:$BT$1,0),0)</f>
        <v>12.512604846148104</v>
      </c>
      <c r="BJ39" s="34">
        <f>VLOOKUP($AX39&amp;"_"&amp;$BC$14,データシート1!$A:$BT,MATCH($BC$12&amp;"_"&amp;BJ$20,データシート1!$A$1:$BT$1,0),0)</f>
        <v>22.920472941369251</v>
      </c>
      <c r="BK39" s="34">
        <f t="shared" si="1"/>
        <v>28.631964683825508</v>
      </c>
      <c r="BL39" s="34">
        <f t="shared" si="2"/>
        <v>27.816705503235109</v>
      </c>
      <c r="BM39" s="34">
        <f>VLOOKUP($AX39&amp;"_"&amp;$BC$14,データシート1!$A:$BT,MATCH($BC$12&amp;"_"&amp;BM$20,データシート1!$A$1:$BT$1,0),0)</f>
        <v>11.534984407930786</v>
      </c>
      <c r="BN39" s="34">
        <f>VLOOKUP($AX39&amp;"_"&amp;$BC$14,データシート1!$A:$BT,MATCH($BC$12&amp;"_"&amp;BN$20,データシート1!$A$1:$BT$1,0),0)</f>
        <v>16.281721095304324</v>
      </c>
      <c r="BO39" s="34">
        <f>VLOOKUP($AX39&amp;"_"&amp;$BC$14,データシート1!$A:$BT,MATCH($BC$12&amp;"_"&amp;BO$20,データシート1!$A$1:$BT$1,0),0)</f>
        <v>0.81525918059039904</v>
      </c>
      <c r="BP39" s="34">
        <f>VLOOKUP($AX39&amp;"_"&amp;$BC$14,データシート1!$A:$BT,MATCH($BC$12&amp;"_"&amp;BP$20,データシート1!$A$1:$BT$1,0),0)</f>
        <v>0</v>
      </c>
      <c r="BQ39" s="34">
        <f>VLOOKUP($AX39&amp;"_"&amp;$BC$14,データシート1!$A:$BT,MATCH($BC$12&amp;"_"&amp;BQ$20,データシート1!$A$1:$BT$1,0),0)</f>
        <v>1.5646147068903531</v>
      </c>
      <c r="BR39" s="35">
        <f t="shared" si="3"/>
        <v>98.196409456475664</v>
      </c>
      <c r="BT39" s="121" t="str">
        <f t="shared" si="4"/>
        <v>羽後町</v>
      </c>
      <c r="BU39" s="33">
        <f t="shared" si="25"/>
        <v>98.196409456475664</v>
      </c>
      <c r="BV39" s="59">
        <f t="shared" si="16"/>
        <v>0.33164911485564297</v>
      </c>
      <c r="BW39" s="59">
        <f t="shared" si="5"/>
        <v>0.2039501822975045</v>
      </c>
      <c r="BX39" s="59">
        <f t="shared" si="5"/>
        <v>1.640308077057066E-2</v>
      </c>
      <c r="BY39" s="59">
        <f t="shared" si="5"/>
        <v>0.11129585178756779</v>
      </c>
      <c r="BZ39" s="59">
        <f t="shared" si="5"/>
        <v>0.12742426037170088</v>
      </c>
      <c r="CA39" s="59">
        <f t="shared" si="5"/>
        <v>0.23341457257180534</v>
      </c>
      <c r="CB39" s="59">
        <f t="shared" si="5"/>
        <v>0.29157852962552844</v>
      </c>
      <c r="CC39" s="59">
        <f t="shared" si="5"/>
        <v>0.28327619774697077</v>
      </c>
      <c r="CD39" s="59">
        <f t="shared" si="5"/>
        <v>0.1174684947420967</v>
      </c>
      <c r="CE39" s="59">
        <f t="shared" si="5"/>
        <v>0.16580770300487407</v>
      </c>
      <c r="CF39" s="59">
        <f t="shared" si="5"/>
        <v>8.302331878557662E-3</v>
      </c>
      <c r="CG39" s="59">
        <f t="shared" si="5"/>
        <v>0</v>
      </c>
      <c r="CH39" s="59">
        <f t="shared" si="5"/>
        <v>1.5933522575322361E-2</v>
      </c>
      <c r="CI39" s="122">
        <f t="shared" si="6"/>
        <v>1</v>
      </c>
      <c r="CK39" s="123" t="str">
        <f t="shared" si="7"/>
        <v>羽後町</v>
      </c>
      <c r="CL39" s="124">
        <f t="shared" si="17"/>
        <v>32.56675227824244</v>
      </c>
      <c r="CM39" s="65">
        <f t="shared" si="18"/>
        <v>0</v>
      </c>
      <c r="CN39" s="66">
        <f t="shared" si="19"/>
        <v>20.027175609608605</v>
      </c>
      <c r="CO39" s="65">
        <f t="shared" si="20"/>
        <v>0</v>
      </c>
      <c r="CP39" s="66">
        <f t="shared" si="8"/>
        <v>1.6107236356945989</v>
      </c>
      <c r="CQ39" s="65">
        <f t="shared" si="21"/>
        <v>0</v>
      </c>
      <c r="CR39" s="66">
        <f t="shared" si="9"/>
        <v>10.928853032939235</v>
      </c>
      <c r="CS39" s="65">
        <f t="shared" si="22"/>
        <v>0</v>
      </c>
      <c r="CT39" s="66">
        <f t="shared" si="10"/>
        <v>12.512604846148104</v>
      </c>
      <c r="CU39" s="67">
        <f t="shared" si="23"/>
        <v>0</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0</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0</v>
      </c>
      <c r="DM39" s="16"/>
      <c r="DN39" s="126">
        <f t="shared" si="26"/>
        <v>0</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32528</v>
      </c>
      <c r="AY40" s="18" t="str">
        <f>IF(IFERROR(比較地域マスタ!$Z25,"")=0,"",IFERROR(比較地域マスタ!$Z25,""))</f>
        <v>隠岐の島町</v>
      </c>
      <c r="BB40" s="110" t="str">
        <f t="shared" si="0"/>
        <v>32528</v>
      </c>
      <c r="BC40" s="1031" t="str">
        <f t="shared" si="0"/>
        <v>隠岐の島町</v>
      </c>
      <c r="BD40" s="34">
        <f t="shared" si="14"/>
        <v>117.23796897638354</v>
      </c>
      <c r="BE40" s="34">
        <f t="shared" si="15"/>
        <v>20.723829456912863</v>
      </c>
      <c r="BF40" s="34">
        <f>VLOOKUP($AX40&amp;"_"&amp;$BC$14,データシート1!$A:$BT,MATCH($BC$12&amp;"_"&amp;BF$20,データシート1!$A$1:$BT$1,0),0)</f>
        <v>1.243477733414083</v>
      </c>
      <c r="BG40" s="34">
        <f>VLOOKUP($AX40&amp;"_"&amp;$BC$14,データシート1!$A:$BT,MATCH($BC$12&amp;"_"&amp;BG$20,データシート1!$A$1:$BT$1,0),0)</f>
        <v>2.0835337525268578</v>
      </c>
      <c r="BH40" s="34">
        <f>VLOOKUP($AX40&amp;"_"&amp;$BC$14,データシート1!$A:$BT,MATCH($BC$12&amp;"_"&amp;BH$20,データシート1!$A$1:$BT$1,0),0)</f>
        <v>17.396817970971924</v>
      </c>
      <c r="BI40" s="34">
        <f>VLOOKUP($AX40&amp;"_"&amp;$BC$14,データシート1!$A:$BT,MATCH($BC$12&amp;"_"&amp;BI$20,データシート1!$A$1:$BT$1,0),0)</f>
        <v>21.553940386561106</v>
      </c>
      <c r="BJ40" s="34">
        <f>VLOOKUP($AX40&amp;"_"&amp;$BC$14,データシート1!$A:$BT,MATCH($BC$12&amp;"_"&amp;BJ$20,データシート1!$A$1:$BT$1,0),0)</f>
        <v>25.922695872562343</v>
      </c>
      <c r="BK40" s="34">
        <f t="shared" si="1"/>
        <v>46.583092081097213</v>
      </c>
      <c r="BL40" s="34">
        <f t="shared" si="2"/>
        <v>29.98533394018013</v>
      </c>
      <c r="BM40" s="34">
        <f>VLOOKUP($AX40&amp;"_"&amp;$BC$14,データシート1!$A:$BT,MATCH($BC$12&amp;"_"&amp;BM$20,データシート1!$A$1:$BT$1,0),0)</f>
        <v>10.046730852294612</v>
      </c>
      <c r="BN40" s="34">
        <f>VLOOKUP($AX40&amp;"_"&amp;$BC$14,データシート1!$A:$BT,MATCH($BC$12&amp;"_"&amp;BN$20,データシート1!$A$1:$BT$1,0),0)</f>
        <v>19.938603087885518</v>
      </c>
      <c r="BO40" s="34">
        <f>VLOOKUP($AX40&amp;"_"&amp;$BC$14,データシート1!$A:$BT,MATCH($BC$12&amp;"_"&amp;BO$20,データシート1!$A$1:$BT$1,0),0)</f>
        <v>0.80136304902981004</v>
      </c>
      <c r="BP40" s="34">
        <f>VLOOKUP($AX40&amp;"_"&amp;$BC$14,データシート1!$A:$BT,MATCH($BC$12&amp;"_"&amp;BP$20,データシート1!$A$1:$BT$1,0),0)</f>
        <v>15.796395091887272</v>
      </c>
      <c r="BQ40" s="34">
        <f>VLOOKUP($AX40&amp;"_"&amp;$BC$14,データシート1!$A:$BT,MATCH($BC$12&amp;"_"&amp;BQ$20,データシート1!$A$1:$BT$1,0),0)</f>
        <v>2.4544111792499992</v>
      </c>
      <c r="BR40" s="35">
        <f t="shared" si="3"/>
        <v>117.23796897638354</v>
      </c>
      <c r="BT40" s="121" t="str">
        <f t="shared" si="4"/>
        <v>隠岐の島町</v>
      </c>
      <c r="BU40" s="33">
        <f t="shared" si="25"/>
        <v>117.23796897638354</v>
      </c>
      <c r="BV40" s="59">
        <f t="shared" si="16"/>
        <v>0.17676721660955658</v>
      </c>
      <c r="BW40" s="59">
        <f t="shared" si="5"/>
        <v>1.0606442130233163E-2</v>
      </c>
      <c r="BX40" s="59">
        <f t="shared" si="5"/>
        <v>1.7771834250613516E-2</v>
      </c>
      <c r="BY40" s="59">
        <f t="shared" si="5"/>
        <v>0.14838894022870991</v>
      </c>
      <c r="BZ40" s="59">
        <f t="shared" si="5"/>
        <v>0.18384778049936143</v>
      </c>
      <c r="CA40" s="59">
        <f t="shared" si="5"/>
        <v>0.22111177887928288</v>
      </c>
      <c r="CB40" s="59">
        <f t="shared" si="5"/>
        <v>0.39733793145530294</v>
      </c>
      <c r="CC40" s="59">
        <f t="shared" si="5"/>
        <v>0.25576469979806959</v>
      </c>
      <c r="CD40" s="59">
        <f t="shared" si="5"/>
        <v>8.5695197042507873E-2</v>
      </c>
      <c r="CE40" s="59">
        <f t="shared" si="5"/>
        <v>0.17006950275556171</v>
      </c>
      <c r="CF40" s="59">
        <f t="shared" si="5"/>
        <v>6.8353542459545415E-3</v>
      </c>
      <c r="CG40" s="59">
        <f t="shared" si="5"/>
        <v>0.13473787741127879</v>
      </c>
      <c r="CH40" s="59">
        <f t="shared" si="5"/>
        <v>2.0935292556496066E-2</v>
      </c>
      <c r="CI40" s="122">
        <f t="shared" si="6"/>
        <v>1</v>
      </c>
      <c r="CK40" s="123" t="str">
        <f t="shared" si="7"/>
        <v>隠岐の島町</v>
      </c>
      <c r="CL40" s="124">
        <f t="shared" si="17"/>
        <v>20.723829456912863</v>
      </c>
      <c r="CM40" s="65">
        <f t="shared" si="18"/>
        <v>0</v>
      </c>
      <c r="CN40" s="66">
        <f t="shared" si="19"/>
        <v>1.243477733414083</v>
      </c>
      <c r="CO40" s="65">
        <f t="shared" si="20"/>
        <v>0</v>
      </c>
      <c r="CP40" s="66">
        <f t="shared" si="8"/>
        <v>2.0835337525268578</v>
      </c>
      <c r="CQ40" s="65">
        <f t="shared" si="21"/>
        <v>0</v>
      </c>
      <c r="CR40" s="66">
        <f t="shared" si="9"/>
        <v>17.396817970971924</v>
      </c>
      <c r="CS40" s="65">
        <f t="shared" si="22"/>
        <v>0</v>
      </c>
      <c r="CT40" s="66">
        <f t="shared" si="10"/>
        <v>21.553940386561106</v>
      </c>
      <c r="CU40" s="67">
        <f t="shared" si="23"/>
        <v>0</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4.5570000000000004</v>
      </c>
      <c r="DC40" s="962">
        <f>VLOOKUP($AX40&amp;"_"&amp;$CW$14,データシート1!$A:$BT,MATCH($CW$12&amp;"_"&amp;DC$20,データシート1!$A$1:$BT$1,0),0)</f>
        <v>0</v>
      </c>
      <c r="DD40" s="961">
        <f t="shared" si="11"/>
        <v>4.5570000000000004</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1</v>
      </c>
      <c r="DK40" s="64">
        <f>VLOOKUP($AX40&amp;"_"&amp;$DF$14,データシート1!$A:$BT,MATCH($DF$12&amp;"_"&amp;DK$20,データシート1!$A$1:$BT$1,0),0)</f>
        <v>0</v>
      </c>
      <c r="DL40" s="68">
        <f t="shared" si="12"/>
        <v>1</v>
      </c>
      <c r="DM40" s="16"/>
      <c r="DN40" s="126">
        <f t="shared" si="26"/>
        <v>0</v>
      </c>
      <c r="DO40" s="127">
        <f t="shared" si="27"/>
        <v>0</v>
      </c>
      <c r="DP40" s="127">
        <f t="shared" si="29"/>
        <v>0</v>
      </c>
      <c r="DQ40" s="127">
        <f t="shared" si="30"/>
        <v>0</v>
      </c>
      <c r="DR40" s="127">
        <f t="shared" si="31"/>
        <v>1</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37324</v>
      </c>
      <c r="AY41" s="18" t="str">
        <f>IF(IFERROR(比較地域マスタ!$Z26,"")=0,"",IFERROR(比較地域マスタ!$Z26,""))</f>
        <v>小豆島町</v>
      </c>
      <c r="BB41" s="110" t="str">
        <f t="shared" si="0"/>
        <v>37324</v>
      </c>
      <c r="BC41" s="1031" t="str">
        <f t="shared" si="0"/>
        <v>小豆島町</v>
      </c>
      <c r="BD41" s="34">
        <f t="shared" si="14"/>
        <v>169.32835216309627</v>
      </c>
      <c r="BE41" s="34">
        <f t="shared" si="15"/>
        <v>37.31399762274647</v>
      </c>
      <c r="BF41" s="34">
        <f>VLOOKUP($AX41&amp;"_"&amp;$BC$14,データシート1!$A:$BT,MATCH($BC$12&amp;"_"&amp;BF$20,データシート1!$A$1:$BT$1,0),0)</f>
        <v>34.606235732705606</v>
      </c>
      <c r="BG41" s="34">
        <f>VLOOKUP($AX41&amp;"_"&amp;$BC$14,データシート1!$A:$BT,MATCH($BC$12&amp;"_"&amp;BG$20,データシート1!$A$1:$BT$1,0),0)</f>
        <v>1.1183746258506353</v>
      </c>
      <c r="BH41" s="34">
        <f>VLOOKUP($AX41&amp;"_"&amp;$BC$14,データシート1!$A:$BT,MATCH($BC$12&amp;"_"&amp;BH$20,データシート1!$A$1:$BT$1,0),0)</f>
        <v>1.5893872641902282</v>
      </c>
      <c r="BI41" s="34">
        <f>VLOOKUP($AX41&amp;"_"&amp;$BC$14,データシート1!$A:$BT,MATCH($BC$12&amp;"_"&amp;BI$20,データシート1!$A$1:$BT$1,0),0)</f>
        <v>17.533833148164277</v>
      </c>
      <c r="BJ41" s="34">
        <f>VLOOKUP($AX41&amp;"_"&amp;$BC$14,データシート1!$A:$BT,MATCH($BC$12&amp;"_"&amp;BJ$20,データシート1!$A$1:$BT$1,0),0)</f>
        <v>23.267353495244311</v>
      </c>
      <c r="BK41" s="34">
        <f t="shared" si="1"/>
        <v>89.145385108162444</v>
      </c>
      <c r="BL41" s="34">
        <f t="shared" si="2"/>
        <v>27.018696518879636</v>
      </c>
      <c r="BM41" s="34">
        <f>VLOOKUP($AX41&amp;"_"&amp;$BC$14,データシート1!$A:$BT,MATCH($BC$12&amp;"_"&amp;BM$20,データシート1!$A$1:$BT$1,0),0)</f>
        <v>11.415380469212995</v>
      </c>
      <c r="BN41" s="34">
        <f>VLOOKUP($AX41&amp;"_"&amp;$BC$14,データシート1!$A:$BT,MATCH($BC$12&amp;"_"&amp;BN$20,データシート1!$A$1:$BT$1,0),0)</f>
        <v>15.603316049666642</v>
      </c>
      <c r="BO41" s="34">
        <f>VLOOKUP($AX41&amp;"_"&amp;$BC$14,データシート1!$A:$BT,MATCH($BC$12&amp;"_"&amp;BO$20,データシート1!$A$1:$BT$1,0),0)</f>
        <v>0.81047143778381003</v>
      </c>
      <c r="BP41" s="34">
        <f>VLOOKUP($AX41&amp;"_"&amp;$BC$14,データシート1!$A:$BT,MATCH($BC$12&amp;"_"&amp;BP$20,データシート1!$A$1:$BT$1,0),0)</f>
        <v>61.316217151498996</v>
      </c>
      <c r="BQ41" s="34">
        <f>VLOOKUP($AX41&amp;"_"&amp;$BC$14,データシート1!$A:$BT,MATCH($BC$12&amp;"_"&amp;BQ$20,データシート1!$A$1:$BT$1,0),0)</f>
        <v>2.067782788778779</v>
      </c>
      <c r="BR41" s="35">
        <f t="shared" si="3"/>
        <v>169.32835216309627</v>
      </c>
      <c r="BT41" s="121" t="str">
        <f t="shared" si="4"/>
        <v>小豆島町</v>
      </c>
      <c r="BU41" s="33">
        <f t="shared" si="25"/>
        <v>169.32835216309627</v>
      </c>
      <c r="BV41" s="59">
        <f t="shared" si="16"/>
        <v>0.22036473600596906</v>
      </c>
      <c r="BW41" s="59">
        <f t="shared" si="5"/>
        <v>0.20437354578028991</v>
      </c>
      <c r="BX41" s="59">
        <f t="shared" si="5"/>
        <v>6.6047688503660757E-3</v>
      </c>
      <c r="BY41" s="59">
        <f t="shared" si="5"/>
        <v>9.3864213753130834E-3</v>
      </c>
      <c r="BZ41" s="59">
        <f t="shared" si="5"/>
        <v>0.10354930479259475</v>
      </c>
      <c r="CA41" s="59">
        <f t="shared" si="5"/>
        <v>0.13740967296978893</v>
      </c>
      <c r="CB41" s="59">
        <f t="shared" si="5"/>
        <v>0.52646461132686173</v>
      </c>
      <c r="CC41" s="59">
        <f t="shared" si="5"/>
        <v>0.15956392520052021</v>
      </c>
      <c r="CD41" s="59">
        <f t="shared" si="5"/>
        <v>6.7415647311194246E-2</v>
      </c>
      <c r="CE41" s="59">
        <f t="shared" si="5"/>
        <v>9.2148277889325947E-2</v>
      </c>
      <c r="CF41" s="59">
        <f t="shared" si="5"/>
        <v>4.7863894464830539E-3</v>
      </c>
      <c r="CG41" s="59">
        <f t="shared" si="5"/>
        <v>0.36211429667985845</v>
      </c>
      <c r="CH41" s="59">
        <f t="shared" si="5"/>
        <v>1.2211674904785587E-2</v>
      </c>
      <c r="CI41" s="122">
        <f t="shared" si="6"/>
        <v>1</v>
      </c>
      <c r="CK41" s="123" t="str">
        <f t="shared" si="7"/>
        <v>小豆島町</v>
      </c>
      <c r="CL41" s="124">
        <f t="shared" si="17"/>
        <v>37.31399762274647</v>
      </c>
      <c r="CM41" s="65">
        <f t="shared" si="18"/>
        <v>0.1854531929267636</v>
      </c>
      <c r="CN41" s="66">
        <f t="shared" si="19"/>
        <v>34.606235732705606</v>
      </c>
      <c r="CO41" s="65">
        <f t="shared" si="20"/>
        <v>0.19996396179721035</v>
      </c>
      <c r="CP41" s="66">
        <f t="shared" si="8"/>
        <v>1.1183746258506353</v>
      </c>
      <c r="CQ41" s="65">
        <f t="shared" si="21"/>
        <v>0</v>
      </c>
      <c r="CR41" s="66">
        <f t="shared" si="9"/>
        <v>1.5893872641902282</v>
      </c>
      <c r="CS41" s="65">
        <f t="shared" si="22"/>
        <v>0</v>
      </c>
      <c r="CT41" s="66">
        <f t="shared" si="10"/>
        <v>17.533833148164277</v>
      </c>
      <c r="CU41" s="67">
        <f t="shared" si="23"/>
        <v>0</v>
      </c>
      <c r="CV41" s="16"/>
      <c r="CW41" s="959">
        <f t="shared" si="24"/>
        <v>6.92</v>
      </c>
      <c r="CX41" s="962">
        <f>VLOOKUP($AX41&amp;"_"&amp;$CW$14,データシート1!$A:$BT,MATCH($CW$12&amp;"_"&amp;CX$20,データシート1!$A$1:$BT$1,0),0)</f>
        <v>6.92</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6.92</v>
      </c>
      <c r="DE41" s="16"/>
      <c r="DF41" s="125">
        <f>VLOOKUP($AX41&amp;"_"&amp;$DF$14,データシート1!$A:$BT,MATCH($DF$12&amp;"_"&amp;DF$20,データシート1!$A$1:$BT$1,0),0)</f>
        <v>1</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1</v>
      </c>
      <c r="DM41" s="16"/>
      <c r="DN41" s="126">
        <f t="shared" si="26"/>
        <v>1</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33461</v>
      </c>
      <c r="AY42" s="18" t="str">
        <f>IF(IFERROR(比較地域マスタ!$Z27,"")=0,"",IFERROR(比較地域マスタ!$Z27,""))</f>
        <v>矢掛町</v>
      </c>
      <c r="BB42" s="110" t="str">
        <f t="shared" si="0"/>
        <v>33461</v>
      </c>
      <c r="BC42" s="1031" t="str">
        <f t="shared" si="0"/>
        <v>矢掛町</v>
      </c>
      <c r="BD42" s="34">
        <f t="shared" si="14"/>
        <v>231.47923081238042</v>
      </c>
      <c r="BE42" s="34">
        <f t="shared" si="15"/>
        <v>171.43226226050425</v>
      </c>
      <c r="BF42" s="34">
        <f>VLOOKUP($AX42&amp;"_"&amp;$BC$14,データシート1!$A:$BT,MATCH($BC$12&amp;"_"&amp;BF$20,データシート1!$A$1:$BT$1,0),0)</f>
        <v>160.8230729700428</v>
      </c>
      <c r="BG42" s="34">
        <f>VLOOKUP($AX42&amp;"_"&amp;$BC$14,データシート1!$A:$BT,MATCH($BC$12&amp;"_"&amp;BG$20,データシート1!$A$1:$BT$1,0),0)</f>
        <v>1.1620867726776078</v>
      </c>
      <c r="BH42" s="34">
        <f>VLOOKUP($AX42&amp;"_"&amp;$BC$14,データシート1!$A:$BT,MATCH($BC$12&amp;"_"&amp;BH$20,データシート1!$A$1:$BT$1,0),0)</f>
        <v>9.4471025177838257</v>
      </c>
      <c r="BI42" s="34">
        <f>VLOOKUP($AX42&amp;"_"&amp;$BC$14,データシート1!$A:$BT,MATCH($BC$12&amp;"_"&amp;BI$20,データシート1!$A$1:$BT$1,0),0)</f>
        <v>12.346432295961467</v>
      </c>
      <c r="BJ42" s="34">
        <f>VLOOKUP($AX42&amp;"_"&amp;$BC$14,データシート1!$A:$BT,MATCH($BC$12&amp;"_"&amp;BJ$20,データシート1!$A$1:$BT$1,0),0)</f>
        <v>17.25107038988028</v>
      </c>
      <c r="BK42" s="34">
        <f t="shared" si="1"/>
        <v>29.41482699238388</v>
      </c>
      <c r="BL42" s="34">
        <f t="shared" si="2"/>
        <v>28.6150403952538</v>
      </c>
      <c r="BM42" s="34">
        <f>VLOOKUP($AX42&amp;"_"&amp;$BC$14,データシート1!$A:$BT,MATCH($BC$12&amp;"_"&amp;BM$20,データシート1!$A$1:$BT$1,0),0)</f>
        <v>12.040582876146912</v>
      </c>
      <c r="BN42" s="34">
        <f>VLOOKUP($AX42&amp;"_"&amp;$BC$14,データシート1!$A:$BT,MATCH($BC$12&amp;"_"&amp;BN$20,データシート1!$A$1:$BT$1,0),0)</f>
        <v>16.574457519106886</v>
      </c>
      <c r="BO42" s="34">
        <f>VLOOKUP($AX42&amp;"_"&amp;$BC$14,データシート1!$A:$BT,MATCH($BC$12&amp;"_"&amp;BO$20,データシート1!$A$1:$BT$1,0),0)</f>
        <v>0.79978659713007905</v>
      </c>
      <c r="BP42" s="34">
        <f>VLOOKUP($AX42&amp;"_"&amp;$BC$14,データシート1!$A:$BT,MATCH($BC$12&amp;"_"&amp;BP$20,データシート1!$A$1:$BT$1,0),0)</f>
        <v>0</v>
      </c>
      <c r="BQ42" s="34">
        <f>VLOOKUP($AX42&amp;"_"&amp;$BC$14,データシート1!$A:$BT,MATCH($BC$12&amp;"_"&amp;BQ$20,データシート1!$A$1:$BT$1,0),0)</f>
        <v>1.0346388736505141</v>
      </c>
      <c r="BR42" s="35">
        <f t="shared" si="3"/>
        <v>231.47923081238042</v>
      </c>
      <c r="BT42" s="121" t="str">
        <f t="shared" si="4"/>
        <v>矢掛町</v>
      </c>
      <c r="BU42" s="33">
        <f t="shared" si="25"/>
        <v>231.47923081238042</v>
      </c>
      <c r="BV42" s="59">
        <f t="shared" si="16"/>
        <v>0.74059457368533543</v>
      </c>
      <c r="BW42" s="59">
        <f t="shared" si="5"/>
        <v>0.69476243032963003</v>
      </c>
      <c r="BX42" s="59">
        <f t="shared" si="5"/>
        <v>5.0202636694412885E-3</v>
      </c>
      <c r="BY42" s="59">
        <f t="shared" si="5"/>
        <v>4.081187968626409E-2</v>
      </c>
      <c r="BZ42" s="59">
        <f t="shared" si="5"/>
        <v>5.3337106109396709E-2</v>
      </c>
      <c r="CA42" s="59">
        <f t="shared" ref="CA42:CH68" si="32">BJ42/$BR42</f>
        <v>7.4525348686088788E-2</v>
      </c>
      <c r="CB42" s="59">
        <f t="shared" si="32"/>
        <v>0.12707328812676641</v>
      </c>
      <c r="CC42" s="59">
        <f t="shared" si="32"/>
        <v>0.12361817643349174</v>
      </c>
      <c r="CD42" s="59">
        <f t="shared" si="32"/>
        <v>5.2015823769114296E-2</v>
      </c>
      <c r="CE42" s="59">
        <f t="shared" si="32"/>
        <v>7.1602352664377436E-2</v>
      </c>
      <c r="CF42" s="59">
        <f t="shared" si="32"/>
        <v>3.4551116932746576E-3</v>
      </c>
      <c r="CG42" s="59">
        <f t="shared" si="32"/>
        <v>0</v>
      </c>
      <c r="CH42" s="59">
        <f t="shared" si="32"/>
        <v>4.4696833924124891E-3</v>
      </c>
      <c r="CI42" s="122">
        <f t="shared" si="6"/>
        <v>1</v>
      </c>
      <c r="CK42" s="123" t="str">
        <f t="shared" si="7"/>
        <v>矢掛町</v>
      </c>
      <c r="CL42" s="124">
        <f t="shared" si="17"/>
        <v>171.43226226050425</v>
      </c>
      <c r="CM42" s="65">
        <f t="shared" si="18"/>
        <v>0.14156028556120287</v>
      </c>
      <c r="CN42" s="66">
        <f t="shared" si="19"/>
        <v>160.8230729700428</v>
      </c>
      <c r="CO42" s="65">
        <f t="shared" si="20"/>
        <v>0.15089874575721174</v>
      </c>
      <c r="CP42" s="66">
        <f t="shared" si="8"/>
        <v>1.1620867726776078</v>
      </c>
      <c r="CQ42" s="65">
        <f t="shared" si="21"/>
        <v>0</v>
      </c>
      <c r="CR42" s="66">
        <f t="shared" si="9"/>
        <v>9.4471025177838257</v>
      </c>
      <c r="CS42" s="65">
        <f t="shared" si="22"/>
        <v>0</v>
      </c>
      <c r="CT42" s="66">
        <f t="shared" si="10"/>
        <v>12.346432295961467</v>
      </c>
      <c r="CU42" s="67">
        <f t="shared" si="23"/>
        <v>0</v>
      </c>
      <c r="CV42" s="16"/>
      <c r="CW42" s="959">
        <f t="shared" si="24"/>
        <v>24.268000000000001</v>
      </c>
      <c r="CX42" s="962">
        <f>VLOOKUP($AX42&amp;"_"&amp;$CW$14,データシート1!$A:$BT,MATCH($CW$12&amp;"_"&amp;CX$20,データシート1!$A$1:$BT$1,0),0)</f>
        <v>24.268000000000001</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24.268000000000001</v>
      </c>
      <c r="DE42" s="16"/>
      <c r="DF42" s="125">
        <f>VLOOKUP($AX42&amp;"_"&amp;$DF$14,データシート1!$A:$BT,MATCH($DF$12&amp;"_"&amp;DF$20,データシート1!$A$1:$BT$1,0),0)</f>
        <v>3</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3</v>
      </c>
      <c r="DM42" s="16"/>
      <c r="DN42" s="126">
        <f t="shared" si="26"/>
        <v>1</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43447</v>
      </c>
      <c r="AY43" s="18" t="str">
        <f>IF(IFERROR(比較地域マスタ!$Z28,"")=0,"",IFERROR(比較地域マスタ!$Z28,""))</f>
        <v>山都町</v>
      </c>
      <c r="AZ43" s="23"/>
      <c r="BB43" s="110" t="str">
        <f t="shared" si="0"/>
        <v>43447</v>
      </c>
      <c r="BC43" s="1031" t="str">
        <f t="shared" si="0"/>
        <v>山都町</v>
      </c>
      <c r="BD43" s="34">
        <f t="shared" si="14"/>
        <v>78.545063137491937</v>
      </c>
      <c r="BE43" s="34">
        <f t="shared" si="15"/>
        <v>13.094275781668632</v>
      </c>
      <c r="BF43" s="34">
        <f>VLOOKUP($AX43&amp;"_"&amp;$BC$14,データシート1!$A:$BT,MATCH($BC$12&amp;"_"&amp;BF$20,データシート1!$A$1:$BT$1,0),0)</f>
        <v>5.1941132191898927</v>
      </c>
      <c r="BG43" s="34">
        <f>VLOOKUP($AX43&amp;"_"&amp;$BC$14,データシート1!$A:$BT,MATCH($BC$12&amp;"_"&amp;BG$20,データシート1!$A$1:$BT$1,0),0)</f>
        <v>1.2177100965269936</v>
      </c>
      <c r="BH43" s="34">
        <f>VLOOKUP($AX43&amp;"_"&amp;$BC$14,データシート1!$A:$BT,MATCH($BC$12&amp;"_"&amp;BH$20,データシート1!$A$1:$BT$1,0),0)</f>
        <v>6.6824524659517461</v>
      </c>
      <c r="BI43" s="34">
        <f>VLOOKUP($AX43&amp;"_"&amp;$BC$14,データシート1!$A:$BT,MATCH($BC$12&amp;"_"&amp;BI$20,データシート1!$A$1:$BT$1,0),0)</f>
        <v>10.948483157849681</v>
      </c>
      <c r="BJ43" s="34">
        <f>VLOOKUP($AX43&amp;"_"&amp;$BC$14,データシート1!$A:$BT,MATCH($BC$12&amp;"_"&amp;BJ$20,データシート1!$A$1:$BT$1,0),0)</f>
        <v>11.727703001791234</v>
      </c>
      <c r="BK43" s="34">
        <f t="shared" si="1"/>
        <v>40.957877022782391</v>
      </c>
      <c r="BL43" s="34">
        <f t="shared" si="2"/>
        <v>40.142442680869799</v>
      </c>
      <c r="BM43" s="34">
        <f>VLOOKUP($AX43&amp;"_"&amp;$BC$14,データシート1!$A:$BT,MATCH($BC$12&amp;"_"&amp;BM$20,データシート1!$A$1:$BT$1,0),0)</f>
        <v>11.747009572021421</v>
      </c>
      <c r="BN43" s="34">
        <f>VLOOKUP($AX43&amp;"_"&amp;$BC$14,データシート1!$A:$BT,MATCH($BC$12&amp;"_"&amp;BN$20,データシート1!$A$1:$BT$1,0),0)</f>
        <v>28.39543310884838</v>
      </c>
      <c r="BO43" s="34">
        <f>VLOOKUP($AX43&amp;"_"&amp;$BC$14,データシート1!$A:$BT,MATCH($BC$12&amp;"_"&amp;BO$20,データシート1!$A$1:$BT$1,0),0)</f>
        <v>0.81543434191259201</v>
      </c>
      <c r="BP43" s="34">
        <f>VLOOKUP($AX43&amp;"_"&amp;$BC$14,データシート1!$A:$BT,MATCH($BC$12&amp;"_"&amp;BP$20,データシート1!$A$1:$BT$1,0),0)</f>
        <v>0</v>
      </c>
      <c r="BQ43" s="34">
        <f>VLOOKUP($AX43&amp;"_"&amp;$BC$14,データシート1!$A:$BT,MATCH($BC$12&amp;"_"&amp;BQ$20,データシート1!$A$1:$BT$1,0),0)</f>
        <v>1.8167241733999999</v>
      </c>
      <c r="BR43" s="35">
        <f t="shared" si="3"/>
        <v>78.545063137491937</v>
      </c>
      <c r="BT43" s="121" t="str">
        <f t="shared" si="4"/>
        <v>山都町</v>
      </c>
      <c r="BU43" s="33">
        <f t="shared" si="25"/>
        <v>78.545063137491937</v>
      </c>
      <c r="BV43" s="59">
        <f t="shared" si="16"/>
        <v>0.16671036037933157</v>
      </c>
      <c r="BW43" s="59">
        <f t="shared" si="16"/>
        <v>6.6129085797508064E-2</v>
      </c>
      <c r="BX43" s="59">
        <f t="shared" si="16"/>
        <v>1.5503330799994528E-2</v>
      </c>
      <c r="BY43" s="59">
        <f t="shared" si="16"/>
        <v>8.5077943781828966E-2</v>
      </c>
      <c r="BZ43" s="59">
        <f t="shared" si="16"/>
        <v>0.13939110518868039</v>
      </c>
      <c r="CA43" s="59">
        <f t="shared" si="32"/>
        <v>0.14931177763855213</v>
      </c>
      <c r="CB43" s="59">
        <f t="shared" si="32"/>
        <v>0.52145705136281129</v>
      </c>
      <c r="CC43" s="59">
        <f t="shared" si="32"/>
        <v>0.51107531240507198</v>
      </c>
      <c r="CD43" s="59">
        <f t="shared" si="32"/>
        <v>0.14955758010479231</v>
      </c>
      <c r="CE43" s="59">
        <f t="shared" si="32"/>
        <v>0.36151773230027973</v>
      </c>
      <c r="CF43" s="59">
        <f t="shared" si="32"/>
        <v>1.0381738957739287E-2</v>
      </c>
      <c r="CG43" s="59">
        <f t="shared" si="32"/>
        <v>0</v>
      </c>
      <c r="CH43" s="59">
        <f t="shared" si="32"/>
        <v>2.3129705430624606E-2</v>
      </c>
      <c r="CI43" s="122">
        <f t="shared" si="6"/>
        <v>1</v>
      </c>
      <c r="CJ43" s="23"/>
      <c r="CK43" s="123" t="str">
        <f t="shared" si="7"/>
        <v>山都町</v>
      </c>
      <c r="CL43" s="124">
        <f t="shared" si="17"/>
        <v>13.094275781668632</v>
      </c>
      <c r="CM43" s="65">
        <f t="shared" si="18"/>
        <v>0</v>
      </c>
      <c r="CN43" s="66">
        <f t="shared" si="19"/>
        <v>5.1941132191898927</v>
      </c>
      <c r="CO43" s="65">
        <f t="shared" si="20"/>
        <v>0</v>
      </c>
      <c r="CP43" s="66">
        <f t="shared" si="8"/>
        <v>1.2177100965269936</v>
      </c>
      <c r="CQ43" s="65">
        <f t="shared" si="21"/>
        <v>0</v>
      </c>
      <c r="CR43" s="66">
        <f t="shared" si="9"/>
        <v>6.6824524659517461</v>
      </c>
      <c r="CS43" s="65">
        <f t="shared" si="22"/>
        <v>0</v>
      </c>
      <c r="CT43" s="66">
        <f t="shared" si="10"/>
        <v>10.948483157849681</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0</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0</v>
      </c>
      <c r="DM43" s="16"/>
      <c r="DN43" s="126">
        <f t="shared" si="26"/>
        <v>0</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46214</v>
      </c>
      <c r="AY44" s="18" t="str">
        <f>IF(IFERROR(比較地域マスタ!$Z29,"")=0,"",IFERROR(比較地域マスタ!$Z29,""))</f>
        <v>垂水市</v>
      </c>
      <c r="BB44" s="110" t="str">
        <f t="shared" si="0"/>
        <v>46214</v>
      </c>
      <c r="BC44" s="1031" t="str">
        <f t="shared" si="0"/>
        <v>垂水市</v>
      </c>
      <c r="BD44" s="34">
        <f t="shared" si="14"/>
        <v>165.57310064462683</v>
      </c>
      <c r="BE44" s="34">
        <f t="shared" si="15"/>
        <v>38.047354432981166</v>
      </c>
      <c r="BF44" s="34">
        <f>VLOOKUP($AX44&amp;"_"&amp;$BC$14,データシート1!$A:$BT,MATCH($BC$12&amp;"_"&amp;BF$20,データシート1!$A$1:$BT$1,0),0)</f>
        <v>16.423110993713539</v>
      </c>
      <c r="BG44" s="34">
        <f>VLOOKUP($AX44&amp;"_"&amp;$BC$14,データシート1!$A:$BT,MATCH($BC$12&amp;"_"&amp;BG$20,データシート1!$A$1:$BT$1,0),0)</f>
        <v>0.98298322900852042</v>
      </c>
      <c r="BH44" s="34">
        <f>VLOOKUP($AX44&amp;"_"&amp;$BC$14,データシート1!$A:$BT,MATCH($BC$12&amp;"_"&amp;BH$20,データシート1!$A$1:$BT$1,0),0)</f>
        <v>20.641260210259109</v>
      </c>
      <c r="BI44" s="34">
        <f>VLOOKUP($AX44&amp;"_"&amp;$BC$14,データシート1!$A:$BT,MATCH($BC$12&amp;"_"&amp;BI$20,データシート1!$A$1:$BT$1,0),0)</f>
        <v>12.094394950467072</v>
      </c>
      <c r="BJ44" s="34">
        <f>VLOOKUP($AX44&amp;"_"&amp;$BC$14,データシート1!$A:$BT,MATCH($BC$12&amp;"_"&amp;BJ$20,データシート1!$A$1:$BT$1,0),0)</f>
        <v>13.447022835690211</v>
      </c>
      <c r="BK44" s="34">
        <f t="shared" si="1"/>
        <v>100.68994011673871</v>
      </c>
      <c r="BL44" s="34">
        <f t="shared" si="2"/>
        <v>27.975759132765468</v>
      </c>
      <c r="BM44" s="34">
        <f>VLOOKUP($AX44&amp;"_"&amp;$BC$14,データシート1!$A:$BT,MATCH($BC$12&amp;"_"&amp;BM$20,データシート1!$A$1:$BT$1,0),0)</f>
        <v>11.638278718641608</v>
      </c>
      <c r="BN44" s="34">
        <f>VLOOKUP($AX44&amp;"_"&amp;$BC$14,データシート1!$A:$BT,MATCH($BC$12&amp;"_"&amp;BN$20,データシート1!$A$1:$BT$1,0),0)</f>
        <v>16.33748041412386</v>
      </c>
      <c r="BO44" s="34">
        <f>VLOOKUP($AX44&amp;"_"&amp;$BC$14,データシート1!$A:$BT,MATCH($BC$12&amp;"_"&amp;BO$20,データシート1!$A$1:$BT$1,0),0)</f>
        <v>0.81070498621339904</v>
      </c>
      <c r="BP44" s="34">
        <f>VLOOKUP($AX44&amp;"_"&amp;$BC$14,データシート1!$A:$BT,MATCH($BC$12&amp;"_"&amp;BP$20,データシート1!$A$1:$BT$1,0),0)</f>
        <v>71.903475997759841</v>
      </c>
      <c r="BQ44" s="34">
        <f>VLOOKUP($AX44&amp;"_"&amp;$BC$14,データシート1!$A:$BT,MATCH($BC$12&amp;"_"&amp;BQ$20,データシート1!$A$1:$BT$1,0),0)</f>
        <v>1.2943883087496619</v>
      </c>
      <c r="BR44" s="35">
        <f t="shared" si="3"/>
        <v>165.57310064462683</v>
      </c>
      <c r="BT44" s="121" t="str">
        <f t="shared" si="4"/>
        <v>垂水市</v>
      </c>
      <c r="BU44" s="33">
        <f t="shared" si="25"/>
        <v>165.57310064462683</v>
      </c>
      <c r="BV44" s="59">
        <f t="shared" si="16"/>
        <v>0.22979188216474267</v>
      </c>
      <c r="BW44" s="59">
        <f t="shared" si="16"/>
        <v>9.9189487481803104E-2</v>
      </c>
      <c r="BX44" s="59">
        <f t="shared" si="16"/>
        <v>5.9368534211261693E-3</v>
      </c>
      <c r="BY44" s="59">
        <f t="shared" si="16"/>
        <v>0.1246655412618134</v>
      </c>
      <c r="BZ44" s="59">
        <f t="shared" si="16"/>
        <v>7.3045651155772801E-2</v>
      </c>
      <c r="CA44" s="59">
        <f t="shared" si="32"/>
        <v>8.1215020938406227E-2</v>
      </c>
      <c r="CB44" s="59">
        <f t="shared" si="32"/>
        <v>0.60812982135819105</v>
      </c>
      <c r="CC44" s="59">
        <f t="shared" si="32"/>
        <v>0.16896318921278433</v>
      </c>
      <c r="CD44" s="59">
        <f t="shared" si="32"/>
        <v>7.0290878610898888E-2</v>
      </c>
      <c r="CE44" s="59">
        <f t="shared" si="32"/>
        <v>9.8672310601885457E-2</v>
      </c>
      <c r="CF44" s="59">
        <f t="shared" si="32"/>
        <v>4.8963568542056413E-3</v>
      </c>
      <c r="CG44" s="59">
        <f t="shared" si="32"/>
        <v>0.4342702752912011</v>
      </c>
      <c r="CH44" s="59">
        <f t="shared" si="32"/>
        <v>7.8176243828871443E-3</v>
      </c>
      <c r="CI44" s="122">
        <f t="shared" si="6"/>
        <v>1</v>
      </c>
      <c r="CK44" s="123" t="str">
        <f t="shared" si="7"/>
        <v>垂水市</v>
      </c>
      <c r="CL44" s="124">
        <f t="shared" si="17"/>
        <v>38.047354432981166</v>
      </c>
      <c r="CM44" s="65">
        <f t="shared" si="18"/>
        <v>9.6879272026462071E-2</v>
      </c>
      <c r="CN44" s="66">
        <f t="shared" si="19"/>
        <v>16.423110993713539</v>
      </c>
      <c r="CO44" s="65">
        <f t="shared" si="20"/>
        <v>0.22443981541688002</v>
      </c>
      <c r="CP44" s="66">
        <f t="shared" si="8"/>
        <v>0.98298322900852042</v>
      </c>
      <c r="CQ44" s="65">
        <f t="shared" si="21"/>
        <v>0</v>
      </c>
      <c r="CR44" s="66">
        <f t="shared" si="9"/>
        <v>20.641260210259109</v>
      </c>
      <c r="CS44" s="65">
        <f t="shared" si="22"/>
        <v>0</v>
      </c>
      <c r="CT44" s="66">
        <f t="shared" si="10"/>
        <v>12.094394950467072</v>
      </c>
      <c r="CU44" s="67">
        <f t="shared" si="23"/>
        <v>0</v>
      </c>
      <c r="CV44" s="16"/>
      <c r="CW44" s="959">
        <f t="shared" si="24"/>
        <v>3.6859999999999999</v>
      </c>
      <c r="CX44" s="962">
        <f>VLOOKUP($AX44&amp;"_"&amp;$CW$14,データシート1!$A:$BT,MATCH($CW$12&amp;"_"&amp;CX$20,データシート1!$A$1:$BT$1,0),0)</f>
        <v>3.6859999999999999</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3.6859999999999999</v>
      </c>
      <c r="DE44" s="16"/>
      <c r="DF44" s="125">
        <f>VLOOKUP($AX44&amp;"_"&amp;$DF$14,データシート1!$A:$BT,MATCH($DF$12&amp;"_"&amp;DF$20,データシート1!$A$1:$BT$1,0),0)</f>
        <v>1</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1</v>
      </c>
      <c r="DM44" s="16"/>
      <c r="DN44" s="126">
        <f t="shared" si="26"/>
        <v>1</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42322</v>
      </c>
      <c r="AY45" s="18" t="str">
        <f>IF(IFERROR(比較地域マスタ!$Z30,"")=0,"",IFERROR(比較地域マスタ!$Z30,""))</f>
        <v>川棚町</v>
      </c>
      <c r="BB45" s="110" t="str">
        <f t="shared" si="0"/>
        <v>42322</v>
      </c>
      <c r="BC45" s="1031" t="str">
        <f t="shared" si="0"/>
        <v>川棚町</v>
      </c>
      <c r="BD45" s="34">
        <f t="shared" si="14"/>
        <v>64.43766556310625</v>
      </c>
      <c r="BE45" s="34">
        <f t="shared" si="15"/>
        <v>19.668341477655304</v>
      </c>
      <c r="BF45" s="34">
        <f>VLOOKUP($AX45&amp;"_"&amp;$BC$14,データシート1!$A:$BT,MATCH($BC$12&amp;"_"&amp;BF$20,データシート1!$A$1:$BT$1,0),0)</f>
        <v>14.04174675782553</v>
      </c>
      <c r="BG45" s="34">
        <f>VLOOKUP($AX45&amp;"_"&amp;$BC$14,データシート1!$A:$BT,MATCH($BC$12&amp;"_"&amp;BG$20,データシート1!$A$1:$BT$1,0),0)</f>
        <v>0.66482998798357928</v>
      </c>
      <c r="BH45" s="34">
        <f>VLOOKUP($AX45&amp;"_"&amp;$BC$14,データシート1!$A:$BT,MATCH($BC$12&amp;"_"&amp;BH$20,データシート1!$A$1:$BT$1,0),0)</f>
        <v>4.9617647318461966</v>
      </c>
      <c r="BI45" s="34">
        <f>VLOOKUP($AX45&amp;"_"&amp;$BC$14,データシート1!$A:$BT,MATCH($BC$12&amp;"_"&amp;BI$20,データシート1!$A$1:$BT$1,0),0)</f>
        <v>10.153709524998531</v>
      </c>
      <c r="BJ45" s="34">
        <f>VLOOKUP($AX45&amp;"_"&amp;$BC$14,データシート1!$A:$BT,MATCH($BC$12&amp;"_"&amp;BJ$20,データシート1!$A$1:$BT$1,0),0)</f>
        <v>10.970359949746678</v>
      </c>
      <c r="BK45" s="34">
        <f t="shared" si="1"/>
        <v>22.026342778319968</v>
      </c>
      <c r="BL45" s="34">
        <f t="shared" si="2"/>
        <v>21.124925055288436</v>
      </c>
      <c r="BM45" s="34">
        <f>VLOOKUP($AX45&amp;"_"&amp;$BC$14,データシート1!$A:$BT,MATCH($BC$12&amp;"_"&amp;BM$20,データシート1!$A$1:$BT$1,0),0)</f>
        <v>11.506442558918586</v>
      </c>
      <c r="BN45" s="34">
        <f>VLOOKUP($AX45&amp;"_"&amp;$BC$14,データシート1!$A:$BT,MATCH($BC$12&amp;"_"&amp;BN$20,データシート1!$A$1:$BT$1,0),0)</f>
        <v>9.6184824963698485</v>
      </c>
      <c r="BO45" s="34">
        <f>VLOOKUP($AX45&amp;"_"&amp;$BC$14,データシート1!$A:$BT,MATCH($BC$12&amp;"_"&amp;BO$20,データシート1!$A$1:$BT$1,0),0)</f>
        <v>0.79231304738320696</v>
      </c>
      <c r="BP45" s="34">
        <f>VLOOKUP($AX45&amp;"_"&amp;$BC$14,データシート1!$A:$BT,MATCH($BC$12&amp;"_"&amp;BP$20,データシート1!$A$1:$BT$1,0),0)</f>
        <v>0.10910467564832567</v>
      </c>
      <c r="BQ45" s="34">
        <f>VLOOKUP($AX45&amp;"_"&amp;$BC$14,データシート1!$A:$BT,MATCH($BC$12&amp;"_"&amp;BQ$20,データシート1!$A$1:$BT$1,0),0)</f>
        <v>1.6189118323857681</v>
      </c>
      <c r="BR45" s="35">
        <f t="shared" si="3"/>
        <v>64.43766556310625</v>
      </c>
      <c r="BT45" s="121" t="str">
        <f t="shared" si="4"/>
        <v>川棚町</v>
      </c>
      <c r="BU45" s="33">
        <f t="shared" si="25"/>
        <v>64.43766556310625</v>
      </c>
      <c r="BV45" s="59">
        <f t="shared" si="16"/>
        <v>0.30523050929573714</v>
      </c>
      <c r="BW45" s="59">
        <f t="shared" si="16"/>
        <v>0.21791209590102104</v>
      </c>
      <c r="BX45" s="59">
        <f t="shared" si="16"/>
        <v>1.0317412683618807E-2</v>
      </c>
      <c r="BY45" s="59">
        <f t="shared" si="16"/>
        <v>7.7001000711097334E-2</v>
      </c>
      <c r="BZ45" s="59">
        <f t="shared" si="16"/>
        <v>0.15757413674545082</v>
      </c>
      <c r="CA45" s="59">
        <f t="shared" si="32"/>
        <v>0.17024763162785572</v>
      </c>
      <c r="CB45" s="59">
        <f t="shared" si="32"/>
        <v>0.34182403390682636</v>
      </c>
      <c r="CC45" s="59">
        <f t="shared" si="32"/>
        <v>0.32783504601978475</v>
      </c>
      <c r="CD45" s="59">
        <f t="shared" si="32"/>
        <v>0.17856702998729665</v>
      </c>
      <c r="CE45" s="59">
        <f t="shared" si="32"/>
        <v>0.14926801603248807</v>
      </c>
      <c r="CF45" s="59">
        <f t="shared" si="32"/>
        <v>1.2295806194395182E-2</v>
      </c>
      <c r="CG45" s="59">
        <f t="shared" si="32"/>
        <v>1.6931816926464432E-3</v>
      </c>
      <c r="CH45" s="59">
        <f t="shared" si="32"/>
        <v>2.5123688424129927E-2</v>
      </c>
      <c r="CI45" s="122">
        <f t="shared" si="6"/>
        <v>1</v>
      </c>
      <c r="CK45" s="123" t="str">
        <f t="shared" si="7"/>
        <v>川棚町</v>
      </c>
      <c r="CL45" s="124">
        <f t="shared" si="17"/>
        <v>19.668341477655304</v>
      </c>
      <c r="CM45" s="65">
        <f t="shared" si="18"/>
        <v>0.16773147871913394</v>
      </c>
      <c r="CN45" s="66">
        <f t="shared" si="19"/>
        <v>14.04174675782553</v>
      </c>
      <c r="CO45" s="65">
        <f t="shared" si="20"/>
        <v>0.23494228010923585</v>
      </c>
      <c r="CP45" s="66">
        <f t="shared" si="8"/>
        <v>0.66482998798357928</v>
      </c>
      <c r="CQ45" s="65">
        <f t="shared" si="21"/>
        <v>0</v>
      </c>
      <c r="CR45" s="66">
        <f t="shared" si="9"/>
        <v>4.9617647318461966</v>
      </c>
      <c r="CS45" s="65">
        <f t="shared" si="22"/>
        <v>0</v>
      </c>
      <c r="CT45" s="66">
        <f t="shared" si="10"/>
        <v>10.153709524998531</v>
      </c>
      <c r="CU45" s="67">
        <f t="shared" si="23"/>
        <v>0</v>
      </c>
      <c r="CV45" s="16"/>
      <c r="CW45" s="959">
        <f t="shared" si="24"/>
        <v>3.2989999999999999</v>
      </c>
      <c r="CX45" s="962">
        <f>VLOOKUP($AX45&amp;"_"&amp;$CW$14,データシート1!$A:$BT,MATCH($CW$12&amp;"_"&amp;CX$20,データシート1!$A$1:$BT$1,0),0)</f>
        <v>3.2989999999999999</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3.2989999999999999</v>
      </c>
      <c r="DE45" s="16"/>
      <c r="DF45" s="125">
        <f>VLOOKUP($AX45&amp;"_"&amp;$DF$14,データシート1!$A:$BT,MATCH($DF$12&amp;"_"&amp;DF$20,データシート1!$A$1:$BT$1,0),0)</f>
        <v>1</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1</v>
      </c>
      <c r="DM45" s="16"/>
      <c r="DN45" s="126">
        <f t="shared" si="26"/>
        <v>1</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33346</v>
      </c>
      <c r="AY46" s="18" t="str">
        <f>IF(IFERROR(比較地域マスタ!$Z31,"")=0,"",IFERROR(比較地域マスタ!$Z31,""))</f>
        <v>和気町</v>
      </c>
      <c r="BB46" s="110" t="str">
        <f t="shared" si="0"/>
        <v>33346</v>
      </c>
      <c r="BC46" s="1031" t="str">
        <f t="shared" si="0"/>
        <v>和気町</v>
      </c>
      <c r="BD46" s="34">
        <f t="shared" si="14"/>
        <v>192.18654369057171</v>
      </c>
      <c r="BE46" s="34">
        <f t="shared" si="15"/>
        <v>127.52194616817613</v>
      </c>
      <c r="BF46" s="34">
        <f>VLOOKUP($AX46&amp;"_"&amp;$BC$14,データシート1!$A:$BT,MATCH($BC$12&amp;"_"&amp;BF$20,データシート1!$A$1:$BT$1,0),0)</f>
        <v>123.07960883565721</v>
      </c>
      <c r="BG46" s="34">
        <f>VLOOKUP($AX46&amp;"_"&amp;$BC$14,データシート1!$A:$BT,MATCH($BC$12&amp;"_"&amp;BG$20,データシート1!$A$1:$BT$1,0),0)</f>
        <v>0.64080058362091286</v>
      </c>
      <c r="BH46" s="34">
        <f>VLOOKUP($AX46&amp;"_"&amp;$BC$14,データシート1!$A:$BT,MATCH($BC$12&amp;"_"&amp;BH$20,データシート1!$A$1:$BT$1,0),0)</f>
        <v>3.8015367488979961</v>
      </c>
      <c r="BI46" s="34">
        <f>VLOOKUP($AX46&amp;"_"&amp;$BC$14,データシート1!$A:$BT,MATCH($BC$12&amp;"_"&amp;BI$20,データシート1!$A$1:$BT$1,0),0)</f>
        <v>14.67801992078895</v>
      </c>
      <c r="BJ46" s="34">
        <f>VLOOKUP($AX46&amp;"_"&amp;$BC$14,データシート1!$A:$BT,MATCH($BC$12&amp;"_"&amp;BJ$20,データシート1!$A$1:$BT$1,0),0)</f>
        <v>20.104583227757921</v>
      </c>
      <c r="BK46" s="34">
        <f t="shared" si="1"/>
        <v>28.733561420939914</v>
      </c>
      <c r="BL46" s="34">
        <f t="shared" si="2"/>
        <v>27.934300307776411</v>
      </c>
      <c r="BM46" s="34">
        <f>VLOOKUP($AX46&amp;"_"&amp;$BC$14,データシート1!$A:$BT,MATCH($BC$12&amp;"_"&amp;BM$20,データシート1!$A$1:$BT$1,0),0)</f>
        <v>11.968548685782787</v>
      </c>
      <c r="BN46" s="34">
        <f>VLOOKUP($AX46&amp;"_"&amp;$BC$14,データシート1!$A:$BT,MATCH($BC$12&amp;"_"&amp;BN$20,データシート1!$A$1:$BT$1,0),0)</f>
        <v>15.965751621993626</v>
      </c>
      <c r="BO46" s="34">
        <f>VLOOKUP($AX46&amp;"_"&amp;$BC$14,データシート1!$A:$BT,MATCH($BC$12&amp;"_"&amp;BO$20,データシート1!$A$1:$BT$1,0),0)</f>
        <v>0.79926111316350201</v>
      </c>
      <c r="BP46" s="34">
        <f>VLOOKUP($AX46&amp;"_"&amp;$BC$14,データシート1!$A:$BT,MATCH($BC$12&amp;"_"&amp;BP$20,データシート1!$A$1:$BT$1,0),0)</f>
        <v>0</v>
      </c>
      <c r="BQ46" s="34">
        <f>VLOOKUP($AX46&amp;"_"&amp;$BC$14,データシート1!$A:$BT,MATCH($BC$12&amp;"_"&amp;BQ$20,データシート1!$A$1:$BT$1,0),0)</f>
        <v>1.1484329529088</v>
      </c>
      <c r="BR46" s="35">
        <f t="shared" si="3"/>
        <v>192.18654369057171</v>
      </c>
      <c r="BT46" s="121" t="str">
        <f t="shared" si="4"/>
        <v>和気町</v>
      </c>
      <c r="BU46" s="33">
        <f t="shared" si="25"/>
        <v>192.18654369057171</v>
      </c>
      <c r="BV46" s="59">
        <f t="shared" si="16"/>
        <v>0.66353212727261357</v>
      </c>
      <c r="BW46" s="59">
        <f t="shared" si="16"/>
        <v>0.64041741150109066</v>
      </c>
      <c r="BX46" s="59">
        <f t="shared" si="16"/>
        <v>3.3342635301908978E-3</v>
      </c>
      <c r="BY46" s="59">
        <f t="shared" si="16"/>
        <v>1.9780452241331879E-2</v>
      </c>
      <c r="BZ46" s="59">
        <f t="shared" si="16"/>
        <v>7.6373817016144319E-2</v>
      </c>
      <c r="CA46" s="59">
        <f t="shared" si="32"/>
        <v>0.10460973407236633</v>
      </c>
      <c r="CB46" s="59">
        <f t="shared" si="32"/>
        <v>0.14950870580825959</v>
      </c>
      <c r="CC46" s="59">
        <f t="shared" si="32"/>
        <v>0.14534992810293623</v>
      </c>
      <c r="CD46" s="59">
        <f t="shared" si="32"/>
        <v>6.227568515438129E-2</v>
      </c>
      <c r="CE46" s="59">
        <f t="shared" si="32"/>
        <v>8.3074242948554949E-2</v>
      </c>
      <c r="CF46" s="59">
        <f t="shared" si="32"/>
        <v>4.1587777053233525E-3</v>
      </c>
      <c r="CG46" s="59">
        <f t="shared" si="32"/>
        <v>0</v>
      </c>
      <c r="CH46" s="59">
        <f t="shared" si="32"/>
        <v>5.9756158306162399E-3</v>
      </c>
      <c r="CI46" s="122">
        <f t="shared" si="6"/>
        <v>1</v>
      </c>
      <c r="CK46" s="123" t="str">
        <f t="shared" si="7"/>
        <v>和気町</v>
      </c>
      <c r="CL46" s="124">
        <f t="shared" si="17"/>
        <v>127.52194616817613</v>
      </c>
      <c r="CM46" s="65">
        <f t="shared" si="18"/>
        <v>7.409704983280796E-2</v>
      </c>
      <c r="CN46" s="66">
        <f t="shared" si="19"/>
        <v>123.07960883565721</v>
      </c>
      <c r="CO46" s="65">
        <f t="shared" si="20"/>
        <v>7.6771449709568326E-2</v>
      </c>
      <c r="CP46" s="66">
        <f t="shared" si="8"/>
        <v>0.64080058362091286</v>
      </c>
      <c r="CQ46" s="65">
        <f t="shared" si="21"/>
        <v>0</v>
      </c>
      <c r="CR46" s="66">
        <f t="shared" si="9"/>
        <v>3.8015367488979961</v>
      </c>
      <c r="CS46" s="65">
        <f t="shared" si="22"/>
        <v>0</v>
      </c>
      <c r="CT46" s="66">
        <f t="shared" si="10"/>
        <v>14.67801992078895</v>
      </c>
      <c r="CU46" s="67">
        <f t="shared" si="23"/>
        <v>0</v>
      </c>
      <c r="CV46" s="16"/>
      <c r="CW46" s="959">
        <f t="shared" si="24"/>
        <v>9.4489999999999998</v>
      </c>
      <c r="CX46" s="962">
        <f>VLOOKUP($AX46&amp;"_"&amp;$CW$14,データシート1!$A:$BT,MATCH($CW$12&amp;"_"&amp;CX$20,データシート1!$A$1:$BT$1,0),0)</f>
        <v>9.4489999999999998</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9.4489999999999998</v>
      </c>
      <c r="DE46" s="16"/>
      <c r="DF46" s="125">
        <f>VLOOKUP($AX46&amp;"_"&amp;$DF$14,データシート1!$A:$BT,MATCH($DF$12&amp;"_"&amp;DF$20,データシート1!$A$1:$BT$1,0),0)</f>
        <v>2</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2</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28586</v>
      </c>
      <c r="AY47" s="18" t="str">
        <f>IF(IFERROR(比較地域マスタ!$Z32,"")=0,"",IFERROR(比較地域マスタ!$Z32,""))</f>
        <v>新温泉町</v>
      </c>
      <c r="BB47" s="110" t="str">
        <f t="shared" si="0"/>
        <v>28586</v>
      </c>
      <c r="BC47" s="1031" t="str">
        <f t="shared" si="0"/>
        <v>新温泉町</v>
      </c>
      <c r="BD47" s="34">
        <f t="shared" si="14"/>
        <v>78.817572849050407</v>
      </c>
      <c r="BE47" s="34">
        <f t="shared" si="15"/>
        <v>25.590454682538301</v>
      </c>
      <c r="BF47" s="34">
        <f>VLOOKUP($AX47&amp;"_"&amp;$BC$14,データシート1!$A:$BT,MATCH($BC$12&amp;"_"&amp;BF$20,データシート1!$A$1:$BT$1,0),0)</f>
        <v>17.179408686519842</v>
      </c>
      <c r="BG47" s="34">
        <f>VLOOKUP($AX47&amp;"_"&amp;$BC$14,データシート1!$A:$BT,MATCH($BC$12&amp;"_"&amp;BG$20,データシート1!$A$1:$BT$1,0),0)</f>
        <v>1.2150366233765657</v>
      </c>
      <c r="BH47" s="34">
        <f>VLOOKUP($AX47&amp;"_"&amp;$BC$14,データシート1!$A:$BT,MATCH($BC$12&amp;"_"&amp;BH$20,データシート1!$A$1:$BT$1,0),0)</f>
        <v>7.1960093726418908</v>
      </c>
      <c r="BI47" s="34">
        <f>VLOOKUP($AX47&amp;"_"&amp;$BC$14,データシート1!$A:$BT,MATCH($BC$12&amp;"_"&amp;BI$20,データシート1!$A$1:$BT$1,0),0)</f>
        <v>13.168094063698565</v>
      </c>
      <c r="BJ47" s="34">
        <f>VLOOKUP($AX47&amp;"_"&amp;$BC$14,データシート1!$A:$BT,MATCH($BC$12&amp;"_"&amp;BJ$20,データシート1!$A$1:$BT$1,0),0)</f>
        <v>10.055034421178311</v>
      </c>
      <c r="BK47" s="34">
        <f t="shared" si="1"/>
        <v>27.836084900131077</v>
      </c>
      <c r="BL47" s="34">
        <f t="shared" si="2"/>
        <v>27.040035077874435</v>
      </c>
      <c r="BM47" s="34">
        <f>VLOOKUP($AX47&amp;"_"&amp;$BC$14,データシート1!$A:$BT,MATCH($BC$12&amp;"_"&amp;BM$20,データシート1!$A$1:$BT$1,0),0)</f>
        <v>10.818719911291277</v>
      </c>
      <c r="BN47" s="34">
        <f>VLOOKUP($AX47&amp;"_"&amp;$BC$14,データシート1!$A:$BT,MATCH($BC$12&amp;"_"&amp;BN$20,データシート1!$A$1:$BT$1,0),0)</f>
        <v>16.22131516658316</v>
      </c>
      <c r="BO47" s="34">
        <f>VLOOKUP($AX47&amp;"_"&amp;$BC$14,データシート1!$A:$BT,MATCH($BC$12&amp;"_"&amp;BO$20,データシート1!$A$1:$BT$1,0),0)</f>
        <v>0.796049822256643</v>
      </c>
      <c r="BP47" s="34">
        <f>VLOOKUP($AX47&amp;"_"&amp;$BC$14,データシート1!$A:$BT,MATCH($BC$12&amp;"_"&amp;BP$20,データシート1!$A$1:$BT$1,0),0)</f>
        <v>0</v>
      </c>
      <c r="BQ47" s="34">
        <f>VLOOKUP($AX47&amp;"_"&amp;$BC$14,データシート1!$A:$BT,MATCH($BC$12&amp;"_"&amp;BQ$20,データシート1!$A$1:$BT$1,0),0)</f>
        <v>2.1679047815041521</v>
      </c>
      <c r="BR47" s="35">
        <f t="shared" si="3"/>
        <v>78.817572849050407</v>
      </c>
      <c r="BT47" s="121" t="str">
        <f t="shared" si="4"/>
        <v>新温泉町</v>
      </c>
      <c r="BU47" s="33">
        <f t="shared" si="25"/>
        <v>78.817572849050407</v>
      </c>
      <c r="BV47" s="59">
        <f t="shared" si="16"/>
        <v>0.32467955758481104</v>
      </c>
      <c r="BW47" s="59">
        <f t="shared" si="16"/>
        <v>0.21796419333314726</v>
      </c>
      <c r="BX47" s="59">
        <f t="shared" si="16"/>
        <v>1.5415808676366827E-2</v>
      </c>
      <c r="BY47" s="59">
        <f t="shared" si="16"/>
        <v>9.1299555575296912E-2</v>
      </c>
      <c r="BZ47" s="59">
        <f t="shared" si="16"/>
        <v>0.16707053500515417</v>
      </c>
      <c r="CA47" s="59">
        <f t="shared" si="32"/>
        <v>0.12757351003989276</v>
      </c>
      <c r="CB47" s="59">
        <f t="shared" si="32"/>
        <v>0.35317104922073789</v>
      </c>
      <c r="CC47" s="59">
        <f t="shared" si="32"/>
        <v>0.34307114645183107</v>
      </c>
      <c r="CD47" s="59">
        <f t="shared" si="32"/>
        <v>0.13726278950521656</v>
      </c>
      <c r="CE47" s="59">
        <f t="shared" si="32"/>
        <v>0.20580835694661453</v>
      </c>
      <c r="CF47" s="59">
        <f t="shared" si="32"/>
        <v>1.0099902768906868E-2</v>
      </c>
      <c r="CG47" s="59">
        <f t="shared" si="32"/>
        <v>0</v>
      </c>
      <c r="CH47" s="59">
        <f t="shared" si="32"/>
        <v>2.750534814940411E-2</v>
      </c>
      <c r="CI47" s="122">
        <f t="shared" si="6"/>
        <v>1</v>
      </c>
      <c r="CK47" s="123" t="str">
        <f t="shared" si="7"/>
        <v>新温泉町</v>
      </c>
      <c r="CL47" s="124">
        <f t="shared" si="17"/>
        <v>25.590454682538301</v>
      </c>
      <c r="CM47" s="65">
        <f t="shared" si="18"/>
        <v>0.10351515957266483</v>
      </c>
      <c r="CN47" s="66">
        <f t="shared" si="19"/>
        <v>17.179408686519842</v>
      </c>
      <c r="CO47" s="65">
        <f t="shared" si="20"/>
        <v>0.15419622690963686</v>
      </c>
      <c r="CP47" s="66">
        <f t="shared" si="8"/>
        <v>1.2150366233765657</v>
      </c>
      <c r="CQ47" s="65">
        <f t="shared" si="21"/>
        <v>0</v>
      </c>
      <c r="CR47" s="66">
        <f t="shared" si="9"/>
        <v>7.1960093726418908</v>
      </c>
      <c r="CS47" s="65">
        <f t="shared" si="22"/>
        <v>0</v>
      </c>
      <c r="CT47" s="66">
        <f t="shared" si="10"/>
        <v>13.168094063698565</v>
      </c>
      <c r="CU47" s="67">
        <f t="shared" si="23"/>
        <v>0</v>
      </c>
      <c r="CV47" s="16"/>
      <c r="CW47" s="959">
        <f t="shared" si="24"/>
        <v>2.649</v>
      </c>
      <c r="CX47" s="962">
        <f>VLOOKUP($AX47&amp;"_"&amp;$CW$14,データシート1!$A:$BT,MATCH($CW$12&amp;"_"&amp;CX$20,データシート1!$A$1:$BT$1,0),0)</f>
        <v>2.649</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2.649</v>
      </c>
      <c r="DE47" s="16"/>
      <c r="DF47" s="125">
        <f>VLOOKUP($AX47&amp;"_"&amp;$DF$14,データシート1!$A:$BT,MATCH($DF$12&amp;"_"&amp;DF$20,データシート1!$A$1:$BT$1,0),0)</f>
        <v>1</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1</v>
      </c>
      <c r="DM47" s="16"/>
      <c r="DN47" s="126">
        <f t="shared" si="26"/>
        <v>1</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04401</v>
      </c>
      <c r="AY48" s="18" t="str">
        <f>IF(IFERROR(比較地域マスタ!$Z33,"")=0,"",IFERROR(比較地域マスタ!$Z33,""))</f>
        <v>松島町</v>
      </c>
      <c r="BB48" s="110" t="str">
        <f t="shared" si="0"/>
        <v>04401</v>
      </c>
      <c r="BC48" s="1031" t="str">
        <f t="shared" si="0"/>
        <v>松島町</v>
      </c>
      <c r="BD48" s="34">
        <f t="shared" si="14"/>
        <v>110.37848631690308</v>
      </c>
      <c r="BE48" s="34">
        <f t="shared" si="15"/>
        <v>7.8591312241234625</v>
      </c>
      <c r="BF48" s="34">
        <f>VLOOKUP($AX48&amp;"_"&amp;$BC$14,データシート1!$A:$BT,MATCH($BC$12&amp;"_"&amp;BF$20,データシート1!$A$1:$BT$1,0),0)</f>
        <v>3.8861243119396138</v>
      </c>
      <c r="BG48" s="34">
        <f>VLOOKUP($AX48&amp;"_"&amp;$BC$14,データシート1!$A:$BT,MATCH($BC$12&amp;"_"&amp;BG$20,データシート1!$A$1:$BT$1,0),0)</f>
        <v>0.76916375815236082</v>
      </c>
      <c r="BH48" s="34">
        <f>VLOOKUP($AX48&amp;"_"&amp;$BC$14,データシート1!$A:$BT,MATCH($BC$12&amp;"_"&amp;BH$20,データシート1!$A$1:$BT$1,0),0)</f>
        <v>3.203843154031488</v>
      </c>
      <c r="BI48" s="34">
        <f>VLOOKUP($AX48&amp;"_"&amp;$BC$14,データシート1!$A:$BT,MATCH($BC$12&amp;"_"&amp;BI$20,データシート1!$A$1:$BT$1,0),0)</f>
        <v>15.794727378600657</v>
      </c>
      <c r="BJ48" s="34">
        <f>VLOOKUP($AX48&amp;"_"&amp;$BC$14,データシート1!$A:$BT,MATCH($BC$12&amp;"_"&amp;BJ$20,データシート1!$A$1:$BT$1,0),0)</f>
        <v>16.465832701606161</v>
      </c>
      <c r="BK48" s="34">
        <f t="shared" si="1"/>
        <v>68.170246867478667</v>
      </c>
      <c r="BL48" s="34">
        <f t="shared" si="2"/>
        <v>18.480549462025404</v>
      </c>
      <c r="BM48" s="34">
        <f>VLOOKUP($AX48&amp;"_"&amp;$BC$14,データシート1!$A:$BT,MATCH($BC$12&amp;"_"&amp;BM$20,データシート1!$A$1:$BT$1,0),0)</f>
        <v>10.599899068864406</v>
      </c>
      <c r="BN48" s="34">
        <f>VLOOKUP($AX48&amp;"_"&amp;$BC$14,データシート1!$A:$BT,MATCH($BC$12&amp;"_"&amp;BN$20,データシート1!$A$1:$BT$1,0),0)</f>
        <v>7.8806503931609972</v>
      </c>
      <c r="BO48" s="34">
        <f>VLOOKUP($AX48&amp;"_"&amp;$BC$14,データシート1!$A:$BT,MATCH($BC$12&amp;"_"&amp;BO$20,データシート1!$A$1:$BT$1,0),0)</f>
        <v>0.78834272408018102</v>
      </c>
      <c r="BP48" s="34">
        <f>VLOOKUP($AX48&amp;"_"&amp;$BC$14,データシート1!$A:$BT,MATCH($BC$12&amp;"_"&amp;BP$20,データシート1!$A$1:$BT$1,0),0)</f>
        <v>48.901354681373078</v>
      </c>
      <c r="BQ48" s="34">
        <f>VLOOKUP($AX48&amp;"_"&amp;$BC$14,データシート1!$A:$BT,MATCH($BC$12&amp;"_"&amp;BQ$20,データシート1!$A$1:$BT$1,0),0)</f>
        <v>2.0885481450941241</v>
      </c>
      <c r="BR48" s="35">
        <f t="shared" si="3"/>
        <v>110.37848631690308</v>
      </c>
      <c r="BT48" s="121" t="str">
        <f t="shared" si="4"/>
        <v>松島町</v>
      </c>
      <c r="BU48" s="33">
        <f t="shared" si="25"/>
        <v>110.37848631690308</v>
      </c>
      <c r="BV48" s="59">
        <f t="shared" si="16"/>
        <v>7.1201657916919042E-2</v>
      </c>
      <c r="BW48" s="59">
        <f t="shared" si="16"/>
        <v>3.5207262226647357E-2</v>
      </c>
      <c r="BX48" s="59">
        <f t="shared" si="16"/>
        <v>6.9684209651511867E-3</v>
      </c>
      <c r="BY48" s="59">
        <f t="shared" si="16"/>
        <v>2.9025974725120501E-2</v>
      </c>
      <c r="BZ48" s="59">
        <f t="shared" si="16"/>
        <v>0.14309606795343316</v>
      </c>
      <c r="CA48" s="59">
        <f t="shared" si="32"/>
        <v>0.14917610533570638</v>
      </c>
      <c r="CB48" s="59">
        <f t="shared" si="32"/>
        <v>0.61760447295642296</v>
      </c>
      <c r="CC48" s="59">
        <f t="shared" si="32"/>
        <v>0.16742890828350979</v>
      </c>
      <c r="CD48" s="59">
        <f t="shared" si="32"/>
        <v>9.6032292365665142E-2</v>
      </c>
      <c r="CE48" s="59">
        <f t="shared" si="32"/>
        <v>7.1396615917844616E-2</v>
      </c>
      <c r="CF48" s="59">
        <f t="shared" si="32"/>
        <v>7.1421773425738334E-3</v>
      </c>
      <c r="CG48" s="59">
        <f t="shared" si="32"/>
        <v>0.44303338733033931</v>
      </c>
      <c r="CH48" s="59">
        <f t="shared" si="32"/>
        <v>1.8921695837518376E-2</v>
      </c>
      <c r="CI48" s="122">
        <f t="shared" si="6"/>
        <v>1</v>
      </c>
      <c r="CK48" s="123" t="str">
        <f t="shared" si="7"/>
        <v>松島町</v>
      </c>
      <c r="CL48" s="124">
        <f t="shared" si="17"/>
        <v>7.8591312241234625</v>
      </c>
      <c r="CM48" s="65">
        <f t="shared" si="18"/>
        <v>0</v>
      </c>
      <c r="CN48" s="66">
        <f t="shared" si="19"/>
        <v>3.8861243119396138</v>
      </c>
      <c r="CO48" s="65">
        <f t="shared" si="20"/>
        <v>0</v>
      </c>
      <c r="CP48" s="66">
        <f t="shared" si="8"/>
        <v>0.76916375815236082</v>
      </c>
      <c r="CQ48" s="65">
        <f t="shared" si="21"/>
        <v>0</v>
      </c>
      <c r="CR48" s="66">
        <f t="shared" si="9"/>
        <v>3.203843154031488</v>
      </c>
      <c r="CS48" s="65">
        <f t="shared" si="22"/>
        <v>0</v>
      </c>
      <c r="CT48" s="66">
        <f t="shared" si="10"/>
        <v>15.794727378600657</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47325</v>
      </c>
      <c r="AY49" s="18" t="str">
        <f>IF(IFERROR(比較地域マスタ!$Z34,"")=0,"",IFERROR(比較地域マスタ!$Z34,""))</f>
        <v>嘉手納町</v>
      </c>
      <c r="BB49" s="110" t="str">
        <f t="shared" si="0"/>
        <v>47325</v>
      </c>
      <c r="BC49" s="1031" t="str">
        <f t="shared" si="0"/>
        <v>嘉手納町</v>
      </c>
      <c r="BD49" s="34">
        <f t="shared" si="14"/>
        <v>68.415049684356362</v>
      </c>
      <c r="BE49" s="34">
        <f t="shared" si="15"/>
        <v>3.3210282152590458</v>
      </c>
      <c r="BF49" s="34">
        <f>VLOOKUP($AX49&amp;"_"&amp;$BC$14,データシート1!$A:$BT,MATCH($BC$12&amp;"_"&amp;BF$20,データシート1!$A$1:$BT$1,0),0)</f>
        <v>1.9482171396864727</v>
      </c>
      <c r="BG49" s="34">
        <f>VLOOKUP($AX49&amp;"_"&amp;$BC$14,データシート1!$A:$BT,MATCH($BC$12&amp;"_"&amp;BG$20,データシート1!$A$1:$BT$1,0),0)</f>
        <v>1.2872388331787996</v>
      </c>
      <c r="BH49" s="34">
        <f>VLOOKUP($AX49&amp;"_"&amp;$BC$14,データシート1!$A:$BT,MATCH($BC$12&amp;"_"&amp;BH$20,データシート1!$A$1:$BT$1,0),0)</f>
        <v>8.557224239377359E-2</v>
      </c>
      <c r="BI49" s="34">
        <f>VLOOKUP($AX49&amp;"_"&amp;$BC$14,データシート1!$A:$BT,MATCH($BC$12&amp;"_"&amp;BI$20,データシート1!$A$1:$BT$1,0),0)</f>
        <v>25.274727740172857</v>
      </c>
      <c r="BJ49" s="34">
        <f>VLOOKUP($AX49&amp;"_"&amp;$BC$14,データシート1!$A:$BT,MATCH($BC$12&amp;"_"&amp;BJ$20,データシート1!$A$1:$BT$1,0),0)</f>
        <v>18.629915260771742</v>
      </c>
      <c r="BK49" s="34">
        <f t="shared" si="1"/>
        <v>18.928806409293355</v>
      </c>
      <c r="BL49" s="34">
        <f t="shared" si="2"/>
        <v>18.153951107021982</v>
      </c>
      <c r="BM49" s="34">
        <f>VLOOKUP($AX49&amp;"_"&amp;$BC$14,データシート1!$A:$BT,MATCH($BC$12&amp;"_"&amp;BM$20,データシート1!$A$1:$BT$1,0),0)</f>
        <v>10.742608313925409</v>
      </c>
      <c r="BN49" s="34">
        <f>VLOOKUP($AX49&amp;"_"&amp;$BC$14,データシート1!$A:$BT,MATCH($BC$12&amp;"_"&amp;BN$20,データシート1!$A$1:$BT$1,0),0)</f>
        <v>7.4113427930965745</v>
      </c>
      <c r="BO49" s="34">
        <f>VLOOKUP($AX49&amp;"_"&amp;$BC$14,データシート1!$A:$BT,MATCH($BC$12&amp;"_"&amp;BO$20,データシート1!$A$1:$BT$1,0),0)</f>
        <v>0.774855302271374</v>
      </c>
      <c r="BP49" s="34">
        <f>VLOOKUP($AX49&amp;"_"&amp;$BC$14,データシート1!$A:$BT,MATCH($BC$12&amp;"_"&amp;BP$20,データシート1!$A$1:$BT$1,0),0)</f>
        <v>0</v>
      </c>
      <c r="BQ49" s="34">
        <f>VLOOKUP($AX49&amp;"_"&amp;$BC$14,データシート1!$A:$BT,MATCH($BC$12&amp;"_"&amp;BQ$20,データシート1!$A$1:$BT$1,0),0)</f>
        <v>2.2605720588593701</v>
      </c>
      <c r="BR49" s="35">
        <f t="shared" si="3"/>
        <v>68.415049684356362</v>
      </c>
      <c r="BT49" s="121" t="str">
        <f t="shared" si="4"/>
        <v>嘉手納町</v>
      </c>
      <c r="BU49" s="33">
        <f t="shared" si="25"/>
        <v>68.415049684356362</v>
      </c>
      <c r="BV49" s="59">
        <f t="shared" si="16"/>
        <v>4.8542363567389543E-2</v>
      </c>
      <c r="BW49" s="59">
        <f t="shared" si="16"/>
        <v>2.8476441202262955E-2</v>
      </c>
      <c r="BX49" s="59">
        <f t="shared" si="16"/>
        <v>1.8815141392393622E-2</v>
      </c>
      <c r="BY49" s="59">
        <f t="shared" si="16"/>
        <v>1.2507809727329681E-3</v>
      </c>
      <c r="BZ49" s="59">
        <f t="shared" si="16"/>
        <v>0.3694322792540794</v>
      </c>
      <c r="CA49" s="59">
        <f t="shared" si="32"/>
        <v>0.27230726787050219</v>
      </c>
      <c r="CB49" s="59">
        <f t="shared" si="32"/>
        <v>0.27667606026195102</v>
      </c>
      <c r="CC49" s="59">
        <f t="shared" si="32"/>
        <v>0.26535025832441989</v>
      </c>
      <c r="CD49" s="59">
        <f t="shared" si="32"/>
        <v>0.15702112858922312</v>
      </c>
      <c r="CE49" s="59">
        <f t="shared" si="32"/>
        <v>0.10832912973519679</v>
      </c>
      <c r="CF49" s="59">
        <f t="shared" si="32"/>
        <v>1.1325801937531162E-2</v>
      </c>
      <c r="CG49" s="59">
        <f t="shared" si="32"/>
        <v>0</v>
      </c>
      <c r="CH49" s="59">
        <f t="shared" si="32"/>
        <v>3.3042029046077968E-2</v>
      </c>
      <c r="CI49" s="122">
        <f t="shared" si="6"/>
        <v>1</v>
      </c>
      <c r="CK49" s="123" t="str">
        <f t="shared" si="7"/>
        <v>嘉手納町</v>
      </c>
      <c r="CL49" s="124">
        <f t="shared" si="17"/>
        <v>3.3210282152590458</v>
      </c>
      <c r="CM49" s="65">
        <f t="shared" si="18"/>
        <v>1</v>
      </c>
      <c r="CN49" s="66">
        <f t="shared" si="19"/>
        <v>1.9482171396864727</v>
      </c>
      <c r="CO49" s="65">
        <f t="shared" si="20"/>
        <v>1</v>
      </c>
      <c r="CP49" s="66">
        <f t="shared" si="8"/>
        <v>1.2872388331787996</v>
      </c>
      <c r="CQ49" s="65">
        <f t="shared" si="21"/>
        <v>0</v>
      </c>
      <c r="CR49" s="66">
        <f t="shared" si="9"/>
        <v>8.557224239377359E-2</v>
      </c>
      <c r="CS49" s="65">
        <f t="shared" si="22"/>
        <v>0</v>
      </c>
      <c r="CT49" s="66">
        <f t="shared" si="10"/>
        <v>25.274727740172857</v>
      </c>
      <c r="CU49" s="67">
        <f t="shared" si="23"/>
        <v>0</v>
      </c>
      <c r="CV49" s="16"/>
      <c r="CW49" s="959">
        <f t="shared" si="24"/>
        <v>5.7560000000000002</v>
      </c>
      <c r="CX49" s="962">
        <f>VLOOKUP($AX49&amp;"_"&amp;$CW$14,データシート1!$A:$BT,MATCH($CW$12&amp;"_"&amp;CX$20,データシート1!$A$1:$BT$1,0),0)</f>
        <v>5.7560000000000002</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5.7560000000000002</v>
      </c>
      <c r="DE49" s="16"/>
      <c r="DF49" s="125">
        <f>VLOOKUP($AX49&amp;"_"&amp;$DF$14,データシート1!$A:$BT,MATCH($DF$12&amp;"_"&amp;DF$20,データシート1!$A$1:$BT$1,0),0)</f>
        <v>1</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1</v>
      </c>
      <c r="DM49" s="16"/>
      <c r="DN49" s="126">
        <f t="shared" si="26"/>
        <v>1</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和気町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岡山県</v>
      </c>
      <c r="AY4" s="1038" t="str">
        <f>年度マスタ!$J4</f>
        <v>和気町</v>
      </c>
      <c r="AZ4" s="1038" t="str">
        <f>年度マスタ!$K4</f>
        <v>33346</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1614</v>
      </c>
      <c r="BY11" s="22" t="s">
        <v>1615</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06212</v>
      </c>
      <c r="AY13" s="18" t="str">
        <f>IF(IFERROR(比較地域マスタ!$Z6,"")=0,"",IFERROR(比較地域マスタ!$Z6,""))</f>
        <v>尾花沢市</v>
      </c>
      <c r="BC13" s="844" t="str">
        <f t="shared" ref="BC13:BC59" si="0">AX13</f>
        <v>06212</v>
      </c>
      <c r="BD13" s="1031" t="str">
        <f>AY13</f>
        <v>尾花沢市</v>
      </c>
      <c r="BE13" s="34">
        <f>VLOOKUP($BC13&amp;"_"&amp;$AZ$7,データシート1!$A:$BT,MATCH("cb_"&amp;BE$12,データシート1!$A$1:$BT$1,0),0)</f>
        <v>443.99999999999994</v>
      </c>
      <c r="BF13" s="34">
        <f>VLOOKUP($BC13&amp;"_"&amp;$AZ$7,データシート1!$A:$BT,MATCH("cb_"&amp;BF$12,データシート1!$A$1:$BT$1,0),0)</f>
        <v>394.4</v>
      </c>
      <c r="BG13" s="34">
        <f>VLOOKUP($BC13&amp;"_"&amp;$AZ$7,データシート1!$A:$BT,MATCH("cb_"&amp;BG$12,データシート1!$A$1:$BT$1,0),0)</f>
        <v>0</v>
      </c>
      <c r="BH13" s="34">
        <f>VLOOKUP($BC13&amp;"_"&amp;$AZ$7,データシート1!$A:$BT,MATCH("cb_"&amp;BH$12,データシート1!$A$1:$BT$1,0),0)</f>
        <v>4289</v>
      </c>
      <c r="BI13" s="34">
        <f>VLOOKUP($BC13&amp;"_"&amp;$AZ$7,データシート1!$A:$BT,MATCH("cb_"&amp;BI$12,データシート1!$A$1:$BT$1,0),0)</f>
        <v>0</v>
      </c>
      <c r="BJ13" s="34">
        <f>VLOOKUP($BC13&amp;"_"&amp;$AZ$7,データシート1!$A:$BT,MATCH("cb_"&amp;BJ$12,データシート1!$A$1:$BT$1,0),0)</f>
        <v>0</v>
      </c>
      <c r="BK13" s="34">
        <f>SUM(BE13:BJ13)</f>
        <v>5127.3999999999996</v>
      </c>
      <c r="BL13" s="36"/>
      <c r="BM13" s="844" t="str">
        <f>AX13</f>
        <v>06212</v>
      </c>
      <c r="BN13" s="1031" t="str">
        <f>AY13</f>
        <v>尾花沢市</v>
      </c>
      <c r="BO13" s="34">
        <f>BE13*VLOOKUP(BO$12,別紙!$B$4:$E$10,MATCH("設備利用率",別紙!$B$4:$E$4,0),0)/100*8760/10^3</f>
        <v>532.85327999999993</v>
      </c>
      <c r="BP13" s="34">
        <f>BF13*VLOOKUP(BP$12,別紙!$B$4:$E$10,MATCH("設備利用率",別紙!$B$4:$E$4,0),0)/100*8760/10^3</f>
        <v>521.6965439999999</v>
      </c>
      <c r="BQ13" s="34">
        <f>BG13*VLOOKUP(BQ$12,別紙!$B$4:$E$10,MATCH("設備利用率",別紙!$B$4:$E$4,0),0)/100*8760/10^3</f>
        <v>0</v>
      </c>
      <c r="BR13" s="34">
        <f>BH13*VLOOKUP(BR$12,別紙!$B$4:$E$10,MATCH("設備利用率",別紙!$B$4:$E$4,0),0)/100*8760/10^3</f>
        <v>22542.984</v>
      </c>
      <c r="BS13" s="34">
        <f>BI13*VLOOKUP(BS$12,別紙!$B$4:$E$10,MATCH("設備利用率",別紙!$B$4:$E$4,0),0)/100*8760/10^3</f>
        <v>0</v>
      </c>
      <c r="BT13" s="34">
        <f>BJ13*VLOOKUP(BT$12,別紙!$B$4:$E$10,MATCH("設備利用率",別紙!$B$4:$E$4,0),0)/100*8760/10^3</f>
        <v>0</v>
      </c>
      <c r="BU13" s="34">
        <f>SUM(BO13:BT13)</f>
        <v>23597.533823999998</v>
      </c>
      <c r="BV13" s="36"/>
      <c r="BW13" s="33" t="str">
        <f>AX13</f>
        <v>06212</v>
      </c>
      <c r="BX13" s="33" t="str">
        <f>AY13</f>
        <v>尾花沢市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85466.622754474098</v>
      </c>
      <c r="BZ13" s="36"/>
      <c r="CA13" s="33" t="str">
        <f>AX13</f>
        <v>06212</v>
      </c>
      <c r="CB13" s="33" t="str">
        <f>AY13</f>
        <v>尾花沢市</v>
      </c>
      <c r="CC13" s="223">
        <f>BO13/$BY13</f>
        <v>6.2346359646240444E-3</v>
      </c>
      <c r="CD13" s="223">
        <f t="shared" ref="CD13:CH28" si="1">BP13/$BY13</f>
        <v>6.1040968647926314E-3</v>
      </c>
      <c r="CE13" s="223">
        <f t="shared" si="1"/>
        <v>0</v>
      </c>
      <c r="CF13" s="223">
        <f t="shared" si="1"/>
        <v>0.26376359885847833</v>
      </c>
      <c r="CG13" s="223">
        <f t="shared" si="1"/>
        <v>0</v>
      </c>
      <c r="CH13" s="223">
        <f t="shared" si="1"/>
        <v>0</v>
      </c>
      <c r="CI13" s="223">
        <f>BU13/BY13</f>
        <v>0.27610233168789494</v>
      </c>
      <c r="CK13" s="18" t="str">
        <f>AX13</f>
        <v>06212</v>
      </c>
      <c r="CL13" s="18" t="str">
        <f>AY13</f>
        <v>尾花沢市</v>
      </c>
      <c r="CM13" s="18">
        <f>VLOOKUP($CK13&amp;"_"&amp;$AZ$7,データシート1!$A:$BT,MATCH("ca_太陽光発電（10kW未満）",データシート1!$A$1:$BT$1,0),0)</f>
        <v>93</v>
      </c>
      <c r="CN13" s="18">
        <f>VLOOKUP($CK13&amp;"_"&amp;$AZ$5,データシート1!$A:$BT,MATCH("ab_家庭",データシート1!$A$1:$BT$1,0),0)</f>
        <v>5241</v>
      </c>
      <c r="CO13" s="223">
        <f>CM13/CN13</f>
        <v>1.7744705208929592E-2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42391</v>
      </c>
      <c r="AY14" s="18" t="str">
        <f>IF(IFERROR(比較地域マスタ!$Z7,"")=0,"",IFERROR(比較地域マスタ!$Z7,""))</f>
        <v>佐々町</v>
      </c>
      <c r="BC14" s="844" t="str">
        <f t="shared" si="0"/>
        <v>42391</v>
      </c>
      <c r="BD14" s="1031" t="str">
        <f t="shared" ref="BD14:BD60" si="2">AY14</f>
        <v>佐々町</v>
      </c>
      <c r="BE14" s="34">
        <f>VLOOKUP($BC14&amp;"_"&amp;$AZ$7,データシート1!$A:$BT,MATCH("cb_"&amp;BE$12,データシート1!$A$1:$BT$1,0),0)</f>
        <v>3333.6450000000004</v>
      </c>
      <c r="BF14" s="34">
        <f>VLOOKUP($BC14&amp;"_"&amp;$AZ$7,データシート1!$A:$BT,MATCH("cb_"&amp;BF$12,データシート1!$A$1:$BT$1,0),0)</f>
        <v>15881.800000000003</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19215.445000000003</v>
      </c>
      <c r="BL14" s="36"/>
      <c r="BM14" s="844" t="str">
        <f t="shared" ref="BM14:BM60" si="4">AX14</f>
        <v>42391</v>
      </c>
      <c r="BN14" s="1031" t="str">
        <f t="shared" ref="BN14:BN60" si="5">AY14</f>
        <v>佐々町</v>
      </c>
      <c r="BO14" s="34">
        <f>BE14*VLOOKUP(BO$12,別紙!$B$4:$E$10,MATCH("設備利用率",別紙!$B$4:$E$4,0),0)/100*8760/10^3</f>
        <v>4000.7740374000005</v>
      </c>
      <c r="BP14" s="34">
        <f>BF14*VLOOKUP(BP$12,別紙!$B$4:$E$10,MATCH("設備利用率",別紙!$B$4:$E$4,0),0)/100*8760/10^3</f>
        <v>21007.809768000003</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25008.583805400005</v>
      </c>
      <c r="BV14" s="36"/>
      <c r="BW14" s="33" t="str">
        <f t="shared" ref="BW14:BW60" si="7">AX14</f>
        <v>42391</v>
      </c>
      <c r="BX14" s="33" t="str">
        <f t="shared" ref="BX14:BX60" si="8">AY14</f>
        <v>佐々町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53636.815144180684</v>
      </c>
      <c r="BZ14" s="36"/>
      <c r="CA14" s="33" t="str">
        <f t="shared" ref="CA14:CA60" si="9">AX14</f>
        <v>42391</v>
      </c>
      <c r="CB14" s="33" t="str">
        <f t="shared" ref="CB14:CB60" si="10">AY14</f>
        <v>佐々町</v>
      </c>
      <c r="CC14" s="223">
        <f t="shared" ref="CC14:CC60" si="11">BO14/$BY14</f>
        <v>7.459007449725627E-2</v>
      </c>
      <c r="CD14" s="223">
        <f t="shared" si="1"/>
        <v>0.3916677325364879</v>
      </c>
      <c r="CE14" s="223">
        <f t="shared" si="1"/>
        <v>0</v>
      </c>
      <c r="CF14" s="223">
        <f t="shared" si="1"/>
        <v>0</v>
      </c>
      <c r="CG14" s="223">
        <f t="shared" si="1"/>
        <v>0</v>
      </c>
      <c r="CH14" s="223">
        <f t="shared" si="1"/>
        <v>0</v>
      </c>
      <c r="CI14" s="223">
        <f t="shared" ref="CI14:CI60" si="12">BU14/BY14</f>
        <v>0.4662578070337442</v>
      </c>
      <c r="CK14" s="18" t="str">
        <f t="shared" ref="CK14:CK60" si="13">AX14</f>
        <v>42391</v>
      </c>
      <c r="CL14" s="18" t="str">
        <f t="shared" ref="CL14:CL60" si="14">AY14</f>
        <v>佐々町</v>
      </c>
      <c r="CM14" s="18">
        <f>VLOOKUP($CK14&amp;"_"&amp;$AZ$7,データシート1!$A:$BT,MATCH("ca_太陽光発電（10kW未満）",データシート1!$A$1:$BT$1,0),0)</f>
        <v>656</v>
      </c>
      <c r="CN14" s="18">
        <f>VLOOKUP($CK14&amp;"_"&amp;$AZ$5,データシート1!$A:$BT,MATCH("ab_家庭",データシート1!$A$1:$BT$1,0),0)</f>
        <v>6208</v>
      </c>
      <c r="CO14" s="223">
        <f t="shared" ref="CO14:CO60" si="15">CM14/CN14</f>
        <v>0.1056701030927835</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46492</v>
      </c>
      <c r="AY15" s="18" t="str">
        <f>IF(IFERROR(比較地域マスタ!$Z8,"")=0,"",IFERROR(比較地域マスタ!$Z8,""))</f>
        <v>肝付町</v>
      </c>
      <c r="BC15" s="844" t="str">
        <f t="shared" si="0"/>
        <v>46492</v>
      </c>
      <c r="BD15" s="1031" t="str">
        <f t="shared" si="2"/>
        <v>肝付町</v>
      </c>
      <c r="BE15" s="34">
        <f>VLOOKUP($BC15&amp;"_"&amp;$AZ$7,データシート1!$A:$BT,MATCH("cb_"&amp;BE$12,データシート1!$A$1:$BT$1,0),0)</f>
        <v>3189.2610000000041</v>
      </c>
      <c r="BF15" s="34">
        <f>VLOOKUP($BC15&amp;"_"&amp;$AZ$7,データシート1!$A:$BT,MATCH("cb_"&amp;BF$12,データシート1!$A$1:$BT$1,0),0)</f>
        <v>21361.9</v>
      </c>
      <c r="BG15" s="34">
        <f>VLOOKUP($BC15&amp;"_"&amp;$AZ$7,データシート1!$A:$BT,MATCH("cb_"&amp;BG$12,データシート1!$A$1:$BT$1,0),0)</f>
        <v>30039</v>
      </c>
      <c r="BH15" s="34">
        <f>VLOOKUP($BC15&amp;"_"&amp;$AZ$7,データシート1!$A:$BT,MATCH("cb_"&amp;BH$12,データシート1!$A$1:$BT$1,0),0)</f>
        <v>3091.4</v>
      </c>
      <c r="BI15" s="34">
        <f>VLOOKUP($BC15&amp;"_"&amp;$AZ$7,データシート1!$A:$BT,MATCH("cb_"&amp;BI$12,データシート1!$A$1:$BT$1,0),0)</f>
        <v>0</v>
      </c>
      <c r="BJ15" s="34">
        <f>VLOOKUP($BC15&amp;"_"&amp;$AZ$7,データシート1!$A:$BT,MATCH("cb_"&amp;BJ$12,データシート1!$A$1:$BT$1,0),0)</f>
        <v>0</v>
      </c>
      <c r="BK15" s="34">
        <f t="shared" si="3"/>
        <v>57681.561000000009</v>
      </c>
      <c r="BL15" s="36"/>
      <c r="BM15" s="844" t="str">
        <f t="shared" si="4"/>
        <v>46492</v>
      </c>
      <c r="BN15" s="1031" t="str">
        <f t="shared" si="5"/>
        <v>肝付町</v>
      </c>
      <c r="BO15" s="34">
        <f>BE15*VLOOKUP(BO$12,別紙!$B$4:$E$10,MATCH("設備利用率",別紙!$B$4:$E$4,0),0)/100*8760/10^3</f>
        <v>3827.4959113200048</v>
      </c>
      <c r="BP15" s="34">
        <f>BF15*VLOOKUP(BP$12,別紙!$B$4:$E$10,MATCH("設備利用率",別紙!$B$4:$E$4,0),0)/100*8760/10^3</f>
        <v>28256.666843999999</v>
      </c>
      <c r="BQ15" s="34">
        <f>BG15*VLOOKUP(BQ$12,別紙!$B$4:$E$10,MATCH("設備利用率",別紙!$B$4:$E$4,0),0)/100*8760/10^3</f>
        <v>65259.126720000007</v>
      </c>
      <c r="BR15" s="34">
        <f>BH15*VLOOKUP(BR$12,別紙!$B$4:$E$10,MATCH("設備利用率",別紙!$B$4:$E$4,0),0)/100*8760/10^3</f>
        <v>16248.398399999998</v>
      </c>
      <c r="BS15" s="34">
        <f>BI15*VLOOKUP(BS$12,別紙!$B$4:$E$10,MATCH("設備利用率",別紙!$B$4:$E$4,0),0)/100*8760/10^3</f>
        <v>0</v>
      </c>
      <c r="BT15" s="34">
        <f>BJ15*VLOOKUP(BT$12,別紙!$B$4:$E$10,MATCH("設備利用率",別紙!$B$4:$E$4,0),0)/100*8760/10^3</f>
        <v>0</v>
      </c>
      <c r="BU15" s="34">
        <f t="shared" si="6"/>
        <v>113591.68787532</v>
      </c>
      <c r="BV15" s="36"/>
      <c r="BW15" s="33" t="str">
        <f t="shared" si="7"/>
        <v>46492</v>
      </c>
      <c r="BX15" s="33" t="str">
        <f t="shared" si="8"/>
        <v>肝付町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80114.086471547882</v>
      </c>
      <c r="BZ15" s="36"/>
      <c r="CA15" s="33" t="str">
        <f t="shared" si="9"/>
        <v>46492</v>
      </c>
      <c r="CB15" s="33" t="str">
        <f t="shared" si="10"/>
        <v>肝付町</v>
      </c>
      <c r="CC15" s="223">
        <f t="shared" si="11"/>
        <v>4.7775567068087596E-2</v>
      </c>
      <c r="CD15" s="223">
        <f t="shared" si="1"/>
        <v>0.35270534919018537</v>
      </c>
      <c r="CE15" s="223">
        <f t="shared" si="1"/>
        <v>0.8145774306891268</v>
      </c>
      <c r="CF15" s="223">
        <f t="shared" si="1"/>
        <v>0.20281574833622468</v>
      </c>
      <c r="CG15" s="223">
        <f t="shared" si="1"/>
        <v>0</v>
      </c>
      <c r="CH15" s="223">
        <f t="shared" si="1"/>
        <v>0</v>
      </c>
      <c r="CI15" s="223">
        <f t="shared" si="12"/>
        <v>1.4178740952836244</v>
      </c>
      <c r="CK15" s="18" t="str">
        <f t="shared" si="13"/>
        <v>46492</v>
      </c>
      <c r="CL15" s="18" t="str">
        <f t="shared" si="14"/>
        <v>肝付町</v>
      </c>
      <c r="CM15" s="18">
        <f>VLOOKUP($CK15&amp;"_"&amp;$AZ$7,データシート1!$A:$BT,MATCH("ca_太陽光発電（10kW未満）",データシート1!$A$1:$BT$1,0),0)</f>
        <v>572</v>
      </c>
      <c r="CN15" s="18">
        <f>VLOOKUP($CK15&amp;"_"&amp;$AZ$5,データシート1!$A:$BT,MATCH("ab_家庭",データシート1!$A$1:$BT$1,0),0)</f>
        <v>7652</v>
      </c>
      <c r="CO15" s="223">
        <f t="shared" si="15"/>
        <v>7.4751698902247782E-2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28481</v>
      </c>
      <c r="AY16" s="18" t="str">
        <f>IF(IFERROR(比較地域マスタ!$Z9,"")=0,"",IFERROR(比較地域マスタ!$Z9,""))</f>
        <v>上郡町</v>
      </c>
      <c r="BC16" s="844" t="str">
        <f t="shared" si="0"/>
        <v>28481</v>
      </c>
      <c r="BD16" s="1031" t="str">
        <f t="shared" si="2"/>
        <v>上郡町</v>
      </c>
      <c r="BE16" s="34">
        <f>VLOOKUP($BC16&amp;"_"&amp;$AZ$7,データシート1!$A:$BT,MATCH("cb_"&amp;BE$12,データシート1!$A$1:$BT$1,0),0)</f>
        <v>2262.7000000000016</v>
      </c>
      <c r="BF16" s="34">
        <f>VLOOKUP($BC16&amp;"_"&amp;$AZ$7,データシート1!$A:$BT,MATCH("cb_"&amp;BF$12,データシート1!$A$1:$BT$1,0),0)</f>
        <v>160214.39999999997</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162477.09999999998</v>
      </c>
      <c r="BL16" s="36"/>
      <c r="BM16" s="844" t="str">
        <f t="shared" si="4"/>
        <v>28481</v>
      </c>
      <c r="BN16" s="1031" t="str">
        <f t="shared" si="5"/>
        <v>上郡町</v>
      </c>
      <c r="BO16" s="34">
        <f>BE16*VLOOKUP(BO$12,別紙!$B$4:$E$10,MATCH("設備利用率",別紙!$B$4:$E$4,0),0)/100*8760/10^3</f>
        <v>2715.5115240000018</v>
      </c>
      <c r="BP16" s="34">
        <f>BF16*VLOOKUP(BP$12,別紙!$B$4:$E$10,MATCH("設備利用率",別紙!$B$4:$E$4,0),0)/100*8760/10^3</f>
        <v>211925.19974399992</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214640.71126799993</v>
      </c>
      <c r="BV16" s="36"/>
      <c r="BW16" s="33" t="str">
        <f t="shared" si="7"/>
        <v>28481</v>
      </c>
      <c r="BX16" s="33" t="str">
        <f t="shared" si="8"/>
        <v>上郡町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82952.155034076161</v>
      </c>
      <c r="BZ16" s="36"/>
      <c r="CA16" s="33" t="str">
        <f t="shared" si="9"/>
        <v>28481</v>
      </c>
      <c r="CB16" s="33" t="str">
        <f t="shared" si="10"/>
        <v>上郡町</v>
      </c>
      <c r="CC16" s="223">
        <f t="shared" si="11"/>
        <v>3.2735876757927371E-2</v>
      </c>
      <c r="CD16" s="223">
        <f t="shared" si="1"/>
        <v>2.5547883554916995</v>
      </c>
      <c r="CE16" s="223">
        <f t="shared" si="1"/>
        <v>0</v>
      </c>
      <c r="CF16" s="223">
        <f t="shared" si="1"/>
        <v>0</v>
      </c>
      <c r="CG16" s="223">
        <f t="shared" si="1"/>
        <v>0</v>
      </c>
      <c r="CH16" s="223">
        <f t="shared" si="1"/>
        <v>0</v>
      </c>
      <c r="CI16" s="223">
        <f t="shared" si="12"/>
        <v>2.5875242322496268</v>
      </c>
      <c r="CK16" s="18" t="str">
        <f t="shared" si="13"/>
        <v>28481</v>
      </c>
      <c r="CL16" s="18" t="str">
        <f t="shared" si="14"/>
        <v>上郡町</v>
      </c>
      <c r="CM16" s="18">
        <f>VLOOKUP($CK16&amp;"_"&amp;$AZ$7,データシート1!$A:$BT,MATCH("ca_太陽光発電（10kW未満）",データシート1!$A$1:$BT$1,0),0)</f>
        <v>497</v>
      </c>
      <c r="CN16" s="18">
        <f>VLOOKUP($CK16&amp;"_"&amp;$AZ$5,データシート1!$A:$BT,MATCH("ab_家庭",データシート1!$A$1:$BT$1,0),0)</f>
        <v>6428</v>
      </c>
      <c r="CO16" s="223">
        <f t="shared" si="15"/>
        <v>7.7317983820784073E-2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35305</v>
      </c>
      <c r="AY17" s="18" t="str">
        <f>IF(IFERROR(比較地域マスタ!$Z10,"")=0,"",IFERROR(比較地域マスタ!$Z10,""))</f>
        <v>周防大島町</v>
      </c>
      <c r="BC17" s="844" t="str">
        <f t="shared" si="0"/>
        <v>35305</v>
      </c>
      <c r="BD17" s="1031" t="str">
        <f t="shared" si="2"/>
        <v>周防大島町</v>
      </c>
      <c r="BE17" s="34">
        <f>VLOOKUP($BC17&amp;"_"&amp;$AZ$7,データシート1!$A:$BT,MATCH("cb_"&amp;BE$12,データシート1!$A$1:$BT$1,0),0)</f>
        <v>1467.900000000001</v>
      </c>
      <c r="BF17" s="34">
        <f>VLOOKUP($BC17&amp;"_"&amp;$AZ$7,データシート1!$A:$BT,MATCH("cb_"&amp;BF$12,データシート1!$A$1:$BT$1,0),0)</f>
        <v>17950.900000000012</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19418.800000000014</v>
      </c>
      <c r="BL17" s="36"/>
      <c r="BM17" s="844" t="str">
        <f t="shared" si="4"/>
        <v>35305</v>
      </c>
      <c r="BN17" s="1031" t="str">
        <f t="shared" si="5"/>
        <v>周防大島町</v>
      </c>
      <c r="BO17" s="34">
        <f>BE17*VLOOKUP(BO$12,別紙!$B$4:$E$10,MATCH("設備利用率",別紙!$B$4:$E$4,0),0)/100*8760/10^3</f>
        <v>1761.6561480000012</v>
      </c>
      <c r="BP17" s="34">
        <f>BF17*VLOOKUP(BP$12,別紙!$B$4:$E$10,MATCH("設備利用率",別紙!$B$4:$E$4,0),0)/100*8760/10^3</f>
        <v>23744.732484000015</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25506.388632000017</v>
      </c>
      <c r="BV17" s="36"/>
      <c r="BW17" s="33" t="str">
        <f t="shared" si="7"/>
        <v>35305</v>
      </c>
      <c r="BX17" s="33" t="str">
        <f t="shared" si="8"/>
        <v>周防大島町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80437.400523091332</v>
      </c>
      <c r="BZ17" s="36"/>
      <c r="CA17" s="33" t="str">
        <f t="shared" si="9"/>
        <v>35305</v>
      </c>
      <c r="CB17" s="33" t="str">
        <f t="shared" si="10"/>
        <v>周防大島町</v>
      </c>
      <c r="CC17" s="223">
        <f t="shared" si="11"/>
        <v>2.1900958217741993E-2</v>
      </c>
      <c r="CD17" s="223">
        <f t="shared" si="1"/>
        <v>0.2951951745032283</v>
      </c>
      <c r="CE17" s="223">
        <f t="shared" si="1"/>
        <v>0</v>
      </c>
      <c r="CF17" s="223">
        <f t="shared" si="1"/>
        <v>0</v>
      </c>
      <c r="CG17" s="223">
        <f t="shared" si="1"/>
        <v>0</v>
      </c>
      <c r="CH17" s="223">
        <f t="shared" si="1"/>
        <v>0</v>
      </c>
      <c r="CI17" s="223">
        <f t="shared" si="12"/>
        <v>0.31709613272097031</v>
      </c>
      <c r="CK17" s="18" t="str">
        <f t="shared" si="13"/>
        <v>35305</v>
      </c>
      <c r="CL17" s="18" t="str">
        <f t="shared" si="14"/>
        <v>周防大島町</v>
      </c>
      <c r="CM17" s="18">
        <f>VLOOKUP($CK17&amp;"_"&amp;$AZ$7,データシート1!$A:$BT,MATCH("ca_太陽光発電（10kW未満）",データシート1!$A$1:$BT$1,0),0)</f>
        <v>284</v>
      </c>
      <c r="CN17" s="18">
        <f>VLOOKUP($CK17&amp;"_"&amp;$AZ$5,データシート1!$A:$BT,MATCH("ab_家庭",データシート1!$A$1:$BT$1,0),0)</f>
        <v>8372</v>
      </c>
      <c r="CO17" s="223">
        <f t="shared" si="15"/>
        <v>3.3922599139990448E-2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07501</v>
      </c>
      <c r="AY18" s="18" t="str">
        <f>IF(IFERROR(比較地域マスタ!$Z11,"")=0,"",IFERROR(比較地域マスタ!$Z11,""))</f>
        <v>石川町</v>
      </c>
      <c r="BC18" s="844" t="str">
        <f t="shared" si="0"/>
        <v>07501</v>
      </c>
      <c r="BD18" s="1031" t="str">
        <f t="shared" si="2"/>
        <v>石川町</v>
      </c>
      <c r="BE18" s="34">
        <f>VLOOKUP($BC18&amp;"_"&amp;$AZ$7,データシート1!$A:$BT,MATCH("cb_"&amp;BE$12,データシート1!$A$1:$BT$1,0),0)</f>
        <v>1903.7999999999995</v>
      </c>
      <c r="BF18" s="34">
        <f>VLOOKUP($BC18&amp;"_"&amp;$AZ$7,データシート1!$A:$BT,MATCH("cb_"&amp;BF$12,データシート1!$A$1:$BT$1,0),0)</f>
        <v>75612.199999999983</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77515.999999999985</v>
      </c>
      <c r="BL18" s="36"/>
      <c r="BM18" s="844" t="str">
        <f t="shared" si="4"/>
        <v>07501</v>
      </c>
      <c r="BN18" s="1031" t="str">
        <f t="shared" si="5"/>
        <v>石川町</v>
      </c>
      <c r="BO18" s="34">
        <f>BE18*VLOOKUP(BO$12,別紙!$B$4:$E$10,MATCH("設備利用率",別紙!$B$4:$E$4,0),0)/100*8760/10^3</f>
        <v>2284.7884559999993</v>
      </c>
      <c r="BP18" s="34">
        <f>BF18*VLOOKUP(BP$12,別紙!$B$4:$E$10,MATCH("設備利用率",別紙!$B$4:$E$4,0),0)/100*8760/10^3</f>
        <v>100016.79367199997</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102301.58212799997</v>
      </c>
      <c r="BV18" s="36"/>
      <c r="BW18" s="33" t="str">
        <f t="shared" si="7"/>
        <v>07501</v>
      </c>
      <c r="BX18" s="33" t="str">
        <f t="shared" si="8"/>
        <v>石川町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74544.469221437772</v>
      </c>
      <c r="BZ18" s="36"/>
      <c r="CA18" s="33" t="str">
        <f t="shared" si="9"/>
        <v>07501</v>
      </c>
      <c r="CB18" s="33" t="str">
        <f t="shared" si="10"/>
        <v>石川町</v>
      </c>
      <c r="CC18" s="223">
        <f t="shared" si="11"/>
        <v>3.0650006363489291E-2</v>
      </c>
      <c r="CD18" s="223">
        <f t="shared" si="1"/>
        <v>1.3417064299551922</v>
      </c>
      <c r="CE18" s="223">
        <f t="shared" si="1"/>
        <v>0</v>
      </c>
      <c r="CF18" s="223">
        <f t="shared" si="1"/>
        <v>0</v>
      </c>
      <c r="CG18" s="223">
        <f t="shared" si="1"/>
        <v>0</v>
      </c>
      <c r="CH18" s="223">
        <f t="shared" si="1"/>
        <v>0</v>
      </c>
      <c r="CI18" s="223">
        <f t="shared" si="12"/>
        <v>1.3723564363186813</v>
      </c>
      <c r="CK18" s="18" t="str">
        <f t="shared" si="13"/>
        <v>07501</v>
      </c>
      <c r="CL18" s="18" t="str">
        <f t="shared" si="14"/>
        <v>石川町</v>
      </c>
      <c r="CM18" s="18">
        <f>VLOOKUP($CK18&amp;"_"&amp;$AZ$7,データシート1!$A:$BT,MATCH("ca_太陽光発電（10kW未満）",データシート1!$A$1:$BT$1,0),0)</f>
        <v>376</v>
      </c>
      <c r="CN18" s="18">
        <f>VLOOKUP($CK18&amp;"_"&amp;$AZ$5,データシート1!$A:$BT,MATCH("ab_家庭",データシート1!$A$1:$BT$1,0),0)</f>
        <v>5693</v>
      </c>
      <c r="CO18" s="223">
        <f t="shared" si="15"/>
        <v>6.6046021429826102E-2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01345</v>
      </c>
      <c r="AY19" s="18" t="str">
        <f>IF(IFERROR(比較地域マスタ!$Z12,"")=0,"",IFERROR(比較地域マスタ!$Z12,""))</f>
        <v>森町</v>
      </c>
      <c r="BC19" s="844" t="str">
        <f t="shared" si="0"/>
        <v>01345</v>
      </c>
      <c r="BD19" s="1031" t="str">
        <f t="shared" si="2"/>
        <v>森町</v>
      </c>
      <c r="BE19" s="34">
        <f>VLOOKUP($BC19&amp;"_"&amp;$AZ$7,データシート1!$A:$BT,MATCH("cb_"&amp;BE$12,データシート1!$A$1:$BT$1,0),0)</f>
        <v>704.01999999999953</v>
      </c>
      <c r="BF19" s="34">
        <f>VLOOKUP($BC19&amp;"_"&amp;$AZ$7,データシート1!$A:$BT,MATCH("cb_"&amp;BF$12,データシート1!$A$1:$BT$1,0),0)</f>
        <v>10305.599999999999</v>
      </c>
      <c r="BG19" s="34">
        <f>VLOOKUP($BC19&amp;"_"&amp;$AZ$7,データシート1!$A:$BT,MATCH("cb_"&amp;BG$12,データシート1!$A$1:$BT$1,0),0)</f>
        <v>19.2</v>
      </c>
      <c r="BH19" s="34">
        <f>VLOOKUP($BC19&amp;"_"&amp;$AZ$7,データシート1!$A:$BT,MATCH("cb_"&amp;BH$12,データシート1!$A$1:$BT$1,0),0)</f>
        <v>0</v>
      </c>
      <c r="BI19" s="34">
        <f>VLOOKUP($BC19&amp;"_"&amp;$AZ$7,データシート1!$A:$BT,MATCH("cb_"&amp;BI$12,データシート1!$A$1:$BT$1,0),0)</f>
        <v>2000</v>
      </c>
      <c r="BJ19" s="34">
        <f>VLOOKUP($BC19&amp;"_"&amp;$AZ$7,データシート1!$A:$BT,MATCH("cb_"&amp;BJ$12,データシート1!$A$1:$BT$1,0),0)</f>
        <v>0</v>
      </c>
      <c r="BK19" s="34">
        <f t="shared" si="3"/>
        <v>13028.82</v>
      </c>
      <c r="BL19" s="36"/>
      <c r="BM19" s="844" t="str">
        <f t="shared" si="4"/>
        <v>01345</v>
      </c>
      <c r="BN19" s="1031" t="str">
        <f t="shared" si="5"/>
        <v>森町</v>
      </c>
      <c r="BO19" s="34">
        <f>BE19*VLOOKUP(BO$12,別紙!$B$4:$E$10,MATCH("設備利用率",別紙!$B$4:$E$4,0),0)/100*8760/10^3</f>
        <v>844.90848239999946</v>
      </c>
      <c r="BP19" s="34">
        <f>BF19*VLOOKUP(BP$12,別紙!$B$4:$E$10,MATCH("設備利用率",別紙!$B$4:$E$4,0),0)/100*8760/10^3</f>
        <v>13631.835455999997</v>
      </c>
      <c r="BQ19" s="34">
        <f>BG19*VLOOKUP(BQ$12,別紙!$B$4:$E$10,MATCH("設備利用率",別紙!$B$4:$E$4,0),0)/100*8760/10^3</f>
        <v>41.711615999999992</v>
      </c>
      <c r="BR19" s="34">
        <f>BH19*VLOOKUP(BR$12,別紙!$B$4:$E$10,MATCH("設備利用率",別紙!$B$4:$E$4,0),0)/100*8760/10^3</f>
        <v>0</v>
      </c>
      <c r="BS19" s="34">
        <f>BI19*VLOOKUP(BS$12,別紙!$B$4:$E$10,MATCH("設備利用率",別紙!$B$4:$E$4,0),0)/100*8760/10^3</f>
        <v>14016</v>
      </c>
      <c r="BT19" s="34">
        <f>BJ19*VLOOKUP(BT$12,別紙!$B$4:$E$10,MATCH("設備利用率",別紙!$B$4:$E$4,0),0)/100*8760/10^3</f>
        <v>0</v>
      </c>
      <c r="BU19" s="34">
        <f t="shared" si="6"/>
        <v>28534.455554399996</v>
      </c>
      <c r="BV19" s="36"/>
      <c r="BW19" s="33" t="str">
        <f t="shared" si="7"/>
        <v>01345</v>
      </c>
      <c r="BX19" s="33" t="str">
        <f t="shared" si="8"/>
        <v>森町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102458.97201823579</v>
      </c>
      <c r="BZ19" s="36"/>
      <c r="CA19" s="33" t="str">
        <f t="shared" si="9"/>
        <v>01345</v>
      </c>
      <c r="CB19" s="33" t="str">
        <f t="shared" si="10"/>
        <v>森町</v>
      </c>
      <c r="CC19" s="223">
        <f t="shared" si="11"/>
        <v>8.2463103597176582E-3</v>
      </c>
      <c r="CD19" s="223">
        <f t="shared" si="1"/>
        <v>0.13304677167338538</v>
      </c>
      <c r="CE19" s="223">
        <f t="shared" si="1"/>
        <v>4.0710554847823483E-4</v>
      </c>
      <c r="CF19" s="223">
        <f t="shared" si="1"/>
        <v>0</v>
      </c>
      <c r="CG19" s="223">
        <f t="shared" si="1"/>
        <v>0.1367962192467187</v>
      </c>
      <c r="CH19" s="223">
        <f t="shared" si="1"/>
        <v>0</v>
      </c>
      <c r="CI19" s="223">
        <f t="shared" si="12"/>
        <v>0.27849640682829996</v>
      </c>
      <c r="CK19" s="18" t="str">
        <f t="shared" si="13"/>
        <v>01345</v>
      </c>
      <c r="CL19" s="18" t="str">
        <f t="shared" si="14"/>
        <v>森町</v>
      </c>
      <c r="CM19" s="18">
        <f>VLOOKUP($CK19&amp;"_"&amp;$AZ$7,データシート1!$A:$BT,MATCH("ca_太陽光発電（10kW未満）",データシート1!$A$1:$BT$1,0),0)</f>
        <v>132</v>
      </c>
      <c r="CN19" s="18">
        <f>VLOOKUP($CK19&amp;"_"&amp;$AZ$5,データシート1!$A:$BT,MATCH("ab_家庭",データシート1!$A$1:$BT$1,0),0)</f>
        <v>7407</v>
      </c>
      <c r="CO19" s="223">
        <f t="shared" si="15"/>
        <v>1.7820980153908466E-2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24441</v>
      </c>
      <c r="AY20" s="18" t="str">
        <f>IF(IFERROR(比較地域マスタ!$Z13,"")=0,"",IFERROR(比較地域マスタ!$Z13,""))</f>
        <v>多気町</v>
      </c>
      <c r="BC20" s="844" t="str">
        <f t="shared" si="0"/>
        <v>24441</v>
      </c>
      <c r="BD20" s="1031" t="str">
        <f t="shared" si="2"/>
        <v>多気町</v>
      </c>
      <c r="BE20" s="34">
        <f>VLOOKUP($BC20&amp;"_"&amp;$AZ$7,データシート1!$A:$BT,MATCH("cb_"&amp;BE$12,データシート1!$A$1:$BT$1,0),0)</f>
        <v>3596.0000000000027</v>
      </c>
      <c r="BF20" s="34">
        <f>VLOOKUP($BC20&amp;"_"&amp;$AZ$7,データシート1!$A:$BT,MATCH("cb_"&amp;BF$12,データシート1!$A$1:$BT$1,0),0)</f>
        <v>45608.499999999978</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8740</v>
      </c>
      <c r="BK20" s="34">
        <f t="shared" si="3"/>
        <v>57944.499999999978</v>
      </c>
      <c r="BL20" s="36"/>
      <c r="BM20" s="844" t="str">
        <f t="shared" si="4"/>
        <v>24441</v>
      </c>
      <c r="BN20" s="1031" t="str">
        <f t="shared" si="5"/>
        <v>多気町</v>
      </c>
      <c r="BO20" s="34">
        <f>BE20*VLOOKUP(BO$12,別紙!$B$4:$E$10,MATCH("設備利用率",別紙!$B$4:$E$4,0),0)/100*8760/10^3</f>
        <v>4315.6315200000035</v>
      </c>
      <c r="BP20" s="34">
        <f>BF20*VLOOKUP(BP$12,別紙!$B$4:$E$10,MATCH("設備利用率",別紙!$B$4:$E$4,0),0)/100*8760/10^3</f>
        <v>60329.099459999961</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61249.919999999998</v>
      </c>
      <c r="BU20" s="34">
        <f t="shared" si="6"/>
        <v>125894.65097999996</v>
      </c>
      <c r="BV20" s="36"/>
      <c r="BW20" s="33" t="str">
        <f t="shared" si="7"/>
        <v>24441</v>
      </c>
      <c r="BX20" s="33" t="str">
        <f t="shared" si="8"/>
        <v>多気町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160212.02648034322</v>
      </c>
      <c r="BZ20" s="36"/>
      <c r="CA20" s="33" t="str">
        <f t="shared" si="9"/>
        <v>24441</v>
      </c>
      <c r="CB20" s="33" t="str">
        <f t="shared" si="10"/>
        <v>多気町</v>
      </c>
      <c r="CC20" s="223">
        <f t="shared" si="11"/>
        <v>2.6937001015523002E-2</v>
      </c>
      <c r="CD20" s="223">
        <f t="shared" si="1"/>
        <v>0.3765578701259476</v>
      </c>
      <c r="CE20" s="223">
        <f t="shared" si="1"/>
        <v>0</v>
      </c>
      <c r="CF20" s="223">
        <f t="shared" si="1"/>
        <v>0</v>
      </c>
      <c r="CG20" s="223">
        <f t="shared" si="1"/>
        <v>0</v>
      </c>
      <c r="CH20" s="223">
        <f t="shared" si="1"/>
        <v>0.3823053820963615</v>
      </c>
      <c r="CI20" s="223">
        <f t="shared" si="12"/>
        <v>0.78580025323783209</v>
      </c>
      <c r="CK20" s="18" t="str">
        <f t="shared" si="13"/>
        <v>24441</v>
      </c>
      <c r="CL20" s="18" t="str">
        <f t="shared" si="14"/>
        <v>多気町</v>
      </c>
      <c r="CM20" s="18">
        <f>VLOOKUP($CK20&amp;"_"&amp;$AZ$7,データシート1!$A:$BT,MATCH("ca_太陽光発電（10kW未満）",データシート1!$A$1:$BT$1,0),0)</f>
        <v>740</v>
      </c>
      <c r="CN20" s="18">
        <f>VLOOKUP($CK20&amp;"_"&amp;$AZ$5,データシート1!$A:$BT,MATCH("ab_家庭",データシート1!$A$1:$BT$1,0),0)</f>
        <v>5771</v>
      </c>
      <c r="CO20" s="223">
        <f t="shared" si="15"/>
        <v>0.12822734361462484</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30421</v>
      </c>
      <c r="AY21" s="18" t="str">
        <f>IF(IFERROR(比較地域マスタ!$Z14,"")=0,"",IFERROR(比較地域マスタ!$Z14,""))</f>
        <v>那智勝浦町</v>
      </c>
      <c r="BC21" s="844" t="str">
        <f t="shared" si="0"/>
        <v>30421</v>
      </c>
      <c r="BD21" s="1031" t="str">
        <f t="shared" si="2"/>
        <v>那智勝浦町</v>
      </c>
      <c r="BE21" s="34">
        <f>VLOOKUP($BC21&amp;"_"&amp;$AZ$7,データシート1!$A:$BT,MATCH("cb_"&amp;BE$12,データシート1!$A$1:$BT$1,0),0)</f>
        <v>1461.3999999999994</v>
      </c>
      <c r="BF21" s="34">
        <f>VLOOKUP($BC21&amp;"_"&amp;$AZ$7,データシート1!$A:$BT,MATCH("cb_"&amp;BF$12,データシート1!$A$1:$BT$1,0),0)</f>
        <v>8051.6</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9513</v>
      </c>
      <c r="BL21" s="36"/>
      <c r="BM21" s="844" t="str">
        <f t="shared" si="4"/>
        <v>30421</v>
      </c>
      <c r="BN21" s="1031" t="str">
        <f t="shared" si="5"/>
        <v>那智勝浦町</v>
      </c>
      <c r="BO21" s="34">
        <f>BE21*VLOOKUP(BO$12,別紙!$B$4:$E$10,MATCH("設備利用率",別紙!$B$4:$E$4,0),0)/100*8760/10^3</f>
        <v>1753.8553679999991</v>
      </c>
      <c r="BP21" s="34">
        <f>BF21*VLOOKUP(BP$12,別紙!$B$4:$E$10,MATCH("設備利用率",別紙!$B$4:$E$4,0),0)/100*8760/10^3</f>
        <v>10650.334416</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12404.189783999998</v>
      </c>
      <c r="BV21" s="36"/>
      <c r="BW21" s="33" t="str">
        <f t="shared" si="7"/>
        <v>30421</v>
      </c>
      <c r="BX21" s="33" t="str">
        <f t="shared" si="8"/>
        <v>那智勝浦町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79176.636992297223</v>
      </c>
      <c r="BZ21" s="36"/>
      <c r="CA21" s="33" t="str">
        <f t="shared" si="9"/>
        <v>30421</v>
      </c>
      <c r="CB21" s="33" t="str">
        <f t="shared" si="10"/>
        <v>那智勝浦町</v>
      </c>
      <c r="CC21" s="223">
        <f t="shared" si="11"/>
        <v>2.2151172803293283E-2</v>
      </c>
      <c r="CD21" s="223">
        <f t="shared" si="1"/>
        <v>0.1345135992203878</v>
      </c>
      <c r="CE21" s="223">
        <f t="shared" si="1"/>
        <v>0</v>
      </c>
      <c r="CF21" s="223">
        <f t="shared" si="1"/>
        <v>0</v>
      </c>
      <c r="CG21" s="223">
        <f t="shared" si="1"/>
        <v>0</v>
      </c>
      <c r="CH21" s="223">
        <f t="shared" si="1"/>
        <v>0</v>
      </c>
      <c r="CI21" s="223">
        <f t="shared" si="12"/>
        <v>0.15666477202368109</v>
      </c>
      <c r="CK21" s="18" t="str">
        <f t="shared" si="13"/>
        <v>30421</v>
      </c>
      <c r="CL21" s="18" t="str">
        <f t="shared" si="14"/>
        <v>那智勝浦町</v>
      </c>
      <c r="CM21" s="18">
        <f>VLOOKUP($CK21&amp;"_"&amp;$AZ$7,データシート1!$A:$BT,MATCH("ca_太陽光発電（10kW未満）",データシート1!$A$1:$BT$1,0),0)</f>
        <v>308</v>
      </c>
      <c r="CN21" s="18">
        <f>VLOOKUP($CK21&amp;"_"&amp;$AZ$5,データシート1!$A:$BT,MATCH("ab_家庭",データシート1!$A$1:$BT$1,0),0)</f>
        <v>7513</v>
      </c>
      <c r="CO21" s="223">
        <f t="shared" si="15"/>
        <v>4.0995607613469986E-2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10521</v>
      </c>
      <c r="AY22" s="18" t="str">
        <f>IF(IFERROR(比較地域マスタ!$Z15,"")=0,"",IFERROR(比較地域マスタ!$Z15,""))</f>
        <v>板倉町</v>
      </c>
      <c r="BC22" s="844" t="str">
        <f t="shared" si="0"/>
        <v>10521</v>
      </c>
      <c r="BD22" s="1031" t="str">
        <f t="shared" si="2"/>
        <v>板倉町</v>
      </c>
      <c r="BE22" s="34">
        <f>VLOOKUP($BC22&amp;"_"&amp;$AZ$7,データシート1!$A:$BT,MATCH("cb_"&amp;BE$12,データシート1!$A$1:$BT$1,0),0)</f>
        <v>2173.3000000000011</v>
      </c>
      <c r="BF22" s="34">
        <f>VLOOKUP($BC22&amp;"_"&amp;$AZ$7,データシート1!$A:$BT,MATCH("cb_"&amp;BF$12,データシート1!$A$1:$BT$1,0),0)</f>
        <v>18846.200000000012</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21019.500000000015</v>
      </c>
      <c r="BL22" s="36"/>
      <c r="BM22" s="844" t="str">
        <f t="shared" si="4"/>
        <v>10521</v>
      </c>
      <c r="BN22" s="1031" t="str">
        <f t="shared" si="5"/>
        <v>板倉町</v>
      </c>
      <c r="BO22" s="34">
        <f>BE22*VLOOKUP(BO$12,別紙!$B$4:$E$10,MATCH("設備利用率",別紙!$B$4:$E$4,0),0)/100*8760/10^3</f>
        <v>2608.2207960000014</v>
      </c>
      <c r="BP22" s="34">
        <f>BF22*VLOOKUP(BP$12,別紙!$B$4:$E$10,MATCH("設備利用率",別紙!$B$4:$E$4,0),0)/100*8760/10^3</f>
        <v>24928.999512000013</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27537.220308000014</v>
      </c>
      <c r="BV22" s="36"/>
      <c r="BW22" s="33" t="str">
        <f t="shared" si="7"/>
        <v>10521</v>
      </c>
      <c r="BX22" s="33" t="str">
        <f t="shared" si="8"/>
        <v>板倉町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95048.717156006693</v>
      </c>
      <c r="BZ22" s="36"/>
      <c r="CA22" s="33" t="str">
        <f t="shared" si="9"/>
        <v>10521</v>
      </c>
      <c r="CB22" s="33" t="str">
        <f t="shared" si="10"/>
        <v>板倉町</v>
      </c>
      <c r="CC22" s="223">
        <f t="shared" si="11"/>
        <v>2.7440883728278416E-2</v>
      </c>
      <c r="CD22" s="223">
        <f t="shared" si="1"/>
        <v>0.26227602284293011</v>
      </c>
      <c r="CE22" s="223">
        <f t="shared" si="1"/>
        <v>0</v>
      </c>
      <c r="CF22" s="223">
        <f t="shared" si="1"/>
        <v>0</v>
      </c>
      <c r="CG22" s="223">
        <f t="shared" si="1"/>
        <v>0</v>
      </c>
      <c r="CH22" s="223">
        <f t="shared" si="1"/>
        <v>0</v>
      </c>
      <c r="CI22" s="223">
        <f t="shared" si="12"/>
        <v>0.28971690657120852</v>
      </c>
      <c r="CK22" s="18" t="str">
        <f t="shared" si="13"/>
        <v>10521</v>
      </c>
      <c r="CL22" s="18" t="str">
        <f t="shared" si="14"/>
        <v>板倉町</v>
      </c>
      <c r="CM22" s="18">
        <f>VLOOKUP($CK22&amp;"_"&amp;$AZ$7,データシート1!$A:$BT,MATCH("ca_太陽光発電（10kW未満）",データシート1!$A$1:$BT$1,0),0)</f>
        <v>452</v>
      </c>
      <c r="CN22" s="18">
        <f>VLOOKUP($CK22&amp;"_"&amp;$AZ$5,データシート1!$A:$BT,MATCH("ab_家庭",データシート1!$A$1:$BT$1,0),0)</f>
        <v>5875</v>
      </c>
      <c r="CO22" s="223">
        <f t="shared" si="15"/>
        <v>7.6936170212765956E-2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07368</v>
      </c>
      <c r="AY23" s="18" t="str">
        <f>IF(IFERROR(比較地域マスタ!$Z16,"")=0,"",IFERROR(比較地域マスタ!$Z16,""))</f>
        <v>南会津町</v>
      </c>
      <c r="BC23" s="844" t="str">
        <f t="shared" si="0"/>
        <v>07368</v>
      </c>
      <c r="BD23" s="1031" t="str">
        <f t="shared" si="2"/>
        <v>南会津町</v>
      </c>
      <c r="BE23" s="34">
        <f>VLOOKUP($BC23&amp;"_"&amp;$AZ$7,データシート1!$A:$BT,MATCH("cb_"&amp;BE$12,データシート1!$A$1:$BT$1,0),0)</f>
        <v>862.69999999999959</v>
      </c>
      <c r="BF23" s="34">
        <f>VLOOKUP($BC23&amp;"_"&amp;$AZ$7,データシート1!$A:$BT,MATCH("cb_"&amp;BF$12,データシート1!$A$1:$BT$1,0),0)</f>
        <v>11867.5</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49</v>
      </c>
      <c r="BK23" s="34">
        <f t="shared" si="3"/>
        <v>12779.199999999999</v>
      </c>
      <c r="BL23" s="36"/>
      <c r="BM23" s="844" t="str">
        <f t="shared" si="4"/>
        <v>07368</v>
      </c>
      <c r="BN23" s="1031" t="str">
        <f t="shared" si="5"/>
        <v>南会津町</v>
      </c>
      <c r="BO23" s="34">
        <f>BE23*VLOOKUP(BO$12,別紙!$B$4:$E$10,MATCH("設備利用率",別紙!$B$4:$E$4,0),0)/100*8760/10^3</f>
        <v>1035.3435239999994</v>
      </c>
      <c r="BP23" s="34">
        <f>BF23*VLOOKUP(BP$12,別紙!$B$4:$E$10,MATCH("設備利用率",別紙!$B$4:$E$4,0),0)/100*8760/10^3</f>
        <v>15697.854300000001</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343.392</v>
      </c>
      <c r="BU23" s="34">
        <f t="shared" si="6"/>
        <v>17076.589823999999</v>
      </c>
      <c r="BV23" s="36"/>
      <c r="BW23" s="33" t="str">
        <f t="shared" si="7"/>
        <v>07368</v>
      </c>
      <c r="BX23" s="33" t="str">
        <f t="shared" si="8"/>
        <v>南会津町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79656.162301104137</v>
      </c>
      <c r="BZ23" s="36"/>
      <c r="CA23" s="33" t="str">
        <f t="shared" si="9"/>
        <v>07368</v>
      </c>
      <c r="CB23" s="33" t="str">
        <f t="shared" si="10"/>
        <v>南会津町</v>
      </c>
      <c r="CC23" s="223">
        <f t="shared" si="11"/>
        <v>1.2997657608539449E-2</v>
      </c>
      <c r="CD23" s="223">
        <f t="shared" si="1"/>
        <v>0.1970701807182394</v>
      </c>
      <c r="CE23" s="223">
        <f t="shared" si="1"/>
        <v>0</v>
      </c>
      <c r="CF23" s="223">
        <f t="shared" si="1"/>
        <v>0</v>
      </c>
      <c r="CG23" s="223">
        <f t="shared" si="1"/>
        <v>0</v>
      </c>
      <c r="CH23" s="223">
        <f t="shared" si="1"/>
        <v>4.3109282456009071E-3</v>
      </c>
      <c r="CI23" s="223">
        <f t="shared" si="12"/>
        <v>0.21437876657237973</v>
      </c>
      <c r="CK23" s="18" t="str">
        <f t="shared" si="13"/>
        <v>07368</v>
      </c>
      <c r="CL23" s="18" t="str">
        <f t="shared" si="14"/>
        <v>南会津町</v>
      </c>
      <c r="CM23" s="18">
        <f>VLOOKUP($CK23&amp;"_"&amp;$AZ$7,データシート1!$A:$BT,MATCH("ca_太陽光発電（10kW未満）",データシート1!$A$1:$BT$1,0),0)</f>
        <v>175</v>
      </c>
      <c r="CN23" s="18">
        <f>VLOOKUP($CK23&amp;"_"&amp;$AZ$5,データシート1!$A:$BT,MATCH("ab_家庭",データシート1!$A$1:$BT$1,0),0)</f>
        <v>6445</v>
      </c>
      <c r="CO23" s="223">
        <f t="shared" si="15"/>
        <v>2.7152831652443754E-2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40522</v>
      </c>
      <c r="AY24" s="18" t="str">
        <f>IF(IFERROR(比較地域マスタ!$Z17,"")=0,"",IFERROR(比較地域マスタ!$Z17,""))</f>
        <v>大木町</v>
      </c>
      <c r="BC24" s="844" t="str">
        <f t="shared" si="0"/>
        <v>40522</v>
      </c>
      <c r="BD24" s="1031" t="str">
        <f t="shared" si="2"/>
        <v>大木町</v>
      </c>
      <c r="BE24" s="34">
        <f>VLOOKUP($BC24&amp;"_"&amp;$AZ$7,データシート1!$A:$BT,MATCH("cb_"&amp;BE$12,データシート1!$A$1:$BT$1,0),0)</f>
        <v>3617.4400000000032</v>
      </c>
      <c r="BF24" s="34">
        <f>VLOOKUP($BC24&amp;"_"&amp;$AZ$7,データシート1!$A:$BT,MATCH("cb_"&amp;BF$12,データシート1!$A$1:$BT$1,0),0)</f>
        <v>5716.899999999996</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9334.34</v>
      </c>
      <c r="BL24" s="36"/>
      <c r="BM24" s="844" t="str">
        <f t="shared" si="4"/>
        <v>40522</v>
      </c>
      <c r="BN24" s="1031" t="str">
        <f t="shared" si="5"/>
        <v>大木町</v>
      </c>
      <c r="BO24" s="34">
        <f>BE24*VLOOKUP(BO$12,別紙!$B$4:$E$10,MATCH("設備利用率",別紙!$B$4:$E$4,0),0)/100*8760/10^3</f>
        <v>4341.3620928000037</v>
      </c>
      <c r="BP24" s="34">
        <f>BF24*VLOOKUP(BP$12,別紙!$B$4:$E$10,MATCH("設備利用率",別紙!$B$4:$E$4,0),0)/100*8760/10^3</f>
        <v>7562.0866439999945</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11903.448736799997</v>
      </c>
      <c r="BV24" s="36"/>
      <c r="BW24" s="33" t="str">
        <f t="shared" si="7"/>
        <v>40522</v>
      </c>
      <c r="BX24" s="33" t="str">
        <f t="shared" si="8"/>
        <v>大木町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56260.747406991213</v>
      </c>
      <c r="BZ24" s="36"/>
      <c r="CA24" s="33" t="str">
        <f t="shared" si="9"/>
        <v>40522</v>
      </c>
      <c r="CB24" s="33" t="str">
        <f t="shared" si="10"/>
        <v>大木町</v>
      </c>
      <c r="CC24" s="223">
        <f t="shared" si="11"/>
        <v>7.7165027001765821E-2</v>
      </c>
      <c r="CD24" s="223">
        <f t="shared" si="1"/>
        <v>0.13441141457463637</v>
      </c>
      <c r="CE24" s="223">
        <f t="shared" si="1"/>
        <v>0</v>
      </c>
      <c r="CF24" s="223">
        <f t="shared" si="1"/>
        <v>0</v>
      </c>
      <c r="CG24" s="223">
        <f t="shared" si="1"/>
        <v>0</v>
      </c>
      <c r="CH24" s="223">
        <f t="shared" si="1"/>
        <v>0</v>
      </c>
      <c r="CI24" s="223">
        <f t="shared" si="12"/>
        <v>0.21157644157640218</v>
      </c>
      <c r="CK24" s="18" t="str">
        <f t="shared" si="13"/>
        <v>40522</v>
      </c>
      <c r="CL24" s="18" t="str">
        <f t="shared" si="14"/>
        <v>大木町</v>
      </c>
      <c r="CM24" s="18">
        <f>VLOOKUP($CK24&amp;"_"&amp;$AZ$7,データシート1!$A:$BT,MATCH("ca_太陽光発電（10kW未満）",データシート1!$A$1:$BT$1,0),0)</f>
        <v>753</v>
      </c>
      <c r="CN24" s="18">
        <f>VLOOKUP($CK24&amp;"_"&amp;$AZ$5,データシート1!$A:$BT,MATCH("ab_家庭",データシート1!$A$1:$BT$1,0),0)</f>
        <v>5243</v>
      </c>
      <c r="CO24" s="223">
        <f t="shared" si="15"/>
        <v>0.14362006484836926</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06382</v>
      </c>
      <c r="AY25" s="18" t="str">
        <f>IF(IFERROR(比較地域マスタ!$Z18,"")=0,"",IFERROR(比較地域マスタ!$Z18,""))</f>
        <v>川西町</v>
      </c>
      <c r="BC25" s="844" t="str">
        <f t="shared" si="0"/>
        <v>06382</v>
      </c>
      <c r="BD25" s="1031" t="str">
        <f t="shared" si="2"/>
        <v>川西町</v>
      </c>
      <c r="BE25" s="34">
        <f>VLOOKUP($BC25&amp;"_"&amp;$AZ$7,データシート1!$A:$BT,MATCH("cb_"&amp;BE$12,データシート1!$A$1:$BT$1,0),0)</f>
        <v>1264.1999999999998</v>
      </c>
      <c r="BF25" s="34">
        <f>VLOOKUP($BC25&amp;"_"&amp;$AZ$7,データシート1!$A:$BT,MATCH("cb_"&amp;BF$12,データシート1!$A$1:$BT$1,0),0)</f>
        <v>70336.800000000003</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71601</v>
      </c>
      <c r="BL25" s="36"/>
      <c r="BM25" s="844" t="str">
        <f t="shared" si="4"/>
        <v>06382</v>
      </c>
      <c r="BN25" s="1031" t="str">
        <f t="shared" si="5"/>
        <v>川西町</v>
      </c>
      <c r="BO25" s="34">
        <f>BE25*VLOOKUP(BO$12,別紙!$B$4:$E$10,MATCH("設備利用率",別紙!$B$4:$E$4,0),0)/100*8760/10^3</f>
        <v>1517.1917039999998</v>
      </c>
      <c r="BP25" s="34">
        <f>BF25*VLOOKUP(BP$12,別紙!$B$4:$E$10,MATCH("設備利用率",別紙!$B$4:$E$4,0),0)/100*8760/10^3</f>
        <v>93038.70556799999</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94555.897271999987</v>
      </c>
      <c r="BV25" s="36"/>
      <c r="BW25" s="33" t="str">
        <f t="shared" si="7"/>
        <v>06382</v>
      </c>
      <c r="BX25" s="33" t="str">
        <f t="shared" si="8"/>
        <v>川西町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81841.670399844908</v>
      </c>
      <c r="BZ25" s="36"/>
      <c r="CA25" s="33" t="str">
        <f t="shared" si="9"/>
        <v>06382</v>
      </c>
      <c r="CB25" s="33" t="str">
        <f t="shared" si="10"/>
        <v>川西町</v>
      </c>
      <c r="CC25" s="223">
        <f t="shared" si="11"/>
        <v>1.8538132183612846E-2</v>
      </c>
      <c r="CD25" s="223">
        <f t="shared" si="1"/>
        <v>1.1368133753068694</v>
      </c>
      <c r="CE25" s="223">
        <f t="shared" si="1"/>
        <v>0</v>
      </c>
      <c r="CF25" s="223">
        <f t="shared" si="1"/>
        <v>0</v>
      </c>
      <c r="CG25" s="223">
        <f t="shared" si="1"/>
        <v>0</v>
      </c>
      <c r="CH25" s="223">
        <f t="shared" si="1"/>
        <v>0</v>
      </c>
      <c r="CI25" s="223">
        <f t="shared" si="12"/>
        <v>1.1553515074904821</v>
      </c>
      <c r="CK25" s="18" t="str">
        <f t="shared" si="13"/>
        <v>06382</v>
      </c>
      <c r="CL25" s="18" t="str">
        <f t="shared" si="14"/>
        <v>川西町</v>
      </c>
      <c r="CM25" s="18">
        <f>VLOOKUP($CK25&amp;"_"&amp;$AZ$7,データシート1!$A:$BT,MATCH("ca_太陽光発電（10kW未満）",データシート1!$A$1:$BT$1,0),0)</f>
        <v>252</v>
      </c>
      <c r="CN25" s="18">
        <f>VLOOKUP($CK25&amp;"_"&amp;$AZ$5,データシート1!$A:$BT,MATCH("ab_家庭",データシート1!$A$1:$BT$1,0),0)</f>
        <v>4988</v>
      </c>
      <c r="CO25" s="223">
        <f t="shared" si="15"/>
        <v>5.0521251002405773E-2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18501</v>
      </c>
      <c r="AY26" s="18" t="str">
        <f>IF(IFERROR(比較地域マスタ!$Z19,"")=0,"",IFERROR(比較地域マスタ!$Z19,""))</f>
        <v>若狭町</v>
      </c>
      <c r="BC26" s="844" t="str">
        <f t="shared" si="0"/>
        <v>18501</v>
      </c>
      <c r="BD26" s="1031" t="str">
        <f t="shared" si="2"/>
        <v>若狭町</v>
      </c>
      <c r="BE26" s="34">
        <f>VLOOKUP($BC26&amp;"_"&amp;$AZ$7,データシート1!$A:$BT,MATCH("cb_"&amp;BE$12,データシート1!$A$1:$BT$1,0),0)</f>
        <v>1265.0999999999997</v>
      </c>
      <c r="BF26" s="34">
        <f>VLOOKUP($BC26&amp;"_"&amp;$AZ$7,データシート1!$A:$BT,MATCH("cb_"&amp;BF$12,データシート1!$A$1:$BT$1,0),0)</f>
        <v>1346.9</v>
      </c>
      <c r="BG26" s="34">
        <f>VLOOKUP($BC26&amp;"_"&amp;$AZ$7,データシート1!$A:$BT,MATCH("cb_"&amp;BG$12,データシート1!$A$1:$BT$1,0),0)</f>
        <v>0</v>
      </c>
      <c r="BH26" s="34">
        <f>VLOOKUP($BC26&amp;"_"&amp;$AZ$7,データシート1!$A:$BT,MATCH("cb_"&amp;BH$12,データシート1!$A$1:$BT$1,0),0)</f>
        <v>199</v>
      </c>
      <c r="BI26" s="34">
        <f>VLOOKUP($BC26&amp;"_"&amp;$AZ$7,データシート1!$A:$BT,MATCH("cb_"&amp;BI$12,データシート1!$A$1:$BT$1,0),0)</f>
        <v>0</v>
      </c>
      <c r="BJ26" s="34">
        <f>VLOOKUP($BC26&amp;"_"&amp;$AZ$7,データシート1!$A:$BT,MATCH("cb_"&amp;BJ$12,データシート1!$A$1:$BT$1,0),0)</f>
        <v>0</v>
      </c>
      <c r="BK26" s="34">
        <f t="shared" si="3"/>
        <v>2811</v>
      </c>
      <c r="BL26" s="36"/>
      <c r="BM26" s="844" t="str">
        <f t="shared" si="4"/>
        <v>18501</v>
      </c>
      <c r="BN26" s="1031" t="str">
        <f t="shared" si="5"/>
        <v>若狭町</v>
      </c>
      <c r="BO26" s="34">
        <f>BE26*VLOOKUP(BO$12,別紙!$B$4:$E$10,MATCH("設備利用率",別紙!$B$4:$E$4,0),0)/100*8760/10^3</f>
        <v>1518.2718119999995</v>
      </c>
      <c r="BP26" s="34">
        <f>BF26*VLOOKUP(BP$12,別紙!$B$4:$E$10,MATCH("設備利用率",別紙!$B$4:$E$4,0),0)/100*8760/10^3</f>
        <v>1781.6254440000005</v>
      </c>
      <c r="BQ26" s="34">
        <f>BG26*VLOOKUP(BQ$12,別紙!$B$4:$E$10,MATCH("設備利用率",別紙!$B$4:$E$4,0),0)/100*8760/10^3</f>
        <v>0</v>
      </c>
      <c r="BR26" s="34">
        <f>BH26*VLOOKUP(BR$12,別紙!$B$4:$E$10,MATCH("設備利用率",別紙!$B$4:$E$4,0),0)/100*8760/10^3</f>
        <v>1045.944</v>
      </c>
      <c r="BS26" s="34">
        <f>BI26*VLOOKUP(BS$12,別紙!$B$4:$E$10,MATCH("設備利用率",別紙!$B$4:$E$4,0),0)/100*8760/10^3</f>
        <v>0</v>
      </c>
      <c r="BT26" s="34">
        <f>BJ26*VLOOKUP(BT$12,別紙!$B$4:$E$10,MATCH("設備利用率",別紙!$B$4:$E$4,0),0)/100*8760/10^3</f>
        <v>0</v>
      </c>
      <c r="BU26" s="34">
        <f t="shared" si="6"/>
        <v>4345.8412559999997</v>
      </c>
      <c r="BV26" s="36"/>
      <c r="BW26" s="33" t="str">
        <f t="shared" si="7"/>
        <v>18501</v>
      </c>
      <c r="BX26" s="33" t="str">
        <f t="shared" si="8"/>
        <v>若狭町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151994.63148999243</v>
      </c>
      <c r="BZ26" s="36"/>
      <c r="CA26" s="33" t="str">
        <f t="shared" si="9"/>
        <v>18501</v>
      </c>
      <c r="CB26" s="33" t="str">
        <f t="shared" si="10"/>
        <v>若狭町</v>
      </c>
      <c r="CC26" s="223">
        <f t="shared" si="11"/>
        <v>9.9889831444472093E-3</v>
      </c>
      <c r="CD26" s="223">
        <f t="shared" si="1"/>
        <v>1.1721634024405037E-2</v>
      </c>
      <c r="CE26" s="223">
        <f t="shared" si="1"/>
        <v>0</v>
      </c>
      <c r="CF26" s="223">
        <f t="shared" si="1"/>
        <v>6.8814535733708899E-3</v>
      </c>
      <c r="CG26" s="223">
        <f t="shared" si="1"/>
        <v>0</v>
      </c>
      <c r="CH26" s="223">
        <f t="shared" si="1"/>
        <v>0</v>
      </c>
      <c r="CI26" s="223">
        <f t="shared" si="12"/>
        <v>2.8592070742223134E-2</v>
      </c>
      <c r="CK26" s="18" t="str">
        <f t="shared" si="13"/>
        <v>18501</v>
      </c>
      <c r="CL26" s="18" t="str">
        <f t="shared" si="14"/>
        <v>若狭町</v>
      </c>
      <c r="CM26" s="18">
        <f>VLOOKUP($CK26&amp;"_"&amp;$AZ$7,データシート1!$A:$BT,MATCH("ca_太陽光発電（10kW未満）",データシート1!$A$1:$BT$1,0),0)</f>
        <v>262</v>
      </c>
      <c r="CN26" s="18">
        <f>VLOOKUP($CK26&amp;"_"&amp;$AZ$5,データシート1!$A:$BT,MATCH("ab_家庭",データシート1!$A$1:$BT$1,0),0)</f>
        <v>4953</v>
      </c>
      <c r="CO26" s="223">
        <f t="shared" si="15"/>
        <v>5.2897233999596206E-2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12347</v>
      </c>
      <c r="AY27" s="18" t="str">
        <f>IF(IFERROR(比較地域マスタ!$Z20,"")=0,"",IFERROR(比較地域マスタ!$Z20,""))</f>
        <v>多古町</v>
      </c>
      <c r="BC27" s="844" t="str">
        <f t="shared" si="0"/>
        <v>12347</v>
      </c>
      <c r="BD27" s="1031" t="str">
        <f t="shared" si="2"/>
        <v>多古町</v>
      </c>
      <c r="BE27" s="34">
        <f>VLOOKUP($BC27&amp;"_"&amp;$AZ$7,データシート1!$A:$BT,MATCH("cb_"&amp;BE$12,データシート1!$A$1:$BT$1,0),0)</f>
        <v>1935.6000000000017</v>
      </c>
      <c r="BF27" s="34">
        <f>VLOOKUP($BC27&amp;"_"&amp;$AZ$7,データシート1!$A:$BT,MATCH("cb_"&amp;BF$12,データシート1!$A$1:$BT$1,0),0)</f>
        <v>34083.500000000007</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36019.100000000006</v>
      </c>
      <c r="BL27" s="36"/>
      <c r="BM27" s="844" t="str">
        <f t="shared" si="4"/>
        <v>12347</v>
      </c>
      <c r="BN27" s="1031" t="str">
        <f t="shared" si="5"/>
        <v>多古町</v>
      </c>
      <c r="BO27" s="34">
        <f>BE27*VLOOKUP(BO$12,別紙!$B$4:$E$10,MATCH("設備利用率",別紙!$B$4:$E$4,0),0)/100*8760/10^3</f>
        <v>2322.9522720000023</v>
      </c>
      <c r="BP27" s="34">
        <f>BF27*VLOOKUP(BP$12,別紙!$B$4:$E$10,MATCH("設備利用率",別紙!$B$4:$E$4,0),0)/100*8760/10^3</f>
        <v>45084.290460000011</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47407.242732000013</v>
      </c>
      <c r="BV27" s="36"/>
      <c r="BW27" s="33" t="str">
        <f t="shared" si="7"/>
        <v>12347</v>
      </c>
      <c r="BX27" s="33" t="str">
        <f t="shared" si="8"/>
        <v>多古町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111567.96238543413</v>
      </c>
      <c r="BZ27" s="36"/>
      <c r="CA27" s="33" t="str">
        <f t="shared" si="9"/>
        <v>12347</v>
      </c>
      <c r="CB27" s="33" t="str">
        <f t="shared" si="10"/>
        <v>多古町</v>
      </c>
      <c r="CC27" s="223">
        <f t="shared" si="11"/>
        <v>2.0820961702024215E-2</v>
      </c>
      <c r="CD27" s="223">
        <f t="shared" si="1"/>
        <v>0.40409710364922857</v>
      </c>
      <c r="CE27" s="223">
        <f t="shared" si="1"/>
        <v>0</v>
      </c>
      <c r="CF27" s="223">
        <f t="shared" si="1"/>
        <v>0</v>
      </c>
      <c r="CG27" s="223">
        <f t="shared" si="1"/>
        <v>0</v>
      </c>
      <c r="CH27" s="223">
        <f t="shared" si="1"/>
        <v>0</v>
      </c>
      <c r="CI27" s="223">
        <f t="shared" si="12"/>
        <v>0.42491806535125276</v>
      </c>
      <c r="CK27" s="18" t="str">
        <f t="shared" si="13"/>
        <v>12347</v>
      </c>
      <c r="CL27" s="18" t="str">
        <f t="shared" si="14"/>
        <v>多古町</v>
      </c>
      <c r="CM27" s="18">
        <f>VLOOKUP($CK27&amp;"_"&amp;$AZ$7,データシート1!$A:$BT,MATCH("ca_太陽光発電（10kW未満）",データシート1!$A$1:$BT$1,0),0)</f>
        <v>372</v>
      </c>
      <c r="CN27" s="18">
        <f>VLOOKUP($CK27&amp;"_"&amp;$AZ$5,データシート1!$A:$BT,MATCH("ab_家庭",データシート1!$A$1:$BT$1,0),0)</f>
        <v>6006</v>
      </c>
      <c r="CO27" s="223">
        <f t="shared" si="15"/>
        <v>6.1938061938061936E-2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06301</v>
      </c>
      <c r="AY28" s="18" t="str">
        <f>IF(IFERROR(比較地域マスタ!$Z21,"")=0,"",IFERROR(比較地域マスタ!$Z21,""))</f>
        <v>山辺町</v>
      </c>
      <c r="BC28" s="844" t="str">
        <f t="shared" si="0"/>
        <v>06301</v>
      </c>
      <c r="BD28" s="1031" t="str">
        <f t="shared" si="2"/>
        <v>山辺町</v>
      </c>
      <c r="BE28" s="34">
        <f>VLOOKUP($BC28&amp;"_"&amp;$AZ$7,データシート1!$A:$BT,MATCH("cb_"&amp;BE$12,データシート1!$A$1:$BT$1,0),0)</f>
        <v>1813.4999999999995</v>
      </c>
      <c r="BF28" s="34">
        <f>VLOOKUP($BC28&amp;"_"&amp;$AZ$7,データシート1!$A:$BT,MATCH("cb_"&amp;BF$12,データシート1!$A$1:$BT$1,0),0)</f>
        <v>1605.1</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3418.5999999999995</v>
      </c>
      <c r="BL28" s="36"/>
      <c r="BM28" s="844" t="str">
        <f t="shared" si="4"/>
        <v>06301</v>
      </c>
      <c r="BN28" s="1031" t="str">
        <f t="shared" si="5"/>
        <v>山辺町</v>
      </c>
      <c r="BO28" s="34">
        <f>BE28*VLOOKUP(BO$12,別紙!$B$4:$E$10,MATCH("設備利用率",別紙!$B$4:$E$4,0),0)/100*8760/10^3</f>
        <v>2176.4176199999997</v>
      </c>
      <c r="BP28" s="34">
        <f>BF28*VLOOKUP(BP$12,別紙!$B$4:$E$10,MATCH("設備利用率",別紙!$B$4:$E$4,0),0)/100*8760/10^3</f>
        <v>2123.1620760000001</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4299.5796959999998</v>
      </c>
      <c r="BV28" s="36"/>
      <c r="BW28" s="33" t="str">
        <f t="shared" si="7"/>
        <v>06301</v>
      </c>
      <c r="BX28" s="33" t="str">
        <f t="shared" si="8"/>
        <v>山辺町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48978.729385742547</v>
      </c>
      <c r="BZ28" s="36"/>
      <c r="CA28" s="33" t="str">
        <f t="shared" si="9"/>
        <v>06301</v>
      </c>
      <c r="CB28" s="33" t="str">
        <f t="shared" si="10"/>
        <v>山辺町</v>
      </c>
      <c r="CC28" s="223">
        <f t="shared" si="11"/>
        <v>4.443597552029481E-2</v>
      </c>
      <c r="CD28" s="223">
        <f t="shared" si="1"/>
        <v>4.3348655684360027E-2</v>
      </c>
      <c r="CE28" s="223">
        <f t="shared" si="1"/>
        <v>0</v>
      </c>
      <c r="CF28" s="223">
        <f t="shared" si="1"/>
        <v>0</v>
      </c>
      <c r="CG28" s="223">
        <f t="shared" si="1"/>
        <v>0</v>
      </c>
      <c r="CH28" s="223">
        <f t="shared" si="1"/>
        <v>0</v>
      </c>
      <c r="CI28" s="223">
        <f t="shared" si="12"/>
        <v>8.7784631204654837E-2</v>
      </c>
      <c r="CK28" s="18" t="str">
        <f t="shared" si="13"/>
        <v>06301</v>
      </c>
      <c r="CL28" s="18" t="str">
        <f t="shared" si="14"/>
        <v>山辺町</v>
      </c>
      <c r="CM28" s="18">
        <f>VLOOKUP($CK28&amp;"_"&amp;$AZ$7,データシート1!$A:$BT,MATCH("ca_太陽光発電（10kW未満）",データシート1!$A$1:$BT$1,0),0)</f>
        <v>409</v>
      </c>
      <c r="CN28" s="18">
        <f>VLOOKUP($CK28&amp;"_"&amp;$AZ$5,データシート1!$A:$BT,MATCH("ab_家庭",データシート1!$A$1:$BT$1,0),0)</f>
        <v>4842</v>
      </c>
      <c r="CO28" s="223">
        <f t="shared" si="15"/>
        <v>8.4469227591904172E-2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12423</v>
      </c>
      <c r="AY29" s="18" t="str">
        <f>IF(IFERROR(比較地域マスタ!$Z22,"")=0,"",IFERROR(比較地域マスタ!$Z22,""))</f>
        <v>長生村</v>
      </c>
      <c r="BC29" s="844" t="str">
        <f t="shared" si="0"/>
        <v>12423</v>
      </c>
      <c r="BD29" s="1031" t="str">
        <f t="shared" si="2"/>
        <v>長生村</v>
      </c>
      <c r="BE29" s="34">
        <f>VLOOKUP($BC29&amp;"_"&amp;$AZ$7,データシート1!$A:$BT,MATCH("cb_"&amp;BE$12,データシート1!$A$1:$BT$1,0),0)</f>
        <v>1659.0000000000018</v>
      </c>
      <c r="BF29" s="34">
        <f>VLOOKUP($BC29&amp;"_"&amp;$AZ$7,データシート1!$A:$BT,MATCH("cb_"&amp;BF$12,データシート1!$A$1:$BT$1,0),0)</f>
        <v>19513.600000000006</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21172.600000000006</v>
      </c>
      <c r="BL29" s="36"/>
      <c r="BM29" s="844" t="str">
        <f t="shared" si="4"/>
        <v>12423</v>
      </c>
      <c r="BN29" s="1031" t="str">
        <f t="shared" si="5"/>
        <v>長生村</v>
      </c>
      <c r="BO29" s="34">
        <f>BE29*VLOOKUP(BO$12,別紙!$B$4:$E$10,MATCH("設備利用率",別紙!$B$4:$E$4,0),0)/100*8760/10^3</f>
        <v>1990.9990800000021</v>
      </c>
      <c r="BP29" s="34">
        <f>BF29*VLOOKUP(BP$12,別紙!$B$4:$E$10,MATCH("設備利用率",別紙!$B$4:$E$4,0),0)/100*8760/10^3</f>
        <v>25811.809536000008</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27802.808616000009</v>
      </c>
      <c r="BV29" s="36"/>
      <c r="BW29" s="33" t="str">
        <f t="shared" si="7"/>
        <v>12423</v>
      </c>
      <c r="BX29" s="33" t="str">
        <f t="shared" si="8"/>
        <v>長生村</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85446.359398986591</v>
      </c>
      <c r="BZ29" s="36"/>
      <c r="CA29" s="33" t="str">
        <f t="shared" si="9"/>
        <v>12423</v>
      </c>
      <c r="CB29" s="33" t="str">
        <f t="shared" si="10"/>
        <v>長生村</v>
      </c>
      <c r="CC29" s="223">
        <f t="shared" si="11"/>
        <v>2.3301157521564527E-2</v>
      </c>
      <c r="CD29" s="223">
        <f t="shared" ref="CD29:CD60" si="16">BP29/$BY29</f>
        <v>0.30208202804139761</v>
      </c>
      <c r="CE29" s="223">
        <f t="shared" ref="CE29:CE60" si="17">BQ29/$BY29</f>
        <v>0</v>
      </c>
      <c r="CF29" s="223">
        <f t="shared" ref="CF29:CF60" si="18">BR29/$BY29</f>
        <v>0</v>
      </c>
      <c r="CG29" s="223">
        <f t="shared" ref="CG29:CG60" si="19">BS29/$BY29</f>
        <v>0</v>
      </c>
      <c r="CH29" s="223">
        <f t="shared" ref="CH29:CH60" si="20">BT29/$BY29</f>
        <v>0</v>
      </c>
      <c r="CI29" s="223">
        <f t="shared" si="12"/>
        <v>0.32538318556296214</v>
      </c>
      <c r="CK29" s="18" t="str">
        <f t="shared" si="13"/>
        <v>12423</v>
      </c>
      <c r="CL29" s="18" t="str">
        <f t="shared" si="14"/>
        <v>長生村</v>
      </c>
      <c r="CM29" s="18">
        <f>VLOOKUP($CK29&amp;"_"&amp;$AZ$7,データシート1!$A:$BT,MATCH("ca_太陽光発電（10kW未満）",データシート1!$A$1:$BT$1,0),0)</f>
        <v>319</v>
      </c>
      <c r="CN29" s="18">
        <f>VLOOKUP($CK29&amp;"_"&amp;$AZ$5,データシート1!$A:$BT,MATCH("ab_家庭",データシート1!$A$1:$BT$1,0),0)</f>
        <v>6133</v>
      </c>
      <c r="CO29" s="223">
        <f t="shared" si="15"/>
        <v>5.2013696396543289E-2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36489</v>
      </c>
      <c r="AY30" s="18" t="str">
        <f>IF(IFERROR(比較地域マスタ!$Z23,"")=0,"",IFERROR(比較地域マスタ!$Z23,""))</f>
        <v>東みよし町</v>
      </c>
      <c r="BC30" s="844" t="str">
        <f t="shared" si="0"/>
        <v>36489</v>
      </c>
      <c r="BD30" s="1031" t="str">
        <f t="shared" si="2"/>
        <v>東みよし町</v>
      </c>
      <c r="BE30" s="34">
        <f>VLOOKUP($BC30&amp;"_"&amp;$AZ$7,データシート1!$A:$BT,MATCH("cb_"&amp;BE$12,データシート1!$A$1:$BT$1,0),0)</f>
        <v>2419.7730000000001</v>
      </c>
      <c r="BF30" s="34">
        <f>VLOOKUP($BC30&amp;"_"&amp;$AZ$7,データシート1!$A:$BT,MATCH("cb_"&amp;BF$12,データシート1!$A$1:$BT$1,0),0)</f>
        <v>11007.800000000003</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13427.573000000004</v>
      </c>
      <c r="BL30" s="36"/>
      <c r="BM30" s="844" t="str">
        <f t="shared" si="4"/>
        <v>36489</v>
      </c>
      <c r="BN30" s="1031" t="str">
        <f t="shared" si="5"/>
        <v>東みよし町</v>
      </c>
      <c r="BO30" s="34">
        <f>BE30*VLOOKUP(BO$12,別紙!$B$4:$E$10,MATCH("設備利用率",別紙!$B$4:$E$4,0),0)/100*8760/10^3</f>
        <v>2904.0179727599998</v>
      </c>
      <c r="BP30" s="34">
        <f>BF30*VLOOKUP(BP$12,別紙!$B$4:$E$10,MATCH("設備利用率",別紙!$B$4:$E$4,0),0)/100*8760/10^3</f>
        <v>14560.677528000002</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17464.695500760001</v>
      </c>
      <c r="BV30" s="36"/>
      <c r="BW30" s="33" t="str">
        <f t="shared" si="7"/>
        <v>36489</v>
      </c>
      <c r="BX30" s="33" t="str">
        <f t="shared" si="8"/>
        <v>東みよし町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69505.227801312896</v>
      </c>
      <c r="BZ30" s="36"/>
      <c r="CA30" s="33" t="str">
        <f t="shared" si="9"/>
        <v>36489</v>
      </c>
      <c r="CB30" s="33" t="str">
        <f t="shared" si="10"/>
        <v>東みよし町</v>
      </c>
      <c r="CC30" s="223">
        <f t="shared" si="11"/>
        <v>4.1781288467414322E-2</v>
      </c>
      <c r="CD30" s="223">
        <f t="shared" si="16"/>
        <v>0.20949039358050939</v>
      </c>
      <c r="CE30" s="223">
        <f t="shared" si="17"/>
        <v>0</v>
      </c>
      <c r="CF30" s="223">
        <f t="shared" si="18"/>
        <v>0</v>
      </c>
      <c r="CG30" s="223">
        <f t="shared" si="19"/>
        <v>0</v>
      </c>
      <c r="CH30" s="223">
        <f t="shared" si="20"/>
        <v>0</v>
      </c>
      <c r="CI30" s="223">
        <f t="shared" si="12"/>
        <v>0.25127168204792372</v>
      </c>
      <c r="CK30" s="18" t="str">
        <f t="shared" si="13"/>
        <v>36489</v>
      </c>
      <c r="CL30" s="18" t="str">
        <f t="shared" si="14"/>
        <v>東みよし町</v>
      </c>
      <c r="CM30" s="18">
        <f>VLOOKUP($CK30&amp;"_"&amp;$AZ$7,データシート1!$A:$BT,MATCH("ca_太陽光発電（10kW未満）",データシート1!$A$1:$BT$1,0),0)</f>
        <v>470</v>
      </c>
      <c r="CN30" s="18">
        <f>VLOOKUP($CK30&amp;"_"&amp;$AZ$5,データシート1!$A:$BT,MATCH("ab_家庭",データシート1!$A$1:$BT$1,0),0)</f>
        <v>6267</v>
      </c>
      <c r="CO30" s="223">
        <f t="shared" si="15"/>
        <v>7.4996010850486683E-2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05463</v>
      </c>
      <c r="AY31" s="18" t="str">
        <f>IF(IFERROR(比較地域マスタ!$Z24,"")=0,"",IFERROR(比較地域マスタ!$Z24,""))</f>
        <v>羽後町</v>
      </c>
      <c r="BC31" s="844" t="str">
        <f t="shared" si="0"/>
        <v>05463</v>
      </c>
      <c r="BD31" s="1031" t="str">
        <f t="shared" si="2"/>
        <v>羽後町</v>
      </c>
      <c r="BE31" s="34">
        <f>VLOOKUP($BC31&amp;"_"&amp;$AZ$7,データシート1!$A:$BT,MATCH("cb_"&amp;BE$12,データシート1!$A$1:$BT$1,0),0)</f>
        <v>355.4</v>
      </c>
      <c r="BF31" s="34">
        <f>VLOOKUP($BC31&amp;"_"&amp;$AZ$7,データシート1!$A:$BT,MATCH("cb_"&amp;BF$12,データシート1!$A$1:$BT$1,0),0)</f>
        <v>208.6</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564</v>
      </c>
      <c r="BL31" s="36"/>
      <c r="BM31" s="844" t="str">
        <f t="shared" si="4"/>
        <v>05463</v>
      </c>
      <c r="BN31" s="1031" t="str">
        <f t="shared" si="5"/>
        <v>羽後町</v>
      </c>
      <c r="BO31" s="34">
        <f>BE31*VLOOKUP(BO$12,別紙!$B$4:$E$10,MATCH("設備利用率",別紙!$B$4:$E$4,0),0)/100*8760/10^3</f>
        <v>426.522648</v>
      </c>
      <c r="BP31" s="34">
        <f>BF31*VLOOKUP(BP$12,別紙!$B$4:$E$10,MATCH("設備利用率",別紙!$B$4:$E$4,0),0)/100*8760/10^3</f>
        <v>275.92773599999998</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702.45038399999999</v>
      </c>
      <c r="BV31" s="36"/>
      <c r="BW31" s="33" t="str">
        <f t="shared" si="7"/>
        <v>05463</v>
      </c>
      <c r="BX31" s="33" t="str">
        <f t="shared" si="8"/>
        <v>羽後町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73021.534699659212</v>
      </c>
      <c r="BZ31" s="36"/>
      <c r="CA31" s="33" t="str">
        <f t="shared" si="9"/>
        <v>05463</v>
      </c>
      <c r="CB31" s="33" t="str">
        <f t="shared" si="10"/>
        <v>羽後町</v>
      </c>
      <c r="CC31" s="223">
        <f t="shared" si="11"/>
        <v>5.8410529134221359E-3</v>
      </c>
      <c r="CD31" s="223">
        <f t="shared" si="16"/>
        <v>3.7787172939449014E-3</v>
      </c>
      <c r="CE31" s="223">
        <f t="shared" si="17"/>
        <v>0</v>
      </c>
      <c r="CF31" s="223">
        <f t="shared" si="18"/>
        <v>0</v>
      </c>
      <c r="CG31" s="223">
        <f t="shared" si="19"/>
        <v>0</v>
      </c>
      <c r="CH31" s="223">
        <f t="shared" si="20"/>
        <v>0</v>
      </c>
      <c r="CI31" s="223">
        <f t="shared" si="12"/>
        <v>9.6197702073670364E-3</v>
      </c>
      <c r="CK31" s="18" t="str">
        <f t="shared" si="13"/>
        <v>05463</v>
      </c>
      <c r="CL31" s="18" t="str">
        <f t="shared" si="14"/>
        <v>羽後町</v>
      </c>
      <c r="CM31" s="18">
        <f>VLOOKUP($CK31&amp;"_"&amp;$AZ$7,データシート1!$A:$BT,MATCH("ca_太陽光発電（10kW未満）",データシート1!$A$1:$BT$1,0),0)</f>
        <v>78</v>
      </c>
      <c r="CN31" s="18">
        <f>VLOOKUP($CK31&amp;"_"&amp;$AZ$5,データシート1!$A:$BT,MATCH("ab_家庭",データシート1!$A$1:$BT$1,0),0)</f>
        <v>5142</v>
      </c>
      <c r="CO31" s="223">
        <f t="shared" si="15"/>
        <v>1.5169194865810968E-2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32528</v>
      </c>
      <c r="AY32" s="18" t="str">
        <f>IF(IFERROR(比較地域マスタ!$Z25,"")=0,"",IFERROR(比較地域マスタ!$Z25,""))</f>
        <v>隠岐の島町</v>
      </c>
      <c r="AZ32" s="22"/>
      <c r="BA32" s="22"/>
      <c r="BB32" s="22"/>
      <c r="BC32" s="844" t="str">
        <f t="shared" si="0"/>
        <v>32528</v>
      </c>
      <c r="BD32" s="1031" t="str">
        <f t="shared" si="2"/>
        <v>隠岐の島町</v>
      </c>
      <c r="BE32" s="34">
        <f>VLOOKUP($BC32&amp;"_"&amp;$AZ$7,データシート1!$A:$BT,MATCH("cb_"&amp;BE$12,データシート1!$A$1:$BT$1,0),0)</f>
        <v>414.79999999999995</v>
      </c>
      <c r="BF32" s="34">
        <f>VLOOKUP($BC32&amp;"_"&amp;$AZ$7,データシート1!$A:$BT,MATCH("cb_"&amp;BF$12,データシート1!$A$1:$BT$1,0),0)</f>
        <v>3199.8</v>
      </c>
      <c r="BG32" s="34">
        <f>VLOOKUP($BC32&amp;"_"&amp;$AZ$7,データシート1!$A:$BT,MATCH("cb_"&amp;BG$12,データシート1!$A$1:$BT$1,0),0)</f>
        <v>1200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4814.6000000000004</v>
      </c>
      <c r="BL32" s="36"/>
      <c r="BM32" s="844" t="str">
        <f t="shared" si="4"/>
        <v>32528</v>
      </c>
      <c r="BN32" s="1031" t="str">
        <f t="shared" si="5"/>
        <v>隠岐の島町</v>
      </c>
      <c r="BO32" s="34">
        <f>BE32*VLOOKUP(BO$12,別紙!$B$4:$E$10,MATCH("設備利用率",別紙!$B$4:$E$4,0),0)/100*8760/10^3</f>
        <v>497.80977599999989</v>
      </c>
      <c r="BP32" s="34">
        <f>BF32*VLOOKUP(BP$12,別紙!$B$4:$E$10,MATCH("設備利用率",別紙!$B$4:$E$4,0),0)/100*8760/10^3</f>
        <v>4232.5674479999998</v>
      </c>
      <c r="BQ32" s="34">
        <f>BG32*VLOOKUP(BQ$12,別紙!$B$4:$E$10,MATCH("設備利用率",別紙!$B$4:$E$4,0),0)/100*8760/10^3</f>
        <v>2606.9760000000001</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7337.3532240000004</v>
      </c>
      <c r="BV32" s="36"/>
      <c r="BW32" s="33" t="str">
        <f t="shared" si="7"/>
        <v>32528</v>
      </c>
      <c r="BX32" s="33" t="str">
        <f t="shared" si="8"/>
        <v>隠岐の島町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84561.454389302511</v>
      </c>
      <c r="BZ32" s="36"/>
      <c r="CA32" s="33" t="str">
        <f t="shared" si="9"/>
        <v>32528</v>
      </c>
      <c r="CB32" s="33" t="str">
        <f t="shared" si="10"/>
        <v>隠岐の島町</v>
      </c>
      <c r="CC32" s="223">
        <f t="shared" si="11"/>
        <v>5.8869585391494346E-3</v>
      </c>
      <c r="CD32" s="223">
        <f t="shared" si="16"/>
        <v>5.005315339674956E-2</v>
      </c>
      <c r="CE32" s="223">
        <f t="shared" si="17"/>
        <v>3.0829365682359843E-2</v>
      </c>
      <c r="CF32" s="223">
        <f t="shared" si="18"/>
        <v>0</v>
      </c>
      <c r="CG32" s="223">
        <f t="shared" si="19"/>
        <v>0</v>
      </c>
      <c r="CH32" s="223">
        <f t="shared" si="20"/>
        <v>0</v>
      </c>
      <c r="CI32" s="223">
        <f t="shared" si="12"/>
        <v>8.6769477618258845E-2</v>
      </c>
      <c r="CJ32" s="22"/>
      <c r="CK32" s="18" t="str">
        <f t="shared" si="13"/>
        <v>32528</v>
      </c>
      <c r="CL32" s="18" t="str">
        <f t="shared" si="14"/>
        <v>隠岐の島町</v>
      </c>
      <c r="CM32" s="18">
        <f>VLOOKUP($CK32&amp;"_"&amp;$AZ$7,データシート1!$A:$BT,MATCH("ca_太陽光発電（10kW未満）",データシート1!$A$1:$BT$1,0),0)</f>
        <v>84</v>
      </c>
      <c r="CN32" s="18">
        <f>VLOOKUP($CK32&amp;"_"&amp;$AZ$5,データシート1!$A:$BT,MATCH("ab_家庭",データシート1!$A$1:$BT$1,0),0)</f>
        <v>7047</v>
      </c>
      <c r="CO32" s="223">
        <f t="shared" si="15"/>
        <v>1.1919965942954448E-2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37324</v>
      </c>
      <c r="AY33" s="18" t="str">
        <f>IF(IFERROR(比較地域マスタ!$Z26,"")=0,"",IFERROR(比較地域マスタ!$Z26,""))</f>
        <v>小豆島町</v>
      </c>
      <c r="BC33" s="844" t="str">
        <f t="shared" si="0"/>
        <v>37324</v>
      </c>
      <c r="BD33" s="1031" t="str">
        <f t="shared" si="2"/>
        <v>小豆島町</v>
      </c>
      <c r="BE33" s="34">
        <f>VLOOKUP($BC33&amp;"_"&amp;$AZ$7,データシート1!$A:$BT,MATCH("cb_"&amp;BE$12,データシート1!$A$1:$BT$1,0),0)</f>
        <v>947.59999999999945</v>
      </c>
      <c r="BF33" s="34">
        <f>VLOOKUP($BC33&amp;"_"&amp;$AZ$7,データシート1!$A:$BT,MATCH("cb_"&amp;BF$12,データシート1!$A$1:$BT$1,0),0)</f>
        <v>16861.099999999999</v>
      </c>
      <c r="BG33" s="34">
        <f>VLOOKUP($BC33&amp;"_"&amp;$AZ$7,データシート1!$A:$BT,MATCH("cb_"&amp;BG$12,データシート1!$A$1:$BT$1,0),0)</f>
        <v>39</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17847.699999999997</v>
      </c>
      <c r="BL33" s="36"/>
      <c r="BM33" s="844" t="str">
        <f t="shared" si="4"/>
        <v>37324</v>
      </c>
      <c r="BN33" s="1031" t="str">
        <f t="shared" si="5"/>
        <v>小豆島町</v>
      </c>
      <c r="BO33" s="34">
        <f>BE33*VLOOKUP(BO$12,別紙!$B$4:$E$10,MATCH("設備利用率",別紙!$B$4:$E$4,0),0)/100*8760/10^3</f>
        <v>1137.2337119999993</v>
      </c>
      <c r="BP33" s="34">
        <f>BF33*VLOOKUP(BP$12,別紙!$B$4:$E$10,MATCH("設備利用率",別紙!$B$4:$E$4,0),0)/100*8760/10^3</f>
        <v>22303.188635999999</v>
      </c>
      <c r="BQ33" s="34">
        <f>BG33*VLOOKUP(BQ$12,別紙!$B$4:$E$10,MATCH("設備利用率",別紙!$B$4:$E$4,0),0)/100*8760/10^3</f>
        <v>84.72672</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23525.149067999999</v>
      </c>
      <c r="BV33" s="36"/>
      <c r="BW33" s="33" t="str">
        <f t="shared" si="7"/>
        <v>37324</v>
      </c>
      <c r="BX33" s="33" t="str">
        <f t="shared" si="8"/>
        <v>小豆島町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89552.50991401705</v>
      </c>
      <c r="BZ33" s="36"/>
      <c r="CA33" s="33" t="str">
        <f t="shared" si="9"/>
        <v>37324</v>
      </c>
      <c r="CB33" s="33" t="str">
        <f t="shared" si="10"/>
        <v>小豆島町</v>
      </c>
      <c r="CC33" s="223">
        <f t="shared" si="11"/>
        <v>1.2699071339171877E-2</v>
      </c>
      <c r="CD33" s="223">
        <f t="shared" si="16"/>
        <v>0.24905151913010795</v>
      </c>
      <c r="CE33" s="223">
        <f t="shared" si="17"/>
        <v>9.46112175765364E-4</v>
      </c>
      <c r="CF33" s="223">
        <f t="shared" si="18"/>
        <v>0</v>
      </c>
      <c r="CG33" s="223">
        <f t="shared" si="19"/>
        <v>0</v>
      </c>
      <c r="CH33" s="223">
        <f t="shared" si="20"/>
        <v>0</v>
      </c>
      <c r="CI33" s="223">
        <f t="shared" si="12"/>
        <v>0.26269670264504519</v>
      </c>
      <c r="CK33" s="18" t="str">
        <f t="shared" si="13"/>
        <v>37324</v>
      </c>
      <c r="CL33" s="18" t="str">
        <f t="shared" si="14"/>
        <v>小豆島町</v>
      </c>
      <c r="CM33" s="18">
        <f>VLOOKUP($CK33&amp;"_"&amp;$AZ$7,データシート1!$A:$BT,MATCH("ca_太陽光発電（10kW未満）",データシート1!$A$1:$BT$1,0),0)</f>
        <v>176</v>
      </c>
      <c r="CN33" s="18">
        <f>VLOOKUP($CK33&amp;"_"&amp;$AZ$5,データシート1!$A:$BT,MATCH("ab_家庭",データシート1!$A$1:$BT$1,0),0)</f>
        <v>6815</v>
      </c>
      <c r="CO33" s="223">
        <f t="shared" si="15"/>
        <v>2.5825385179750551E-2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33461</v>
      </c>
      <c r="AY34" s="18" t="str">
        <f>IF(IFERROR(比較地域マスタ!$Z27,"")=0,"",IFERROR(比較地域マスタ!$Z27,""))</f>
        <v>矢掛町</v>
      </c>
      <c r="BC34" s="844" t="str">
        <f t="shared" si="0"/>
        <v>33461</v>
      </c>
      <c r="BD34" s="1031" t="str">
        <f t="shared" si="2"/>
        <v>矢掛町</v>
      </c>
      <c r="BE34" s="34">
        <f>VLOOKUP($BC34&amp;"_"&amp;$AZ$7,データシート1!$A:$BT,MATCH("cb_"&amp;BE$12,データシート1!$A$1:$BT$1,0),0)</f>
        <v>2305.8000000000038</v>
      </c>
      <c r="BF34" s="34">
        <f>VLOOKUP($BC34&amp;"_"&amp;$AZ$7,データシート1!$A:$BT,MATCH("cb_"&amp;BF$12,データシート1!$A$1:$BT$1,0),0)</f>
        <v>22367.80000000001</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24673.600000000013</v>
      </c>
      <c r="BL34" s="36"/>
      <c r="BM34" s="844" t="str">
        <f t="shared" si="4"/>
        <v>33461</v>
      </c>
      <c r="BN34" s="1031" t="str">
        <f t="shared" si="5"/>
        <v>矢掛町</v>
      </c>
      <c r="BO34" s="34">
        <f>BE34*VLOOKUP(BO$12,別紙!$B$4:$E$10,MATCH("設備利用率",別紙!$B$4:$E$4,0),0)/100*8760/10^3</f>
        <v>2767.236696000004</v>
      </c>
      <c r="BP34" s="34">
        <f>BF34*VLOOKUP(BP$12,別紙!$B$4:$E$10,MATCH("設備利用率",別紙!$B$4:$E$4,0),0)/100*8760/10^3</f>
        <v>29587.231128000014</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32354.467824000018</v>
      </c>
      <c r="BV34" s="36"/>
      <c r="BW34" s="33" t="str">
        <f t="shared" si="7"/>
        <v>33461</v>
      </c>
      <c r="BX34" s="33" t="str">
        <f t="shared" si="8"/>
        <v>矢掛町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94255.099961621119</v>
      </c>
      <c r="BZ34" s="36"/>
      <c r="CA34" s="33" t="str">
        <f t="shared" si="9"/>
        <v>33461</v>
      </c>
      <c r="CB34" s="33" t="str">
        <f t="shared" si="10"/>
        <v>矢掛町</v>
      </c>
      <c r="CC34" s="223">
        <f t="shared" si="11"/>
        <v>2.9359012903564581E-2</v>
      </c>
      <c r="CD34" s="223">
        <f t="shared" si="16"/>
        <v>0.31390589092842053</v>
      </c>
      <c r="CE34" s="223">
        <f t="shared" si="17"/>
        <v>0</v>
      </c>
      <c r="CF34" s="223">
        <f t="shared" si="18"/>
        <v>0</v>
      </c>
      <c r="CG34" s="223">
        <f t="shared" si="19"/>
        <v>0</v>
      </c>
      <c r="CH34" s="223">
        <f t="shared" si="20"/>
        <v>0</v>
      </c>
      <c r="CI34" s="223">
        <f t="shared" si="12"/>
        <v>0.3432649038319851</v>
      </c>
      <c r="CK34" s="18" t="str">
        <f t="shared" si="13"/>
        <v>33461</v>
      </c>
      <c r="CL34" s="18" t="str">
        <f t="shared" si="14"/>
        <v>矢掛町</v>
      </c>
      <c r="CM34" s="18">
        <f>VLOOKUP($CK34&amp;"_"&amp;$AZ$7,データシート1!$A:$BT,MATCH("ca_太陽光発電（10kW未満）",データシート1!$A$1:$BT$1,0),0)</f>
        <v>412</v>
      </c>
      <c r="CN34" s="18">
        <f>VLOOKUP($CK34&amp;"_"&amp;$AZ$5,データシート1!$A:$BT,MATCH("ab_家庭",データシート1!$A$1:$BT$1,0),0)</f>
        <v>5436</v>
      </c>
      <c r="CO34" s="223">
        <f t="shared" si="15"/>
        <v>7.5791022810890354E-2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43447</v>
      </c>
      <c r="AY35" s="18" t="str">
        <f>IF(IFERROR(比較地域マスタ!$Z28,"")=0,"",IFERROR(比較地域マスタ!$Z28,""))</f>
        <v>山都町</v>
      </c>
      <c r="BC35" s="844" t="str">
        <f t="shared" si="0"/>
        <v>43447</v>
      </c>
      <c r="BD35" s="1031" t="str">
        <f t="shared" si="2"/>
        <v>山都町</v>
      </c>
      <c r="BE35" s="34">
        <f>VLOOKUP($BC35&amp;"_"&amp;$AZ$7,データシート1!$A:$BT,MATCH("cb_"&amp;BE$12,データシート1!$A$1:$BT$1,0),0)</f>
        <v>2453.8700000000008</v>
      </c>
      <c r="BF35" s="34">
        <f>VLOOKUP($BC35&amp;"_"&amp;$AZ$7,データシート1!$A:$BT,MATCH("cb_"&amp;BF$12,データシート1!$A$1:$BT$1,0),0)</f>
        <v>82237.900000000009</v>
      </c>
      <c r="BG35" s="34">
        <f>VLOOKUP($BC35&amp;"_"&amp;$AZ$7,データシート1!$A:$BT,MATCH("cb_"&amp;BG$12,データシート1!$A$1:$BT$1,0),0)</f>
        <v>0</v>
      </c>
      <c r="BH35" s="34">
        <f>VLOOKUP($BC35&amp;"_"&amp;$AZ$7,データシート1!$A:$BT,MATCH("cb_"&amp;BH$12,データシート1!$A$1:$BT$1,0),0)</f>
        <v>27310</v>
      </c>
      <c r="BI35" s="34">
        <f>VLOOKUP($BC35&amp;"_"&amp;$AZ$7,データシート1!$A:$BT,MATCH("cb_"&amp;BI$12,データシート1!$A$1:$BT$1,0),0)</f>
        <v>0</v>
      </c>
      <c r="BJ35" s="34">
        <f>VLOOKUP($BC35&amp;"_"&amp;$AZ$7,データシート1!$A:$BT,MATCH("cb_"&amp;BJ$12,データシート1!$A$1:$BT$1,0),0)</f>
        <v>0</v>
      </c>
      <c r="BK35" s="34">
        <f t="shared" si="3"/>
        <v>112001.77</v>
      </c>
      <c r="BL35" s="36"/>
      <c r="BM35" s="844" t="str">
        <f t="shared" si="4"/>
        <v>43447</v>
      </c>
      <c r="BN35" s="1031" t="str">
        <f t="shared" si="5"/>
        <v>山都町</v>
      </c>
      <c r="BO35" s="34">
        <f>BE35*VLOOKUP(BO$12,別紙!$B$4:$E$10,MATCH("設備利用率",別紙!$B$4:$E$4,0),0)/100*8760/10^3</f>
        <v>2944.9384644000011</v>
      </c>
      <c r="BP35" s="34">
        <f>BF35*VLOOKUP(BP$12,別紙!$B$4:$E$10,MATCH("設備利用率",別紙!$B$4:$E$4,0),0)/100*8760/10^3</f>
        <v>108781.004604</v>
      </c>
      <c r="BQ35" s="34">
        <f>BG35*VLOOKUP(BQ$12,別紙!$B$4:$E$10,MATCH("設備利用率",別紙!$B$4:$E$4,0),0)/100*8760/10^3</f>
        <v>0</v>
      </c>
      <c r="BR35" s="34">
        <f>BH35*VLOOKUP(BR$12,別紙!$B$4:$E$10,MATCH("設備利用率",別紙!$B$4:$E$4,0),0)/100*8760/10^3</f>
        <v>143541.35999999999</v>
      </c>
      <c r="BS35" s="34">
        <f>BI35*VLOOKUP(BS$12,別紙!$B$4:$E$10,MATCH("設備利用率",別紙!$B$4:$E$4,0),0)/100*8760/10^3</f>
        <v>0</v>
      </c>
      <c r="BT35" s="34">
        <f>BJ35*VLOOKUP(BT$12,別紙!$B$4:$E$10,MATCH("設備利用率",別紙!$B$4:$E$4,0),0)/100*8760/10^3</f>
        <v>0</v>
      </c>
      <c r="BU35" s="34">
        <f t="shared" si="6"/>
        <v>255267.30306839998</v>
      </c>
      <c r="BV35" s="36"/>
      <c r="BW35" s="33" t="str">
        <f t="shared" si="7"/>
        <v>43447</v>
      </c>
      <c r="BX35" s="33" t="str">
        <f t="shared" si="8"/>
        <v>山都町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62303.887225915292</v>
      </c>
      <c r="BZ35" s="36"/>
      <c r="CA35" s="33" t="str">
        <f t="shared" si="9"/>
        <v>43447</v>
      </c>
      <c r="CB35" s="33" t="str">
        <f t="shared" si="10"/>
        <v>山都町</v>
      </c>
      <c r="CC35" s="223">
        <f t="shared" si="11"/>
        <v>4.7267331069112718E-2</v>
      </c>
      <c r="CD35" s="223">
        <f t="shared" si="16"/>
        <v>1.745974600421923</v>
      </c>
      <c r="CE35" s="223">
        <f t="shared" si="17"/>
        <v>0</v>
      </c>
      <c r="CF35" s="223">
        <f t="shared" si="18"/>
        <v>2.3038909190291097</v>
      </c>
      <c r="CG35" s="223">
        <f t="shared" si="19"/>
        <v>0</v>
      </c>
      <c r="CH35" s="223">
        <f t="shared" si="20"/>
        <v>0</v>
      </c>
      <c r="CI35" s="223">
        <f t="shared" si="12"/>
        <v>4.0971328505201452</v>
      </c>
      <c r="CK35" s="18" t="str">
        <f t="shared" si="13"/>
        <v>43447</v>
      </c>
      <c r="CL35" s="18" t="str">
        <f t="shared" si="14"/>
        <v>山都町</v>
      </c>
      <c r="CM35" s="18">
        <f>VLOOKUP($CK35&amp;"_"&amp;$AZ$7,データシート1!$A:$BT,MATCH("ca_太陽光発電（10kW未満）",データシート1!$A$1:$BT$1,0),0)</f>
        <v>472</v>
      </c>
      <c r="CN35" s="18">
        <f>VLOOKUP($CK35&amp;"_"&amp;$AZ$5,データシート1!$A:$BT,MATCH("ab_家庭",データシート1!$A$1:$BT$1,0),0)</f>
        <v>6342</v>
      </c>
      <c r="CO35" s="223">
        <f t="shared" si="15"/>
        <v>7.4424471775465156E-2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46214</v>
      </c>
      <c r="AY36" s="18" t="str">
        <f>IF(IFERROR(比較地域マスタ!$Z29,"")=0,"",IFERROR(比較地域マスタ!$Z29,""))</f>
        <v>垂水市</v>
      </c>
      <c r="BC36" s="844" t="str">
        <f t="shared" si="0"/>
        <v>46214</v>
      </c>
      <c r="BD36" s="1031" t="str">
        <f t="shared" si="2"/>
        <v>垂水市</v>
      </c>
      <c r="BE36" s="34">
        <f>VLOOKUP($BC36&amp;"_"&amp;$AZ$7,データシート1!$A:$BT,MATCH("cb_"&amp;BE$12,データシート1!$A$1:$BT$1,0),0)</f>
        <v>1549.5499999999993</v>
      </c>
      <c r="BF36" s="34">
        <f>VLOOKUP($BC36&amp;"_"&amp;$AZ$7,データシート1!$A:$BT,MATCH("cb_"&amp;BF$12,データシート1!$A$1:$BT$1,0),0)</f>
        <v>39288.900000000009</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3140</v>
      </c>
      <c r="BK36" s="34">
        <f t="shared" si="3"/>
        <v>43978.450000000012</v>
      </c>
      <c r="BL36" s="36"/>
      <c r="BM36" s="844" t="str">
        <f t="shared" si="4"/>
        <v>46214</v>
      </c>
      <c r="BN36" s="1031" t="str">
        <f t="shared" si="5"/>
        <v>垂水市</v>
      </c>
      <c r="BO36" s="34">
        <f>BE36*VLOOKUP(BO$12,別紙!$B$4:$E$10,MATCH("設備利用率",別紙!$B$4:$E$4,0),0)/100*8760/10^3</f>
        <v>1859.645945999999</v>
      </c>
      <c r="BP36" s="34">
        <f>BF36*VLOOKUP(BP$12,別紙!$B$4:$E$10,MATCH("設備利用率",別紙!$B$4:$E$4,0),0)/100*8760/10^3</f>
        <v>51969.785364000018</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22005.119999999999</v>
      </c>
      <c r="BU36" s="34">
        <f t="shared" si="6"/>
        <v>75834.55131000001</v>
      </c>
      <c r="BV36" s="36"/>
      <c r="BW36" s="33" t="str">
        <f t="shared" si="7"/>
        <v>46214</v>
      </c>
      <c r="BX36" s="33" t="str">
        <f t="shared" si="8"/>
        <v>垂水市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95476.912037675676</v>
      </c>
      <c r="BZ36" s="36"/>
      <c r="CA36" s="33" t="str">
        <f t="shared" si="9"/>
        <v>46214</v>
      </c>
      <c r="CB36" s="33" t="str">
        <f t="shared" si="10"/>
        <v>垂水市</v>
      </c>
      <c r="CC36" s="223">
        <f t="shared" si="11"/>
        <v>1.9477441261047206E-2</v>
      </c>
      <c r="CD36" s="223">
        <f t="shared" si="16"/>
        <v>0.54431782778534432</v>
      </c>
      <c r="CE36" s="223">
        <f t="shared" si="17"/>
        <v>0</v>
      </c>
      <c r="CF36" s="223">
        <f t="shared" si="18"/>
        <v>0</v>
      </c>
      <c r="CG36" s="223">
        <f t="shared" si="19"/>
        <v>0</v>
      </c>
      <c r="CH36" s="223">
        <f t="shared" si="20"/>
        <v>0.23047582426332208</v>
      </c>
      <c r="CI36" s="223">
        <f t="shared" si="12"/>
        <v>0.79427109330971357</v>
      </c>
      <c r="CK36" s="18" t="str">
        <f t="shared" si="13"/>
        <v>46214</v>
      </c>
      <c r="CL36" s="18" t="str">
        <f t="shared" si="14"/>
        <v>垂水市</v>
      </c>
      <c r="CM36" s="18">
        <f>VLOOKUP($CK36&amp;"_"&amp;$AZ$7,データシート1!$A:$BT,MATCH("ca_太陽光発電（10kW未満）",データシート1!$A$1:$BT$1,0),0)</f>
        <v>307</v>
      </c>
      <c r="CN36" s="18">
        <f>VLOOKUP($CK36&amp;"_"&amp;$AZ$5,データシート1!$A:$BT,MATCH("ab_家庭",データシート1!$A$1:$BT$1,0),0)</f>
        <v>7296</v>
      </c>
      <c r="CO36" s="223">
        <f t="shared" si="15"/>
        <v>4.2077850877192985E-2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42322</v>
      </c>
      <c r="AY37" s="18" t="str">
        <f>IF(IFERROR(比較地域マスタ!$Z30,"")=0,"",IFERROR(比較地域マスタ!$Z30,""))</f>
        <v>川棚町</v>
      </c>
      <c r="BC37" s="844" t="str">
        <f t="shared" si="0"/>
        <v>42322</v>
      </c>
      <c r="BD37" s="1031" t="str">
        <f t="shared" si="2"/>
        <v>川棚町</v>
      </c>
      <c r="BE37" s="34">
        <f>VLOOKUP($BC37&amp;"_"&amp;$AZ$7,データシート1!$A:$BT,MATCH("cb_"&amp;BE$12,データシート1!$A$1:$BT$1,0),0)</f>
        <v>2763.4780000000001</v>
      </c>
      <c r="BF37" s="34">
        <f>VLOOKUP($BC37&amp;"_"&amp;$AZ$7,データシート1!$A:$BT,MATCH("cb_"&amp;BF$12,データシート1!$A$1:$BT$1,0),0)</f>
        <v>6646.0999999999985</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9409.5779999999977</v>
      </c>
      <c r="BL37" s="36"/>
      <c r="BM37" s="844" t="str">
        <f t="shared" si="4"/>
        <v>42322</v>
      </c>
      <c r="BN37" s="1031" t="str">
        <f t="shared" si="5"/>
        <v>川棚町</v>
      </c>
      <c r="BO37" s="34">
        <f>BE37*VLOOKUP(BO$12,別紙!$B$4:$E$10,MATCH("設備利用率",別紙!$B$4:$E$4,0),0)/100*8760/10^3</f>
        <v>3316.5052173600002</v>
      </c>
      <c r="BP37" s="34">
        <f>BF37*VLOOKUP(BP$12,別紙!$B$4:$E$10,MATCH("設備利用率",別紙!$B$4:$E$4,0),0)/100*8760/10^3</f>
        <v>8791.1952359999977</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12107.700453359997</v>
      </c>
      <c r="BV37" s="36"/>
      <c r="BW37" s="33" t="str">
        <f t="shared" si="7"/>
        <v>42322</v>
      </c>
      <c r="BX37" s="33" t="str">
        <f t="shared" si="8"/>
        <v>川棚町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86340.252202993157</v>
      </c>
      <c r="BZ37" s="36"/>
      <c r="CA37" s="33" t="str">
        <f t="shared" si="9"/>
        <v>42322</v>
      </c>
      <c r="CB37" s="33" t="str">
        <f t="shared" si="10"/>
        <v>川棚町</v>
      </c>
      <c r="CC37" s="223">
        <f t="shared" si="11"/>
        <v>3.8412039955160418E-2</v>
      </c>
      <c r="CD37" s="223">
        <f t="shared" si="16"/>
        <v>0.10182035622656235</v>
      </c>
      <c r="CE37" s="223">
        <f t="shared" si="17"/>
        <v>0</v>
      </c>
      <c r="CF37" s="223">
        <f t="shared" si="18"/>
        <v>0</v>
      </c>
      <c r="CG37" s="223">
        <f t="shared" si="19"/>
        <v>0</v>
      </c>
      <c r="CH37" s="223">
        <f t="shared" si="20"/>
        <v>0</v>
      </c>
      <c r="CI37" s="223">
        <f t="shared" si="12"/>
        <v>0.14023239618172276</v>
      </c>
      <c r="CK37" s="18" t="str">
        <f t="shared" si="13"/>
        <v>42322</v>
      </c>
      <c r="CL37" s="18" t="str">
        <f t="shared" si="14"/>
        <v>川棚町</v>
      </c>
      <c r="CM37" s="18">
        <f>VLOOKUP($CK37&amp;"_"&amp;$AZ$7,データシート1!$A:$BT,MATCH("ca_太陽光発電（10kW未満）",データシート1!$A$1:$BT$1,0),0)</f>
        <v>577</v>
      </c>
      <c r="CN37" s="18">
        <f>VLOOKUP($CK37&amp;"_"&amp;$AZ$5,データシート1!$A:$BT,MATCH("ab_家庭",データシート1!$A$1:$BT$1,0),0)</f>
        <v>5746</v>
      </c>
      <c r="CO37" s="223">
        <f t="shared" si="15"/>
        <v>0.10041768186564566</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33346</v>
      </c>
      <c r="AY38" s="18" t="str">
        <f>IF(IFERROR(比較地域マスタ!$Z31,"")=0,"",IFERROR(比較地域マスタ!$Z31,""))</f>
        <v>和気町</v>
      </c>
      <c r="BC38" s="844" t="str">
        <f t="shared" si="0"/>
        <v>33346</v>
      </c>
      <c r="BD38" s="1031" t="str">
        <f t="shared" si="2"/>
        <v>和気町</v>
      </c>
      <c r="BE38" s="34">
        <f>VLOOKUP($BC38&amp;"_"&amp;$AZ$7,データシート1!$A:$BT,MATCH("cb_"&amp;BE$12,データシート1!$A$1:$BT$1,0),0)</f>
        <v>1595.0000000000005</v>
      </c>
      <c r="BF38" s="34">
        <f>VLOOKUP($BC38&amp;"_"&amp;$AZ$7,データシート1!$A:$BT,MATCH("cb_"&amp;BF$12,データシート1!$A$1:$BT$1,0),0)</f>
        <v>107849.10000000002</v>
      </c>
      <c r="BG38" s="34">
        <f>VLOOKUP($BC38&amp;"_"&amp;$AZ$7,データシート1!$A:$BT,MATCH("cb_"&amp;BG$12,データシート1!$A$1:$BT$1,0),0)</f>
        <v>0</v>
      </c>
      <c r="BH38" s="34">
        <f>VLOOKUP($BC38&amp;"_"&amp;$AZ$7,データシート1!$A:$BT,MATCH("cb_"&amp;BH$12,データシート1!$A$1:$BT$1,0),0)</f>
        <v>2400</v>
      </c>
      <c r="BI38" s="34">
        <f>VLOOKUP($BC38&amp;"_"&amp;$AZ$7,データシート1!$A:$BT,MATCH("cb_"&amp;BI$12,データシート1!$A$1:$BT$1,0),0)</f>
        <v>0</v>
      </c>
      <c r="BJ38" s="34">
        <f>VLOOKUP($BC38&amp;"_"&amp;$AZ$7,データシート1!$A:$BT,MATCH("cb_"&amp;BJ$12,データシート1!$A$1:$BT$1,0),0)</f>
        <v>0</v>
      </c>
      <c r="BK38" s="34">
        <f t="shared" si="3"/>
        <v>111844.10000000002</v>
      </c>
      <c r="BL38" s="36"/>
      <c r="BM38" s="844" t="str">
        <f t="shared" si="4"/>
        <v>33346</v>
      </c>
      <c r="BN38" s="1031" t="str">
        <f t="shared" si="5"/>
        <v>和気町</v>
      </c>
      <c r="BO38" s="34">
        <f>BE38*VLOOKUP(BO$12,別紙!$B$4:$E$10,MATCH("設備利用率",別紙!$B$4:$E$4,0),0)/100*8760/10^3</f>
        <v>1914.1914000000004</v>
      </c>
      <c r="BP38" s="34">
        <f>BF38*VLOOKUP(BP$12,別紙!$B$4:$E$10,MATCH("設備利用率",別紙!$B$4:$E$4,0),0)/100*8760/10^3</f>
        <v>142658.47551600003</v>
      </c>
      <c r="BQ38" s="34">
        <f>BG38*VLOOKUP(BQ$12,別紙!$B$4:$E$10,MATCH("設備利用率",別紙!$B$4:$E$4,0),0)/100*8760/10^3</f>
        <v>0</v>
      </c>
      <c r="BR38" s="34">
        <f>BH38*VLOOKUP(BR$12,別紙!$B$4:$E$10,MATCH("設備利用率",別紙!$B$4:$E$4,0),0)/100*8760/10^3</f>
        <v>12614.4</v>
      </c>
      <c r="BS38" s="34">
        <f>BI38*VLOOKUP(BS$12,別紙!$B$4:$E$10,MATCH("設備利用率",別紙!$B$4:$E$4,0),0)/100*8760/10^3</f>
        <v>0</v>
      </c>
      <c r="BT38" s="34">
        <f>BJ38*VLOOKUP(BT$12,別紙!$B$4:$E$10,MATCH("設備利用率",別紙!$B$4:$E$4,0),0)/100*8760/10^3</f>
        <v>0</v>
      </c>
      <c r="BU38" s="34">
        <f t="shared" si="6"/>
        <v>157187.06691600004</v>
      </c>
      <c r="BV38" s="36"/>
      <c r="BW38" s="33" t="str">
        <f t="shared" si="7"/>
        <v>33346</v>
      </c>
      <c r="BX38" s="33" t="str">
        <f t="shared" si="8"/>
        <v>和気町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92168.409215690437</v>
      </c>
      <c r="BZ38" s="36"/>
      <c r="CA38" s="33" t="str">
        <f t="shared" si="9"/>
        <v>33346</v>
      </c>
      <c r="CB38" s="33" t="str">
        <f t="shared" si="10"/>
        <v>和気町</v>
      </c>
      <c r="CC38" s="223">
        <f t="shared" si="11"/>
        <v>2.0768410958688165E-2</v>
      </c>
      <c r="CD38" s="223">
        <f t="shared" si="16"/>
        <v>1.5478022972291285</v>
      </c>
      <c r="CE38" s="223">
        <f t="shared" si="17"/>
        <v>0</v>
      </c>
      <c r="CF38" s="223">
        <f t="shared" si="18"/>
        <v>0.13686251186651235</v>
      </c>
      <c r="CG38" s="223">
        <f t="shared" si="19"/>
        <v>0</v>
      </c>
      <c r="CH38" s="223">
        <f t="shared" si="20"/>
        <v>0</v>
      </c>
      <c r="CI38" s="223">
        <f t="shared" si="12"/>
        <v>1.705433220054329</v>
      </c>
      <c r="CK38" s="18" t="str">
        <f t="shared" si="13"/>
        <v>33346</v>
      </c>
      <c r="CL38" s="18" t="str">
        <f t="shared" si="14"/>
        <v>和気町</v>
      </c>
      <c r="CM38" s="18">
        <f>VLOOKUP($CK38&amp;"_"&amp;$AZ$7,データシート1!$A:$BT,MATCH("ca_太陽光発電（10kW未満）",データシート1!$A$1:$BT$1,0),0)</f>
        <v>296</v>
      </c>
      <c r="CN38" s="18">
        <f>VLOOKUP($CK38&amp;"_"&amp;$AZ$5,データシート1!$A:$BT,MATCH("ab_家庭",データシート1!$A$1:$BT$1,0),0)</f>
        <v>6323</v>
      </c>
      <c r="CO38" s="223">
        <f t="shared" si="15"/>
        <v>4.6813221572038592E-2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28586</v>
      </c>
      <c r="AY39" s="18" t="str">
        <f>IF(IFERROR(比較地域マスタ!$Z32,"")=0,"",IFERROR(比較地域マスタ!$Z32,""))</f>
        <v>新温泉町</v>
      </c>
      <c r="BC39" s="844" t="str">
        <f t="shared" si="0"/>
        <v>28586</v>
      </c>
      <c r="BD39" s="1031" t="str">
        <f t="shared" si="2"/>
        <v>新温泉町</v>
      </c>
      <c r="BE39" s="34">
        <f>VLOOKUP($BC39&amp;"_"&amp;$AZ$7,データシート1!$A:$BT,MATCH("cb_"&amp;BE$12,データシート1!$A$1:$BT$1,0),0)</f>
        <v>758.8</v>
      </c>
      <c r="BF39" s="34">
        <f>VLOOKUP($BC39&amp;"_"&amp;$AZ$7,データシート1!$A:$BT,MATCH("cb_"&amp;BF$12,データシート1!$A$1:$BT$1,0),0)</f>
        <v>712.1</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1470.9</v>
      </c>
      <c r="BL39" s="36"/>
      <c r="BM39" s="844" t="str">
        <f t="shared" si="4"/>
        <v>28586</v>
      </c>
      <c r="BN39" s="1031" t="str">
        <f t="shared" si="5"/>
        <v>新温泉町</v>
      </c>
      <c r="BO39" s="34">
        <f>BE39*VLOOKUP(BO$12,別紙!$B$4:$E$10,MATCH("設備利用率",別紙!$B$4:$E$4,0),0)/100*8760/10^3</f>
        <v>910.65105599999981</v>
      </c>
      <c r="BP39" s="34">
        <f>BF39*VLOOKUP(BP$12,別紙!$B$4:$E$10,MATCH("設備利用率",別紙!$B$4:$E$4,0),0)/100*8760/10^3</f>
        <v>941.93739600000004</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1852.588452</v>
      </c>
      <c r="BV39" s="36"/>
      <c r="BW39" s="33" t="str">
        <f t="shared" si="7"/>
        <v>28586</v>
      </c>
      <c r="BX39" s="33" t="str">
        <f t="shared" si="8"/>
        <v>新温泉町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61072.075180931868</v>
      </c>
      <c r="BZ39" s="36"/>
      <c r="CA39" s="33" t="str">
        <f t="shared" si="9"/>
        <v>28586</v>
      </c>
      <c r="CB39" s="33" t="str">
        <f t="shared" si="10"/>
        <v>新温泉町</v>
      </c>
      <c r="CC39" s="223">
        <f t="shared" si="11"/>
        <v>1.4911087486418447E-2</v>
      </c>
      <c r="CD39" s="223">
        <f t="shared" si="16"/>
        <v>1.5423373009831749E-2</v>
      </c>
      <c r="CE39" s="223">
        <f t="shared" si="17"/>
        <v>0</v>
      </c>
      <c r="CF39" s="223">
        <f t="shared" si="18"/>
        <v>0</v>
      </c>
      <c r="CG39" s="223">
        <f t="shared" si="19"/>
        <v>0</v>
      </c>
      <c r="CH39" s="223">
        <f t="shared" si="20"/>
        <v>0</v>
      </c>
      <c r="CI39" s="223">
        <f t="shared" si="12"/>
        <v>3.0334460496250198E-2</v>
      </c>
      <c r="CK39" s="18" t="str">
        <f t="shared" si="13"/>
        <v>28586</v>
      </c>
      <c r="CL39" s="18" t="str">
        <f t="shared" si="14"/>
        <v>新温泉町</v>
      </c>
      <c r="CM39" s="18">
        <f>VLOOKUP($CK39&amp;"_"&amp;$AZ$7,データシート1!$A:$BT,MATCH("ca_太陽光発電（10kW未満）",データシート1!$A$1:$BT$1,0),0)</f>
        <v>160</v>
      </c>
      <c r="CN39" s="18">
        <f>VLOOKUP($CK39&amp;"_"&amp;$AZ$5,データシート1!$A:$BT,MATCH("ab_家庭",データシート1!$A$1:$BT$1,0),0)</f>
        <v>5610</v>
      </c>
      <c r="CO39" s="223">
        <f t="shared" si="15"/>
        <v>2.8520499108734401E-2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04401</v>
      </c>
      <c r="AY40" s="18" t="str">
        <f>IF(IFERROR(比較地域マスタ!$Z33,"")=0,"",IFERROR(比較地域マスタ!$Z33,""))</f>
        <v>松島町</v>
      </c>
      <c r="BC40" s="844" t="str">
        <f t="shared" si="0"/>
        <v>04401</v>
      </c>
      <c r="BD40" s="1031" t="str">
        <f t="shared" si="2"/>
        <v>松島町</v>
      </c>
      <c r="BE40" s="34">
        <f>VLOOKUP($BC40&amp;"_"&amp;$AZ$7,データシート1!$A:$BT,MATCH("cb_"&amp;BE$12,データシート1!$A$1:$BT$1,0),0)</f>
        <v>2308.4000000000015</v>
      </c>
      <c r="BF40" s="34">
        <f>VLOOKUP($BC40&amp;"_"&amp;$AZ$7,データシート1!$A:$BT,MATCH("cb_"&amp;BF$12,データシート1!$A$1:$BT$1,0),0)</f>
        <v>63193.799999999988</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65502.19999999999</v>
      </c>
      <c r="BL40" s="36"/>
      <c r="BM40" s="844" t="str">
        <f t="shared" si="4"/>
        <v>04401</v>
      </c>
      <c r="BN40" s="1031" t="str">
        <f t="shared" si="5"/>
        <v>松島町</v>
      </c>
      <c r="BO40" s="34">
        <f>BE40*VLOOKUP(BO$12,別紙!$B$4:$E$10,MATCH("設備利用率",別紙!$B$4:$E$4,0),0)/100*8760/10^3</f>
        <v>2770.3570080000018</v>
      </c>
      <c r="BP40" s="34">
        <f>BF40*VLOOKUP(BP$12,別紙!$B$4:$E$10,MATCH("設備利用率",別紙!$B$4:$E$4,0),0)/100*8760/10^3</f>
        <v>83590.230887999962</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86360.587895999968</v>
      </c>
      <c r="BV40" s="36"/>
      <c r="BW40" s="33" t="str">
        <f t="shared" si="7"/>
        <v>04401</v>
      </c>
      <c r="BX40" s="33" t="str">
        <f t="shared" si="8"/>
        <v>松島町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52272.613188212577</v>
      </c>
      <c r="BZ40" s="36"/>
      <c r="CA40" s="33" t="str">
        <f t="shared" si="9"/>
        <v>04401</v>
      </c>
      <c r="CB40" s="33" t="str">
        <f t="shared" si="10"/>
        <v>松島町</v>
      </c>
      <c r="CC40" s="223">
        <f t="shared" si="11"/>
        <v>5.2998249734044565E-2</v>
      </c>
      <c r="CD40" s="223">
        <f t="shared" si="16"/>
        <v>1.5991209505257618</v>
      </c>
      <c r="CE40" s="223">
        <f t="shared" si="17"/>
        <v>0</v>
      </c>
      <c r="CF40" s="223">
        <f t="shared" si="18"/>
        <v>0</v>
      </c>
      <c r="CG40" s="223">
        <f t="shared" si="19"/>
        <v>0</v>
      </c>
      <c r="CH40" s="223">
        <f t="shared" si="20"/>
        <v>0</v>
      </c>
      <c r="CI40" s="223">
        <f t="shared" si="12"/>
        <v>1.6521192002598064</v>
      </c>
      <c r="CK40" s="18" t="str">
        <f t="shared" si="13"/>
        <v>04401</v>
      </c>
      <c r="CL40" s="18" t="str">
        <f t="shared" si="14"/>
        <v>松島町</v>
      </c>
      <c r="CM40" s="18">
        <f>VLOOKUP($CK40&amp;"_"&amp;$AZ$7,データシート1!$A:$BT,MATCH("ca_太陽光発電（10kW未満）",データシート1!$A$1:$BT$1,0),0)</f>
        <v>499</v>
      </c>
      <c r="CN40" s="18">
        <f>VLOOKUP($CK40&amp;"_"&amp;$AZ$5,データシート1!$A:$BT,MATCH("ab_家庭",データシート1!$A$1:$BT$1,0),0)</f>
        <v>5720</v>
      </c>
      <c r="CO40" s="223">
        <f t="shared" si="15"/>
        <v>8.7237762237762237E-2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47325</v>
      </c>
      <c r="AY41" s="18" t="str">
        <f>IF(IFERROR(比較地域マスタ!$Z34,"")=0,"",IFERROR(比較地域マスタ!$Z34,""))</f>
        <v>嘉手納町</v>
      </c>
      <c r="BC41" s="844" t="str">
        <f t="shared" si="0"/>
        <v>47325</v>
      </c>
      <c r="BD41" s="1031" t="str">
        <f t="shared" si="2"/>
        <v>嘉手納町</v>
      </c>
      <c r="BE41" s="34">
        <f>VLOOKUP($BC41&amp;"_"&amp;$AZ$7,データシート1!$A:$BT,MATCH("cb_"&amp;BE$12,データシート1!$A$1:$BT$1,0),0)</f>
        <v>627.22999999999979</v>
      </c>
      <c r="BF41" s="34">
        <f>VLOOKUP($BC41&amp;"_"&amp;$AZ$7,データシート1!$A:$BT,MATCH("cb_"&amp;BF$12,データシート1!$A$1:$BT$1,0),0)</f>
        <v>963.00000000000011</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1590.23</v>
      </c>
      <c r="BL41" s="36"/>
      <c r="BM41" s="844" t="str">
        <f t="shared" si="4"/>
        <v>47325</v>
      </c>
      <c r="BN41" s="1031" t="str">
        <f t="shared" si="5"/>
        <v>嘉手納町</v>
      </c>
      <c r="BO41" s="34">
        <f>BE41*VLOOKUP(BO$12,別紙!$B$4:$E$10,MATCH("設備利用率",別紙!$B$4:$E$4,0),0)/100*8760/10^3</f>
        <v>752.75126759999955</v>
      </c>
      <c r="BP41" s="34">
        <f>BF41*VLOOKUP(BP$12,別紙!$B$4:$E$10,MATCH("設備利用率",別紙!$B$4:$E$4,0),0)/100*8760/10^3</f>
        <v>1273.8178800000001</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2026.5691475999997</v>
      </c>
      <c r="BV41" s="36"/>
      <c r="BW41" s="33" t="str">
        <f t="shared" si="7"/>
        <v>47325</v>
      </c>
      <c r="BX41" s="33" t="str">
        <f t="shared" si="8"/>
        <v>嘉手納町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59411.020039730509</v>
      </c>
      <c r="BZ41" s="36"/>
      <c r="CA41" s="33" t="str">
        <f t="shared" si="9"/>
        <v>47325</v>
      </c>
      <c r="CB41" s="33" t="str">
        <f t="shared" si="10"/>
        <v>嘉手納町</v>
      </c>
      <c r="CC41" s="223">
        <f t="shared" si="11"/>
        <v>1.2670229649257072E-2</v>
      </c>
      <c r="CD41" s="223">
        <f t="shared" si="16"/>
        <v>2.1440767708552175E-2</v>
      </c>
      <c r="CE41" s="223">
        <f t="shared" si="17"/>
        <v>0</v>
      </c>
      <c r="CF41" s="223">
        <f t="shared" si="18"/>
        <v>0</v>
      </c>
      <c r="CG41" s="223">
        <f t="shared" si="19"/>
        <v>0</v>
      </c>
      <c r="CH41" s="223">
        <f t="shared" si="20"/>
        <v>0</v>
      </c>
      <c r="CI41" s="223">
        <f t="shared" si="12"/>
        <v>3.4110997357809252E-2</v>
      </c>
      <c r="CK41" s="18" t="str">
        <f t="shared" si="13"/>
        <v>47325</v>
      </c>
      <c r="CL41" s="18" t="str">
        <f t="shared" si="14"/>
        <v>嘉手納町</v>
      </c>
      <c r="CM41" s="18">
        <f>VLOOKUP($CK41&amp;"_"&amp;$AZ$7,データシート1!$A:$BT,MATCH("ca_太陽光発電（10kW未満）",データシート1!$A$1:$BT$1,0),0)</f>
        <v>118</v>
      </c>
      <c r="CN41" s="18">
        <f>VLOOKUP($CK41&amp;"_"&amp;$AZ$5,データシート1!$A:$BT,MATCH("ab_家庭",データシート1!$A$1:$BT$1,0),0)</f>
        <v>5626</v>
      </c>
      <c r="CO41" s="223">
        <f t="shared" si="15"/>
        <v>2.0974049057945254E-2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33213</v>
      </c>
      <c r="AY72" s="18" t="str">
        <f>IF(IFERROR(比較地域マスタ!$AE7,"")=0,"",IFERROR(比較地域マスタ!$AE7,""))</f>
        <v>赤磐市</v>
      </c>
      <c r="AZ72" s="16"/>
      <c r="BA72" s="22">
        <v>1</v>
      </c>
      <c r="BB72" s="22">
        <v>1</v>
      </c>
      <c r="BC72" s="18" t="str">
        <f>AX72</f>
        <v>33213</v>
      </c>
      <c r="BD72" s="18" t="str">
        <f>AY72</f>
        <v>赤磐市</v>
      </c>
      <c r="BE72" s="33">
        <f>VLOOKUP(BC72&amp;"_"&amp;$AZ$9,データシート3!A:AB,MATCH("ea_"&amp;"太陽光（建物系）"&amp;"_年間発電",データシート3!$A$1:$AB$1,0),0)/10^3+VLOOKUP(BC72&amp;"_"&amp;$AZ$9,データシート3!A:AB,MATCH("ea_"&amp;"太陽光（土地系）"&amp;"_年間発電",データシート3!$A$1:$AB$1,0),0)/10^3</f>
        <v>1218632.3929999999</v>
      </c>
      <c r="BF72" s="33">
        <f>VLOOKUP(BC72&amp;"_"&amp;$AZ$9,データシート3!A:AB,MATCH("ea_"&amp;"風力（陸上）"&amp;"_年間発電",データシート3!$A$1:$AB$1,0),0)/10^3</f>
        <v>105501.58599999998</v>
      </c>
      <c r="BG72" s="33">
        <f>VLOOKUP(BC72&amp;"_"&amp;$AZ$9,データシート3!A:AB,MATCH("ea_"&amp;"中小水（河川）"&amp;"_年間発電",データシート3!$A$1:$AB$1,0),0)/10^3+VLOOKUP(BC72&amp;"_"&amp;$AZ$9,データシート3!A:AB,MATCH("ea_"&amp;"中小水（農業用水路）"&amp;"_年間発電",データシート3!$A$1:$AB$1,0),0)/10^3</f>
        <v>264.20499999999993</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1324398.1839999999</v>
      </c>
      <c r="BJ72" s="33">
        <f>(VLOOKUP($BC72&amp;"_"&amp;$AZ$8,データシート3!$A:$AN,MATCH("da_合計",データシート3!$A$1:$AN$1,0),0))/10^3</f>
        <v>250910.98070905521</v>
      </c>
      <c r="BK72" s="33">
        <f t="shared" ref="BK72:BK103" si="21">BI72-BJ72</f>
        <v>1073487.2032909447</v>
      </c>
      <c r="BL72" s="33">
        <f t="shared" ref="BL72:BL103" si="22">IF(BK72&gt;0,0,BK72)</f>
        <v>0</v>
      </c>
      <c r="BM72" s="33">
        <f t="shared" ref="BM72:BM103" si="23">IF(BK72&gt;0,BK72,0)</f>
        <v>1073487.2032909447</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33216</v>
      </c>
      <c r="AY73" s="18" t="str">
        <f>IF(IFERROR(比較地域マスタ!$AE8,"")=0,"",IFERROR(比較地域マスタ!$AE8,""))</f>
        <v>浅口市</v>
      </c>
      <c r="AZ73" s="16"/>
      <c r="BA73" s="22">
        <v>2</v>
      </c>
      <c r="BB73" s="22">
        <v>1</v>
      </c>
      <c r="BC73" s="18" t="str">
        <f t="shared" ref="BC73:BC136" si="24">AX73</f>
        <v>33216</v>
      </c>
      <c r="BD73" s="18" t="str">
        <f t="shared" ref="BD73:BD136" si="25">AY73</f>
        <v>浅口市</v>
      </c>
      <c r="BE73" s="33">
        <f>VLOOKUP(BC73&amp;"_"&amp;$AZ$9,データシート3!A:AB,MATCH("ea_"&amp;"太陽光（建物系）"&amp;"_年間発電",データシート3!$A$1:$AB$1,0),0)/10^3+VLOOKUP(BC73&amp;"_"&amp;$AZ$9,データシート3!A:AB,MATCH("ea_"&amp;"太陽光（土地系）"&amp;"_年間発電",データシート3!$A$1:$AB$1,0),0)/10^3</f>
        <v>561392.8949999999</v>
      </c>
      <c r="BF73" s="33">
        <f>VLOOKUP(BC73&amp;"_"&amp;$AZ$9,データシート3!A:AB,MATCH("ea_"&amp;"風力（陸上）"&amp;"_年間発電",データシート3!$A$1:$AB$1,0),0)/10^3</f>
        <v>9995.11</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571388.00499999989</v>
      </c>
      <c r="BJ73" s="33">
        <f>(VLOOKUP($BC73&amp;"_"&amp;$AZ$8,データシート3!$A:$AN,MATCH("da_合計",データシート3!$A$1:$AN$1,0),0))/10^3</f>
        <v>177534.28796187107</v>
      </c>
      <c r="BK73" s="33">
        <f t="shared" si="21"/>
        <v>393853.71703812882</v>
      </c>
      <c r="BL73" s="33">
        <f t="shared" si="22"/>
        <v>0</v>
      </c>
      <c r="BM73" s="33">
        <f t="shared" si="23"/>
        <v>393853.71703812882</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33207</v>
      </c>
      <c r="AY74" s="18" t="str">
        <f>IF(IFERROR(比較地域マスタ!$AE9,"")=0,"",IFERROR(比較地域マスタ!$AE9,""))</f>
        <v>井原市</v>
      </c>
      <c r="AZ74" s="16"/>
      <c r="BA74" s="22">
        <v>3</v>
      </c>
      <c r="BB74" s="22">
        <v>1</v>
      </c>
      <c r="BC74" s="18" t="str">
        <f t="shared" si="24"/>
        <v>33207</v>
      </c>
      <c r="BD74" s="18" t="str">
        <f t="shared" si="25"/>
        <v>井原市</v>
      </c>
      <c r="BE74" s="33">
        <f>VLOOKUP(BC74&amp;"_"&amp;$AZ$9,データシート3!A:AB,MATCH("ea_"&amp;"太陽光（建物系）"&amp;"_年間発電",データシート3!$A$1:$AB$1,0),0)/10^3+VLOOKUP(BC74&amp;"_"&amp;$AZ$9,データシート3!A:AB,MATCH("ea_"&amp;"太陽光（土地系）"&amp;"_年間発電",データシート3!$A$1:$AB$1,0),0)/10^3</f>
        <v>1240897.6089999999</v>
      </c>
      <c r="BF74" s="33">
        <f>VLOOKUP(BC74&amp;"_"&amp;$AZ$9,データシート3!A:AB,MATCH("ea_"&amp;"風力（陸上）"&amp;"_年間発電",データシート3!$A$1:$AB$1,0),0)/10^3</f>
        <v>48213.368000000002</v>
      </c>
      <c r="BG74" s="33">
        <f>VLOOKUP(BC74&amp;"_"&amp;$AZ$9,データシート3!A:AB,MATCH("ea_"&amp;"中小水（河川）"&amp;"_年間発電",データシート3!$A$1:$AB$1,0),0)/10^3+VLOOKUP(BC74&amp;"_"&amp;$AZ$9,データシート3!A:AB,MATCH("ea_"&amp;"中小水（農業用水路）"&amp;"_年間発電",データシート3!$A$1:$AB$1,0),0)/10^3</f>
        <v>2831.1179999999999</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1291942.095</v>
      </c>
      <c r="BJ74" s="33">
        <f>(VLOOKUP($BC74&amp;"_"&amp;$AZ$8,データシート3!$A:$AN,MATCH("da_合計",データシート3!$A$1:$AN$1,0),0))/10^3</f>
        <v>293169.87750872393</v>
      </c>
      <c r="BK74" s="33">
        <f t="shared" si="21"/>
        <v>998772.2174912761</v>
      </c>
      <c r="BL74" s="33">
        <f t="shared" si="22"/>
        <v>0</v>
      </c>
      <c r="BM74" s="33">
        <f t="shared" si="23"/>
        <v>998772.2174912761</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33100</v>
      </c>
      <c r="AY75" s="18" t="str">
        <f>IF(IFERROR(比較地域マスタ!$AE10,"")=0,"",IFERROR(比較地域マスタ!$AE10,""))</f>
        <v>岡山市</v>
      </c>
      <c r="AZ75" s="16"/>
      <c r="BA75" s="22">
        <v>4</v>
      </c>
      <c r="BB75" s="22">
        <v>1</v>
      </c>
      <c r="BC75" s="18" t="str">
        <f t="shared" si="24"/>
        <v>33100</v>
      </c>
      <c r="BD75" s="18" t="str">
        <f t="shared" si="25"/>
        <v>岡山市</v>
      </c>
      <c r="BE75" s="33">
        <f>VLOOKUP(BC75&amp;"_"&amp;$AZ$9,データシート3!A:AB,MATCH("ea_"&amp;"太陽光（建物系）"&amp;"_年間発電",データシート3!$A$1:$AB$1,0),0)/10^3+VLOOKUP(BC75&amp;"_"&amp;$AZ$9,データシート3!A:AB,MATCH("ea_"&amp;"太陽光（土地系）"&amp;"_年間発電",データシート3!$A$1:$AB$1,0),0)/10^3</f>
        <v>6654167.9869999997</v>
      </c>
      <c r="BF75" s="33">
        <f>VLOOKUP(BC75&amp;"_"&amp;$AZ$9,データシート3!A:AB,MATCH("ea_"&amp;"風力（陸上）"&amp;"_年間発電",データシート3!$A$1:$AB$1,0),0)/10^3</f>
        <v>197966.21400000001</v>
      </c>
      <c r="BG75" s="33">
        <f>VLOOKUP(BC75&amp;"_"&amp;$AZ$9,データシート3!A:AB,MATCH("ea_"&amp;"中小水（河川）"&amp;"_年間発電",データシート3!$A$1:$AB$1,0),0)/10^3+VLOOKUP(BC75&amp;"_"&amp;$AZ$9,データシート3!A:AB,MATCH("ea_"&amp;"中小水（農業用水路）"&amp;"_年間発電",データシート3!$A$1:$AB$1,0),0)/10^3</f>
        <v>2990.7660000000005</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6855124.9669999992</v>
      </c>
      <c r="BJ75" s="33">
        <f>(VLOOKUP($BC75&amp;"_"&amp;$AZ$8,データシート3!$A:$AN,MATCH("da_合計",データシート3!$A$1:$AN$1,0),0))/10^3</f>
        <v>4681036.9846885754</v>
      </c>
      <c r="BK75" s="33">
        <f t="shared" si="21"/>
        <v>2174087.9823114239</v>
      </c>
      <c r="BL75" s="33">
        <f t="shared" si="22"/>
        <v>0</v>
      </c>
      <c r="BM75" s="33">
        <f t="shared" si="23"/>
        <v>2174087.9823114239</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33606</v>
      </c>
      <c r="AY76" s="18" t="str">
        <f>IF(IFERROR(比較地域マスタ!$AE11,"")=0,"",IFERROR(比較地域マスタ!$AE11,""))</f>
        <v>鏡野町</v>
      </c>
      <c r="AZ76" s="16"/>
      <c r="BA76" s="22">
        <v>5</v>
      </c>
      <c r="BB76" s="22">
        <v>1</v>
      </c>
      <c r="BC76" s="18" t="str">
        <f t="shared" si="24"/>
        <v>33606</v>
      </c>
      <c r="BD76" s="18" t="str">
        <f t="shared" si="25"/>
        <v>鏡野町</v>
      </c>
      <c r="BE76" s="33">
        <f>VLOOKUP(BC76&amp;"_"&amp;$AZ$9,データシート3!A:AB,MATCH("ea_"&amp;"太陽光（建物系）"&amp;"_年間発電",データシート3!$A$1:$AB$1,0),0)/10^3+VLOOKUP(BC76&amp;"_"&amp;$AZ$9,データシート3!A:AB,MATCH("ea_"&amp;"太陽光（土地系）"&amp;"_年間発電",データシート3!$A$1:$AB$1,0),0)/10^3</f>
        <v>847172.34399999992</v>
      </c>
      <c r="BF76" s="33">
        <f>VLOOKUP(BC76&amp;"_"&amp;$AZ$9,データシート3!A:AB,MATCH("ea_"&amp;"風力（陸上）"&amp;"_年間発電",データシート3!$A$1:$AB$1,0),0)/10^3</f>
        <v>2057370.16</v>
      </c>
      <c r="BG76" s="33">
        <f>VLOOKUP(BC76&amp;"_"&amp;$AZ$9,データシート3!A:AB,MATCH("ea_"&amp;"中小水（河川）"&amp;"_年間発電",データシート3!$A$1:$AB$1,0),0)/10^3+VLOOKUP(BC76&amp;"_"&amp;$AZ$9,データシート3!A:AB,MATCH("ea_"&amp;"中小水（農業用水路）"&amp;"_年間発電",データシート3!$A$1:$AB$1,0),0)/10^3</f>
        <v>43351.942000000003</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2947894.4459999995</v>
      </c>
      <c r="BJ76" s="33">
        <f>(VLOOKUP($BC76&amp;"_"&amp;$AZ$8,データシート3!$A:$AN,MATCH("da_合計",データシート3!$A$1:$AN$1,0),0))/10^3</f>
        <v>82072.557191960979</v>
      </c>
      <c r="BK76" s="33">
        <f t="shared" si="21"/>
        <v>2865821.8888080386</v>
      </c>
      <c r="BL76" s="33">
        <f t="shared" si="22"/>
        <v>0</v>
      </c>
      <c r="BM76" s="33">
        <f t="shared" si="23"/>
        <v>2865821.8888080386</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33205</v>
      </c>
      <c r="AY77" s="18" t="str">
        <f>IF(IFERROR(比較地域マスタ!$AE12,"")=0,"",IFERROR(比較地域マスタ!$AE12,""))</f>
        <v>笠岡市</v>
      </c>
      <c r="AZ77" s="16"/>
      <c r="BA77" s="22">
        <v>6</v>
      </c>
      <c r="BB77" s="22">
        <v>1</v>
      </c>
      <c r="BC77" s="18" t="str">
        <f t="shared" si="24"/>
        <v>33205</v>
      </c>
      <c r="BD77" s="18" t="str">
        <f t="shared" si="25"/>
        <v>笠岡市</v>
      </c>
      <c r="BE77" s="33">
        <f>VLOOKUP(BC77&amp;"_"&amp;$AZ$9,データシート3!A:AB,MATCH("ea_"&amp;"太陽光（建物系）"&amp;"_年間発電",データシート3!$A$1:$AB$1,0),0)/10^3+VLOOKUP(BC77&amp;"_"&amp;$AZ$9,データシート3!A:AB,MATCH("ea_"&amp;"太陽光（土地系）"&amp;"_年間発電",データシート3!$A$1:$AB$1,0),0)/10^3</f>
        <v>1292780.9130000002</v>
      </c>
      <c r="BF77" s="33">
        <f>VLOOKUP(BC77&amp;"_"&amp;$AZ$9,データシート3!A:AB,MATCH("ea_"&amp;"風力（陸上）"&amp;"_年間発電",データシート3!$A$1:$AB$1,0),0)/10^3</f>
        <v>970.774</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1293751.6870000002</v>
      </c>
      <c r="BJ77" s="33">
        <f>(VLOOKUP($BC77&amp;"_"&amp;$AZ$8,データシート3!$A:$AN,MATCH("da_合計",データシート3!$A$1:$AN$1,0),0))/10^3</f>
        <v>413994.76458995976</v>
      </c>
      <c r="BK77" s="33">
        <f t="shared" si="21"/>
        <v>879756.9224100404</v>
      </c>
      <c r="BL77" s="33">
        <f t="shared" si="22"/>
        <v>0</v>
      </c>
      <c r="BM77" s="33">
        <f t="shared" si="23"/>
        <v>879756.9224100404</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33681</v>
      </c>
      <c r="AY78" s="18" t="str">
        <f>IF(IFERROR(比較地域マスタ!$AE13,"")=0,"",IFERROR(比較地域マスタ!$AE13,""))</f>
        <v>吉備中央町</v>
      </c>
      <c r="AZ78" s="16"/>
      <c r="BA78" s="22">
        <v>7</v>
      </c>
      <c r="BB78" s="22">
        <v>1</v>
      </c>
      <c r="BC78" s="18" t="str">
        <f t="shared" si="24"/>
        <v>33681</v>
      </c>
      <c r="BD78" s="18" t="str">
        <f t="shared" si="25"/>
        <v>吉備中央町</v>
      </c>
      <c r="BE78" s="33">
        <f>VLOOKUP(BC78&amp;"_"&amp;$AZ$9,データシート3!A:AB,MATCH("ea_"&amp;"太陽光（建物系）"&amp;"_年間発電",データシート3!$A$1:$AB$1,0),0)/10^3+VLOOKUP(BC78&amp;"_"&amp;$AZ$9,データシート3!A:AB,MATCH("ea_"&amp;"太陽光（土地系）"&amp;"_年間発電",データシート3!$A$1:$AB$1,0),0)/10^3</f>
        <v>1189848.4640000002</v>
      </c>
      <c r="BF78" s="33">
        <f>VLOOKUP(BC78&amp;"_"&amp;$AZ$9,データシート3!A:AB,MATCH("ea_"&amp;"風力（陸上）"&amp;"_年間発電",データシート3!$A$1:$AB$1,0),0)/10^3</f>
        <v>176386.45699999999</v>
      </c>
      <c r="BG78" s="33">
        <f>VLOOKUP(BC78&amp;"_"&amp;$AZ$9,データシート3!A:AB,MATCH("ea_"&amp;"中小水（河川）"&amp;"_年間発電",データシート3!$A$1:$AB$1,0),0)/10^3+VLOOKUP(BC78&amp;"_"&amp;$AZ$9,データシート3!A:AB,MATCH("ea_"&amp;"中小水（農業用水路）"&amp;"_年間発電",データシート3!$A$1:$AB$1,0),0)/10^3</f>
        <v>2565.529</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1368800.4500000002</v>
      </c>
      <c r="BJ78" s="33">
        <f>(VLOOKUP($BC78&amp;"_"&amp;$AZ$8,データシート3!$A:$AN,MATCH("da_合計",データシート3!$A$1:$AN$1,0),0))/10^3</f>
        <v>100793.50718417289</v>
      </c>
      <c r="BK78" s="33">
        <f t="shared" si="21"/>
        <v>1268006.9428158272</v>
      </c>
      <c r="BL78" s="33">
        <f t="shared" si="22"/>
        <v>0</v>
      </c>
      <c r="BM78" s="33">
        <f t="shared" si="23"/>
        <v>1268006.9428158272</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33663</v>
      </c>
      <c r="AY79" s="18" t="str">
        <f>IF(IFERROR(比較地域マスタ!$AE14,"")=0,"",IFERROR(比較地域マスタ!$AE14,""))</f>
        <v>久米南町</v>
      </c>
      <c r="AZ79" s="16"/>
      <c r="BA79" s="22">
        <v>8</v>
      </c>
      <c r="BB79" s="22">
        <v>1</v>
      </c>
      <c r="BC79" s="18" t="str">
        <f t="shared" si="24"/>
        <v>33663</v>
      </c>
      <c r="BD79" s="18" t="str">
        <f t="shared" si="25"/>
        <v>久米南町</v>
      </c>
      <c r="BE79" s="33">
        <f>VLOOKUP(BC79&amp;"_"&amp;$AZ$9,データシート3!A:AB,MATCH("ea_"&amp;"太陽光（建物系）"&amp;"_年間発電",データシート3!$A$1:$AB$1,0),0)/10^3+VLOOKUP(BC79&amp;"_"&amp;$AZ$9,データシート3!A:AB,MATCH("ea_"&amp;"太陽光（土地系）"&amp;"_年間発電",データシート3!$A$1:$AB$1,0),0)/10^3</f>
        <v>447888.76199999999</v>
      </c>
      <c r="BF79" s="33">
        <f>VLOOKUP(BC79&amp;"_"&amp;$AZ$9,データシート3!A:AB,MATCH("ea_"&amp;"風力（陸上）"&amp;"_年間発電",データシート3!$A$1:$AB$1,0),0)/10^3</f>
        <v>14204.963</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462093.72499999998</v>
      </c>
      <c r="BJ79" s="33">
        <f>(VLOOKUP($BC79&amp;"_"&amp;$AZ$8,データシート3!$A:$AN,MATCH("da_合計",データシート3!$A$1:$AN$1,0),0))/10^3</f>
        <v>28818.754834514068</v>
      </c>
      <c r="BK79" s="33">
        <f t="shared" si="21"/>
        <v>433274.97016548592</v>
      </c>
      <c r="BL79" s="33">
        <f>IF(BK79&gt;0,0,BK79)</f>
        <v>0</v>
      </c>
      <c r="BM79" s="33">
        <f>IF(BK79&gt;0,BK79,0)</f>
        <v>433274.97016548592</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33202</v>
      </c>
      <c r="AY80" s="18" t="str">
        <f>IF(IFERROR(比較地域マスタ!$AE15,"")=0,"",IFERROR(比較地域マスタ!$AE15,""))</f>
        <v>倉敷市</v>
      </c>
      <c r="AZ80" s="16"/>
      <c r="BA80" s="22">
        <v>9</v>
      </c>
      <c r="BB80" s="22">
        <v>1</v>
      </c>
      <c r="BC80" s="18" t="str">
        <f t="shared" si="24"/>
        <v>33202</v>
      </c>
      <c r="BD80" s="18" t="str">
        <f t="shared" si="25"/>
        <v>倉敷市</v>
      </c>
      <c r="BE80" s="33">
        <f>VLOOKUP(BC80&amp;"_"&amp;$AZ$9,データシート3!A:AB,MATCH("ea_"&amp;"太陽光（建物系）"&amp;"_年間発電",データシート3!$A$1:$AB$1,0),0)/10^3+VLOOKUP(BC80&amp;"_"&amp;$AZ$9,データシート3!A:AB,MATCH("ea_"&amp;"太陽光（土地系）"&amp;"_年間発電",データシート3!$A$1:$AB$1,0),0)/10^3</f>
        <v>3833183.3080000002</v>
      </c>
      <c r="BF80" s="33">
        <f>VLOOKUP(BC80&amp;"_"&amp;$AZ$9,データシート3!A:AB,MATCH("ea_"&amp;"風力（陸上）"&amp;"_年間発電",データシート3!$A$1:$AB$1,0),0)/10^3</f>
        <v>24427.376</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3857610.6840000004</v>
      </c>
      <c r="BJ80" s="33">
        <f>(VLOOKUP($BC80&amp;"_"&amp;$AZ$8,データシート3!$A:$AN,MATCH("da_合計",データシート3!$A$1:$AN$1,0),0))/10^3</f>
        <v>7765944.9400603659</v>
      </c>
      <c r="BK80" s="33">
        <f t="shared" si="21"/>
        <v>-3908334.2560603656</v>
      </c>
      <c r="BL80" s="33">
        <f t="shared" si="22"/>
        <v>-3908334.2560603656</v>
      </c>
      <c r="BM80" s="33">
        <f t="shared" si="23"/>
        <v>0</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33445</v>
      </c>
      <c r="AY81" s="18" t="str">
        <f>IF(IFERROR(比較地域マスタ!$AE16,"")=0,"",IFERROR(比較地域マスタ!$AE16,""))</f>
        <v>里庄町</v>
      </c>
      <c r="AZ81" s="16"/>
      <c r="BA81" s="22">
        <v>10</v>
      </c>
      <c r="BB81" s="22">
        <v>1</v>
      </c>
      <c r="BC81" s="18" t="str">
        <f t="shared" si="24"/>
        <v>33445</v>
      </c>
      <c r="BD81" s="18" t="str">
        <f t="shared" si="25"/>
        <v>里庄町</v>
      </c>
      <c r="BE81" s="33">
        <f>VLOOKUP(BC81&amp;"_"&amp;$AZ$9,データシート3!A:AB,MATCH("ea_"&amp;"太陽光（建物系）"&amp;"_年間発電",データシート3!$A$1:$AB$1,0),0)/10^3+VLOOKUP(BC81&amp;"_"&amp;$AZ$9,データシート3!A:AB,MATCH("ea_"&amp;"太陽光（土地系）"&amp;"_年間発電",データシート3!$A$1:$AB$1,0),0)/10^3</f>
        <v>137143.22899999999</v>
      </c>
      <c r="BF81" s="33">
        <f>VLOOKUP(BC81&amp;"_"&amp;$AZ$9,データシート3!A:AB,MATCH("ea_"&amp;"風力（陸上）"&amp;"_年間発電",データシート3!$A$1:$AB$1,0),0)/10^3</f>
        <v>0</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137143.22899999999</v>
      </c>
      <c r="BJ81" s="33">
        <f>(VLOOKUP($BC81&amp;"_"&amp;$AZ$8,データシート3!$A:$AN,MATCH("da_合計",データシート3!$A$1:$AN$1,0),0))/10^3</f>
        <v>129881.21669358757</v>
      </c>
      <c r="BK81" s="33">
        <f t="shared" si="21"/>
        <v>7262.01230641242</v>
      </c>
      <c r="BL81" s="33">
        <f t="shared" si="22"/>
        <v>0</v>
      </c>
      <c r="BM81" s="33">
        <f t="shared" si="23"/>
        <v>7262.01230641242</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33622</v>
      </c>
      <c r="AY82" s="18" t="str">
        <f>IF(IFERROR(比較地域マスタ!$AE17,"")=0,"",IFERROR(比較地域マスタ!$AE17,""))</f>
        <v>勝央町</v>
      </c>
      <c r="AZ82" s="16"/>
      <c r="BA82" s="22">
        <v>11</v>
      </c>
      <c r="BB82" s="22">
        <v>1</v>
      </c>
      <c r="BC82" s="18" t="str">
        <f t="shared" si="24"/>
        <v>33622</v>
      </c>
      <c r="BD82" s="18" t="str">
        <f t="shared" si="25"/>
        <v>勝央町</v>
      </c>
      <c r="BE82" s="33">
        <f>VLOOKUP(BC82&amp;"_"&amp;$AZ$9,データシート3!A:AB,MATCH("ea_"&amp;"太陽光（建物系）"&amp;"_年間発電",データシート3!$A$1:$AB$1,0),0)/10^3+VLOOKUP(BC82&amp;"_"&amp;$AZ$9,データシート3!A:AB,MATCH("ea_"&amp;"太陽光（土地系）"&amp;"_年間発電",データシート3!$A$1:$AB$1,0),0)/10^3</f>
        <v>679281.50699999975</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679281.50699999975</v>
      </c>
      <c r="BJ82" s="33">
        <f>(VLOOKUP($BC82&amp;"_"&amp;$AZ$8,データシート3!$A:$AN,MATCH("da_合計",データシート3!$A$1:$AN$1,0),0))/10^3</f>
        <v>210687.28656960765</v>
      </c>
      <c r="BK82" s="33">
        <f t="shared" si="21"/>
        <v>468594.22043039207</v>
      </c>
      <c r="BL82" s="33">
        <f t="shared" si="22"/>
        <v>0</v>
      </c>
      <c r="BM82" s="33">
        <f t="shared" si="23"/>
        <v>468594.22043039207</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33586</v>
      </c>
      <c r="AY83" s="18" t="str">
        <f>IF(IFERROR(比較地域マスタ!$AE18,"")=0,"",IFERROR(比較地域マスタ!$AE18,""))</f>
        <v>新庄村</v>
      </c>
      <c r="AZ83" s="16"/>
      <c r="BA83" s="22">
        <v>12</v>
      </c>
      <c r="BB83" s="22">
        <v>1</v>
      </c>
      <c r="BC83" s="18" t="str">
        <f t="shared" si="24"/>
        <v>33586</v>
      </c>
      <c r="BD83" s="18" t="str">
        <f t="shared" si="25"/>
        <v>新庄村</v>
      </c>
      <c r="BE83" s="33">
        <f>VLOOKUP(BC83&amp;"_"&amp;$AZ$9,データシート3!A:AB,MATCH("ea_"&amp;"太陽光（建物系）"&amp;"_年間発電",データシート3!$A$1:$AB$1,0),0)/10^3+VLOOKUP(BC83&amp;"_"&amp;$AZ$9,データシート3!A:AB,MATCH("ea_"&amp;"太陽光（土地系）"&amp;"_年間発電",データシート3!$A$1:$AB$1,0),0)/10^3</f>
        <v>76188.016000000018</v>
      </c>
      <c r="BF83" s="33">
        <f>VLOOKUP(BC83&amp;"_"&amp;$AZ$9,データシート3!A:AB,MATCH("ea_"&amp;"風力（陸上）"&amp;"_年間発電",データシート3!$A$1:$AB$1,0),0)/10^3</f>
        <v>454464.23100000009</v>
      </c>
      <c r="BG83" s="33">
        <f>VLOOKUP(BC83&amp;"_"&amp;$AZ$9,データシート3!A:AB,MATCH("ea_"&amp;"中小水（河川）"&amp;"_年間発電",データシート3!$A$1:$AB$1,0),0)/10^3+VLOOKUP(BC83&amp;"_"&amp;$AZ$9,データシート3!A:AB,MATCH("ea_"&amp;"中小水（農業用水路）"&amp;"_年間発電",データシート3!$A$1:$AB$1,0),0)/10^3</f>
        <v>2537.8020000000001</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533190.04900000012</v>
      </c>
      <c r="BJ83" s="33">
        <f>(VLOOKUP($BC83&amp;"_"&amp;$AZ$8,データシート3!$A:$AN,MATCH("da_合計",データシート3!$A$1:$AN$1,0),0))/10^3</f>
        <v>3504.3774241906017</v>
      </c>
      <c r="BK83" s="33">
        <f t="shared" si="21"/>
        <v>529685.67157580948</v>
      </c>
      <c r="BL83" s="33">
        <f t="shared" si="22"/>
        <v>0</v>
      </c>
      <c r="BM83" s="33">
        <f t="shared" si="23"/>
        <v>529685.67157580948</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33212</v>
      </c>
      <c r="AY84" s="18" t="str">
        <f>IF(IFERROR(比較地域マスタ!$AE19,"")=0,"",IFERROR(比較地域マスタ!$AE19,""))</f>
        <v>瀬戸内市</v>
      </c>
      <c r="AZ84" s="16"/>
      <c r="BA84" s="22">
        <v>13</v>
      </c>
      <c r="BB84" s="22">
        <v>1</v>
      </c>
      <c r="BC84" s="18" t="str">
        <f t="shared" si="24"/>
        <v>33212</v>
      </c>
      <c r="BD84" s="18" t="str">
        <f t="shared" si="25"/>
        <v>瀬戸内市</v>
      </c>
      <c r="BE84" s="33">
        <f>VLOOKUP(BC84&amp;"_"&amp;$AZ$9,データシート3!A:AB,MATCH("ea_"&amp;"太陽光（建物系）"&amp;"_年間発電",データシート3!$A$1:$AB$1,0),0)/10^3+VLOOKUP(BC84&amp;"_"&amp;$AZ$9,データシート3!A:AB,MATCH("ea_"&amp;"太陽光（土地系）"&amp;"_年間発電",データシート3!$A$1:$AB$1,0),0)/10^3</f>
        <v>1012755.8310000002</v>
      </c>
      <c r="BF84" s="33">
        <f>VLOOKUP(BC84&amp;"_"&amp;$AZ$9,データシート3!A:AB,MATCH("ea_"&amp;"風力（陸上）"&amp;"_年間発電",データシート3!$A$1:$AB$1,0),0)/10^3</f>
        <v>27384.794999999995</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1040140.6260000003</v>
      </c>
      <c r="BJ84" s="33">
        <f>(VLOOKUP($BC84&amp;"_"&amp;$AZ$8,データシート3!$A:$AN,MATCH("da_合計",データシート3!$A$1:$AN$1,0),0))/10^3</f>
        <v>319189.77170440176</v>
      </c>
      <c r="BK84" s="33">
        <f t="shared" si="21"/>
        <v>720950.85429559858</v>
      </c>
      <c r="BL84" s="33">
        <f t="shared" si="22"/>
        <v>0</v>
      </c>
      <c r="BM84" s="33">
        <f t="shared" si="23"/>
        <v>720950.85429559858</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33208</v>
      </c>
      <c r="AY85" s="18" t="str">
        <f>IF(IFERROR(比較地域マスタ!$AE20,"")=0,"",IFERROR(比較地域マスタ!$AE20,""))</f>
        <v>総社市</v>
      </c>
      <c r="AZ85" s="16"/>
      <c r="BA85" s="22">
        <v>14</v>
      </c>
      <c r="BB85" s="22">
        <v>1</v>
      </c>
      <c r="BC85" s="18" t="str">
        <f t="shared" si="24"/>
        <v>33208</v>
      </c>
      <c r="BD85" s="18" t="str">
        <f t="shared" si="25"/>
        <v>総社市</v>
      </c>
      <c r="BE85" s="33">
        <f>VLOOKUP(BC85&amp;"_"&amp;$AZ$9,データシート3!A:AB,MATCH("ea_"&amp;"太陽光（建物系）"&amp;"_年間発電",データシート3!$A$1:$AB$1,0),0)/10^3+VLOOKUP(BC85&amp;"_"&amp;$AZ$9,データシート3!A:AB,MATCH("ea_"&amp;"太陽光（土地系）"&amp;"_年間発電",データシート3!$A$1:$AB$1,0),0)/10^3</f>
        <v>1156047.621</v>
      </c>
      <c r="BF85" s="33">
        <f>VLOOKUP(BC85&amp;"_"&amp;$AZ$9,データシート3!A:AB,MATCH("ea_"&amp;"風力（陸上）"&amp;"_年間発電",データシート3!$A$1:$AB$1,0),0)/10^3</f>
        <v>196233.11199999999</v>
      </c>
      <c r="BG85" s="33">
        <f>VLOOKUP(BC85&amp;"_"&amp;$AZ$9,データシート3!A:AB,MATCH("ea_"&amp;"中小水（河川）"&amp;"_年間発電",データシート3!$A$1:$AB$1,0),0)/10^3+VLOOKUP(BC85&amp;"_"&amp;$AZ$9,データシート3!A:AB,MATCH("ea_"&amp;"中小水（農業用水路）"&amp;"_年間発電",データシート3!$A$1:$AB$1,0),0)/10^3</f>
        <v>2433.9090000000006</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1354714.642</v>
      </c>
      <c r="BJ85" s="33">
        <f>(VLOOKUP($BC85&amp;"_"&amp;$AZ$8,データシート3!$A:$AN,MATCH("da_合計",データシート3!$A$1:$AN$1,0),0))/10^3</f>
        <v>496248.56676081999</v>
      </c>
      <c r="BK85" s="33">
        <f t="shared" si="21"/>
        <v>858466.07523918001</v>
      </c>
      <c r="BL85" s="33">
        <f t="shared" si="22"/>
        <v>0</v>
      </c>
      <c r="BM85" s="33">
        <f t="shared" si="23"/>
        <v>858466.07523918001</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33209</v>
      </c>
      <c r="AY86" s="18" t="str">
        <f>IF(IFERROR(比較地域マスタ!$AE21,"")=0,"",IFERROR(比較地域マスタ!$AE21,""))</f>
        <v>高梁市</v>
      </c>
      <c r="AZ86" s="16"/>
      <c r="BA86" s="22">
        <v>15</v>
      </c>
      <c r="BB86" s="22">
        <v>1</v>
      </c>
      <c r="BC86" s="18" t="str">
        <f t="shared" si="24"/>
        <v>33209</v>
      </c>
      <c r="BD86" s="18" t="str">
        <f t="shared" si="25"/>
        <v>高梁市</v>
      </c>
      <c r="BE86" s="33">
        <f>VLOOKUP(BC86&amp;"_"&amp;$AZ$9,データシート3!A:AB,MATCH("ea_"&amp;"太陽光（建物系）"&amp;"_年間発電",データシート3!$A$1:$AB$1,0),0)/10^3+VLOOKUP(BC86&amp;"_"&amp;$AZ$9,データシート3!A:AB,MATCH("ea_"&amp;"太陽光（土地系）"&amp;"_年間発電",データシート3!$A$1:$AB$1,0),0)/10^3</f>
        <v>1255488.1429999999</v>
      </c>
      <c r="BF86" s="33">
        <f>VLOOKUP(BC86&amp;"_"&amp;$AZ$9,データシート3!A:AB,MATCH("ea_"&amp;"風力（陸上）"&amp;"_年間発電",データシート3!$A$1:$AB$1,0),0)/10^3</f>
        <v>577389.02500000014</v>
      </c>
      <c r="BG86" s="33">
        <f>VLOOKUP(BC86&amp;"_"&amp;$AZ$9,データシート3!A:AB,MATCH("ea_"&amp;"中小水（河川）"&amp;"_年間発電",データシート3!$A$1:$AB$1,0),0)/10^3+VLOOKUP(BC86&amp;"_"&amp;$AZ$9,データシート3!A:AB,MATCH("ea_"&amp;"中小水（農業用水路）"&amp;"_年間発電",データシート3!$A$1:$AB$1,0),0)/10^3</f>
        <v>49824.519</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1882701.6870000002</v>
      </c>
      <c r="BJ86" s="33">
        <f>(VLOOKUP($BC86&amp;"_"&amp;$AZ$8,データシート3!$A:$AN,MATCH("da_合計",データシート3!$A$1:$AN$1,0),0))/10^3</f>
        <v>254688.63550684336</v>
      </c>
      <c r="BK86" s="33">
        <f t="shared" si="21"/>
        <v>1628013.0514931567</v>
      </c>
      <c r="BL86" s="33">
        <f t="shared" si="22"/>
        <v>0</v>
      </c>
      <c r="BM86" s="33">
        <f t="shared" si="23"/>
        <v>1628013.0514931567</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33204</v>
      </c>
      <c r="AY87" s="18" t="str">
        <f>IF(IFERROR(比較地域マスタ!$AE22,"")=0,"",IFERROR(比較地域マスタ!$AE22,""))</f>
        <v>玉野市</v>
      </c>
      <c r="AZ87" s="16"/>
      <c r="BA87" s="22">
        <v>16</v>
      </c>
      <c r="BB87" s="22">
        <v>1</v>
      </c>
      <c r="BC87" s="18" t="str">
        <f t="shared" si="24"/>
        <v>33204</v>
      </c>
      <c r="BD87" s="18" t="str">
        <f t="shared" si="25"/>
        <v>玉野市</v>
      </c>
      <c r="BE87" s="33">
        <f>VLOOKUP(BC87&amp;"_"&amp;$AZ$9,データシート3!A:AB,MATCH("ea_"&amp;"太陽光（建物系）"&amp;"_年間発電",データシート3!$A$1:$AB$1,0),0)/10^3+VLOOKUP(BC87&amp;"_"&amp;$AZ$9,データシート3!A:AB,MATCH("ea_"&amp;"太陽光（土地系）"&amp;"_年間発電",データシート3!$A$1:$AB$1,0),0)/10^3</f>
        <v>807940.28500000003</v>
      </c>
      <c r="BF87" s="33">
        <f>VLOOKUP(BC87&amp;"_"&amp;$AZ$9,データシート3!A:AB,MATCH("ea_"&amp;"風力（陸上）"&amp;"_年間発電",データシート3!$A$1:$AB$1,0),0)/10^3</f>
        <v>35179.586000000003</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843119.87100000004</v>
      </c>
      <c r="BJ87" s="33">
        <f>(VLOOKUP($BC87&amp;"_"&amp;$AZ$8,データシート3!$A:$AN,MATCH("da_合計",データシート3!$A$1:$AN$1,0),0))/10^3</f>
        <v>549308.41048818373</v>
      </c>
      <c r="BK87" s="33">
        <f t="shared" si="21"/>
        <v>293811.46051181632</v>
      </c>
      <c r="BL87" s="33">
        <f t="shared" si="22"/>
        <v>0</v>
      </c>
      <c r="BM87" s="33">
        <f t="shared" si="23"/>
        <v>293811.46051181632</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33203</v>
      </c>
      <c r="AY88" s="18" t="str">
        <f>IF(IFERROR(比較地域マスタ!$AE23,"")=0,"",IFERROR(比較地域マスタ!$AE23,""))</f>
        <v>津山市</v>
      </c>
      <c r="AZ88" s="16"/>
      <c r="BA88" s="22">
        <v>17</v>
      </c>
      <c r="BB88" s="22">
        <v>1</v>
      </c>
      <c r="BC88" s="18" t="str">
        <f t="shared" si="24"/>
        <v>33203</v>
      </c>
      <c r="BD88" s="18" t="str">
        <f t="shared" si="25"/>
        <v>津山市</v>
      </c>
      <c r="BE88" s="33">
        <f>VLOOKUP(BC88&amp;"_"&amp;$AZ$9,データシート3!A:AB,MATCH("ea_"&amp;"太陽光（建物系）"&amp;"_年間発電",データシート3!$A$1:$AB$1,0),0)/10^3+VLOOKUP(BC88&amp;"_"&amp;$AZ$9,データシート3!A:AB,MATCH("ea_"&amp;"太陽光（土地系）"&amp;"_年間発電",データシート3!$A$1:$AB$1,0),0)/10^3</f>
        <v>2853616.0979999998</v>
      </c>
      <c r="BF88" s="33">
        <f>VLOOKUP(BC88&amp;"_"&amp;$AZ$9,データシート3!A:AB,MATCH("ea_"&amp;"風力（陸上）"&amp;"_年間発電",データシート3!$A$1:$AB$1,0),0)/10^3</f>
        <v>1375440.5220000001</v>
      </c>
      <c r="BG88" s="33">
        <f>VLOOKUP(BC88&amp;"_"&amp;$AZ$9,データシート3!A:AB,MATCH("ea_"&amp;"中小水（河川）"&amp;"_年間発電",データシート3!$A$1:$AB$1,0),0)/10^3+VLOOKUP(BC88&amp;"_"&amp;$AZ$9,データシート3!A:AB,MATCH("ea_"&amp;"中小水（農業用水路）"&amp;"_年間発電",データシート3!$A$1:$AB$1,0),0)/10^3</f>
        <v>31692.077000000001</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4260748.6969999997</v>
      </c>
      <c r="BJ88" s="33">
        <f>(VLOOKUP($BC88&amp;"_"&amp;$AZ$8,データシート3!$A:$AN,MATCH("da_合計",データシート3!$A$1:$AN$1,0),0))/10^3</f>
        <v>661964.92347119388</v>
      </c>
      <c r="BK88" s="33">
        <f t="shared" si="21"/>
        <v>3598783.7735288059</v>
      </c>
      <c r="BL88" s="33">
        <f t="shared" si="22"/>
        <v>0</v>
      </c>
      <c r="BM88" s="33">
        <f t="shared" si="23"/>
        <v>3598783.7735288059</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33623</v>
      </c>
      <c r="AY89" s="18" t="str">
        <f>IF(IFERROR(比較地域マスタ!$AE24,"")=0,"",IFERROR(比較地域マスタ!$AE24,""))</f>
        <v>奈義町</v>
      </c>
      <c r="AZ89" s="16"/>
      <c r="BA89" s="22">
        <v>18</v>
      </c>
      <c r="BB89" s="22">
        <v>1</v>
      </c>
      <c r="BC89" s="18" t="str">
        <f t="shared" si="24"/>
        <v>33623</v>
      </c>
      <c r="BD89" s="18" t="str">
        <f t="shared" si="25"/>
        <v>奈義町</v>
      </c>
      <c r="BE89" s="33">
        <f>VLOOKUP(BC89&amp;"_"&amp;$AZ$9,データシート3!A:AB,MATCH("ea_"&amp;"太陽光（建物系）"&amp;"_年間発電",データシート3!$A$1:$AB$1,0),0)/10^3+VLOOKUP(BC89&amp;"_"&amp;$AZ$9,データシート3!A:AB,MATCH("ea_"&amp;"太陽光（土地系）"&amp;"_年間発電",データシート3!$A$1:$AB$1,0),0)/10^3</f>
        <v>462077.90899999999</v>
      </c>
      <c r="BF89" s="33">
        <f>VLOOKUP(BC89&amp;"_"&amp;$AZ$9,データシート3!A:AB,MATCH("ea_"&amp;"風力（陸上）"&amp;"_年間発電",データシート3!$A$1:$AB$1,0),0)/10^3</f>
        <v>82445.286999999997</v>
      </c>
      <c r="BG89" s="33">
        <f>VLOOKUP(BC89&amp;"_"&amp;$AZ$9,データシート3!A:AB,MATCH("ea_"&amp;"中小水（河川）"&amp;"_年間発電",データシート3!$A$1:$AB$1,0),0)/10^3+VLOOKUP(BC89&amp;"_"&amp;$AZ$9,データシート3!A:AB,MATCH("ea_"&amp;"中小水（農業用水路）"&amp;"_年間発電",データシート3!$A$1:$AB$1,0),0)/10^3</f>
        <v>5203.2330000000002</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549726.429</v>
      </c>
      <c r="BJ89" s="33">
        <f>(VLOOKUP($BC89&amp;"_"&amp;$AZ$8,データシート3!$A:$AN,MATCH("da_合計",データシート3!$A$1:$AN$1,0),0))/10^3</f>
        <v>64014.699572938232</v>
      </c>
      <c r="BK89" s="33">
        <f t="shared" si="21"/>
        <v>485711.72942706174</v>
      </c>
      <c r="BL89" s="33">
        <f t="shared" si="22"/>
        <v>0</v>
      </c>
      <c r="BM89" s="33">
        <f t="shared" si="23"/>
        <v>485711.72942706174</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33210</v>
      </c>
      <c r="AY90" s="18" t="str">
        <f>IF(IFERROR(比較地域マスタ!$AE25,"")=0,"",IFERROR(比較地域マスタ!$AE25,""))</f>
        <v>新見市</v>
      </c>
      <c r="AZ90" s="16"/>
      <c r="BA90" s="22">
        <v>19</v>
      </c>
      <c r="BB90" s="22">
        <v>1</v>
      </c>
      <c r="BC90" s="18" t="str">
        <f t="shared" si="24"/>
        <v>33210</v>
      </c>
      <c r="BD90" s="18" t="str">
        <f t="shared" si="25"/>
        <v>新見市</v>
      </c>
      <c r="BE90" s="33">
        <f>VLOOKUP(BC90&amp;"_"&amp;$AZ$9,データシート3!A:AB,MATCH("ea_"&amp;"太陽光（建物系）"&amp;"_年間発電",データシート3!$A$1:$AB$1,0),0)/10^3+VLOOKUP(BC90&amp;"_"&amp;$AZ$9,データシート3!A:AB,MATCH("ea_"&amp;"太陽光（土地系）"&amp;"_年間発電",データシート3!$A$1:$AB$1,0),0)/10^3</f>
        <v>1367162.53</v>
      </c>
      <c r="BF90" s="33">
        <f>VLOOKUP(BC90&amp;"_"&amp;$AZ$9,データシート3!A:AB,MATCH("ea_"&amp;"風力（陸上）"&amp;"_年間発電",データシート3!$A$1:$AB$1,0),0)/10^3</f>
        <v>2790026.4730000007</v>
      </c>
      <c r="BG90" s="33">
        <f>VLOOKUP(BC90&amp;"_"&amp;$AZ$9,データシート3!A:AB,MATCH("ea_"&amp;"中小水（河川）"&amp;"_年間発電",データシート3!$A$1:$AB$1,0),0)/10^3+VLOOKUP(BC90&amp;"_"&amp;$AZ$9,データシート3!A:AB,MATCH("ea_"&amp;"中小水（農業用水路）"&amp;"_年間発電",データシート3!$A$1:$AB$1,0),0)/10^3</f>
        <v>73456.005000000005</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4230645.0080000004</v>
      </c>
      <c r="BJ90" s="33">
        <f>(VLOOKUP($BC90&amp;"_"&amp;$AZ$8,データシート3!$A:$AN,MATCH("da_合計",データシート3!$A$1:$AN$1,0),0))/10^3</f>
        <v>210507.93645445775</v>
      </c>
      <c r="BK90" s="33">
        <f t="shared" si="21"/>
        <v>4020137.0715455427</v>
      </c>
      <c r="BL90" s="33">
        <f t="shared" si="22"/>
        <v>0</v>
      </c>
      <c r="BM90" s="33">
        <f t="shared" si="23"/>
        <v>4020137.0715455427</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33643</v>
      </c>
      <c r="AY91" s="18" t="str">
        <f>IF(IFERROR(比較地域マスタ!$AE26,"")=0,"",IFERROR(比較地域マスタ!$AE26,""))</f>
        <v>西粟倉村</v>
      </c>
      <c r="BA91" s="22">
        <v>20</v>
      </c>
      <c r="BB91" s="22">
        <v>1</v>
      </c>
      <c r="BC91" s="18" t="str">
        <f t="shared" si="24"/>
        <v>33643</v>
      </c>
      <c r="BD91" s="18" t="str">
        <f t="shared" si="25"/>
        <v>西粟倉村</v>
      </c>
      <c r="BE91" s="33">
        <f>VLOOKUP(BC91&amp;"_"&amp;$AZ$9,データシート3!A:AB,MATCH("ea_"&amp;"太陽光（建物系）"&amp;"_年間発電",データシート3!$A$1:$AB$1,0),0)/10^3+VLOOKUP(BC91&amp;"_"&amp;$AZ$9,データシート3!A:AB,MATCH("ea_"&amp;"太陽光（土地系）"&amp;"_年間発電",データシート3!$A$1:$AB$1,0),0)/10^3</f>
        <v>57386.918999999994</v>
      </c>
      <c r="BF91" s="33">
        <f>VLOOKUP(BC91&amp;"_"&amp;$AZ$9,データシート3!A:AB,MATCH("ea_"&amp;"風力（陸上）"&amp;"_年間発電",データシート3!$A$1:$AB$1,0),0)/10^3</f>
        <v>220250.69</v>
      </c>
      <c r="BG91" s="33">
        <f>VLOOKUP(BC91&amp;"_"&amp;$AZ$9,データシート3!A:AB,MATCH("ea_"&amp;"中小水（河川）"&amp;"_年間発電",データシート3!$A$1:$AB$1,0),0)/10^3+VLOOKUP(BC91&amp;"_"&amp;$AZ$9,データシート3!A:AB,MATCH("ea_"&amp;"中小水（農業用水路）"&amp;"_年間発電",データシート3!$A$1:$AB$1,0),0)/10^3</f>
        <v>11477</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289114.609</v>
      </c>
      <c r="BJ91" s="33">
        <f>(VLOOKUP($BC91&amp;"_"&amp;$AZ$8,データシート3!$A:$AN,MATCH("da_合計",データシート3!$A$1:$AN$1,0),0))/10^3</f>
        <v>5070.9604743277632</v>
      </c>
      <c r="BK91" s="33">
        <f t="shared" si="21"/>
        <v>284043.64852567221</v>
      </c>
      <c r="BL91" s="33">
        <f t="shared" si="22"/>
        <v>0</v>
      </c>
      <c r="BM91" s="33">
        <f t="shared" si="23"/>
        <v>284043.64852567221</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33423</v>
      </c>
      <c r="AY92" s="18" t="str">
        <f>IF(IFERROR(比較地域マスタ!$AE27,"")=0,"",IFERROR(比較地域マスタ!$AE27,""))</f>
        <v>早島町</v>
      </c>
      <c r="AZ92" s="16"/>
      <c r="BA92" s="22">
        <v>21</v>
      </c>
      <c r="BB92" s="22">
        <v>1</v>
      </c>
      <c r="BC92" s="18" t="str">
        <f t="shared" si="24"/>
        <v>33423</v>
      </c>
      <c r="BD92" s="18" t="str">
        <f t="shared" si="25"/>
        <v>早島町</v>
      </c>
      <c r="BE92" s="33">
        <f>VLOOKUP(BC92&amp;"_"&amp;$AZ$9,データシート3!A:AB,MATCH("ea_"&amp;"太陽光（建物系）"&amp;"_年間発電",データシート3!$A$1:$AB$1,0),0)/10^3+VLOOKUP(BC92&amp;"_"&amp;$AZ$9,データシート3!A:AB,MATCH("ea_"&amp;"太陽光（土地系）"&amp;"_年間発電",データシート3!$A$1:$AB$1,0),0)/10^3</f>
        <v>123356.266</v>
      </c>
      <c r="BF92" s="33">
        <f>VLOOKUP(BC92&amp;"_"&amp;$AZ$9,データシート3!A:AB,MATCH("ea_"&amp;"風力（陸上）"&amp;"_年間発電",データシート3!$A$1:$AB$1,0),0)/10^3</f>
        <v>0</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123356.266</v>
      </c>
      <c r="BJ92" s="33">
        <f>(VLOOKUP($BC92&amp;"_"&amp;$AZ$8,データシート3!$A:$AN,MATCH("da_合計",データシート3!$A$1:$AN$1,0),0))/10^3</f>
        <v>84931.706328788932</v>
      </c>
      <c r="BK92" s="33">
        <f>BI92-BJ92</f>
        <v>38424.559671211071</v>
      </c>
      <c r="BL92" s="33">
        <f t="shared" si="22"/>
        <v>0</v>
      </c>
      <c r="BM92" s="33">
        <f t="shared" si="23"/>
        <v>38424.559671211071</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33211</v>
      </c>
      <c r="AY93" s="18" t="str">
        <f>IF(IFERROR(比較地域マスタ!$AE28,"")=0,"",IFERROR(比較地域マスタ!$AE28,""))</f>
        <v>備前市</v>
      </c>
      <c r="AZ93" s="16"/>
      <c r="BA93" s="22">
        <v>22</v>
      </c>
      <c r="BB93" s="22">
        <v>1</v>
      </c>
      <c r="BC93" s="18" t="str">
        <f t="shared" si="24"/>
        <v>33211</v>
      </c>
      <c r="BD93" s="18" t="str">
        <f t="shared" si="25"/>
        <v>備前市</v>
      </c>
      <c r="BE93" s="33">
        <f>VLOOKUP(BC93&amp;"_"&amp;$AZ$9,データシート3!A:AB,MATCH("ea_"&amp;"太陽光（建物系）"&amp;"_年間発電",データシート3!$A$1:$AB$1,0),0)/10^3+VLOOKUP(BC93&amp;"_"&amp;$AZ$9,データシート3!A:AB,MATCH("ea_"&amp;"太陽光（土地系）"&amp;"_年間発電",データシート3!$A$1:$AB$1,0),0)/10^3</f>
        <v>647379.45500000007</v>
      </c>
      <c r="BF93" s="33">
        <f>VLOOKUP(BC93&amp;"_"&amp;$AZ$9,データシート3!A:AB,MATCH("ea_"&amp;"風力（陸上）"&amp;"_年間発電",データシート3!$A$1:$AB$1,0),0)/10^3</f>
        <v>228837.61799999999</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876217.07300000009</v>
      </c>
      <c r="BJ93" s="33">
        <f>(VLOOKUP($BC93&amp;"_"&amp;$AZ$8,データシート3!$A:$AN,MATCH("da_合計",データシート3!$A$1:$AN$1,0),0))/10^3</f>
        <v>372760.41206905985</v>
      </c>
      <c r="BK93" s="33">
        <f t="shared" si="21"/>
        <v>503456.66093094024</v>
      </c>
      <c r="BL93" s="33">
        <f t="shared" si="22"/>
        <v>0</v>
      </c>
      <c r="BM93" s="33">
        <f t="shared" si="23"/>
        <v>503456.66093094024</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33214</v>
      </c>
      <c r="AY94" s="18" t="str">
        <f>IF(IFERROR(比較地域マスタ!$AE29,"")=0,"",IFERROR(比較地域マスタ!$AE29,""))</f>
        <v>真庭市</v>
      </c>
      <c r="AZ94" s="16"/>
      <c r="BA94" s="22">
        <v>23</v>
      </c>
      <c r="BB94" s="22">
        <v>1</v>
      </c>
      <c r="BC94" s="18" t="str">
        <f t="shared" si="24"/>
        <v>33214</v>
      </c>
      <c r="BD94" s="18" t="str">
        <f t="shared" si="25"/>
        <v>真庭市</v>
      </c>
      <c r="BE94" s="33">
        <f>VLOOKUP(BC94&amp;"_"&amp;$AZ$9,データシート3!A:AB,MATCH("ea_"&amp;"太陽光（建物系）"&amp;"_年間発電",データシート3!$A$1:$AB$1,0),0)/10^3+VLOOKUP(BC94&amp;"_"&amp;$AZ$9,データシート3!A:AB,MATCH("ea_"&amp;"太陽光（土地系）"&amp;"_年間発電",データシート3!$A$1:$AB$1,0),0)/10^3</f>
        <v>2593582.4590000003</v>
      </c>
      <c r="BF94" s="33">
        <f>VLOOKUP(BC94&amp;"_"&amp;$AZ$9,データシート3!A:AB,MATCH("ea_"&amp;"風力（陸上）"&amp;"_年間発電",データシート3!$A$1:$AB$1,0),0)/10^3</f>
        <v>2348234.0660000001</v>
      </c>
      <c r="BG94" s="33">
        <f>VLOOKUP(BC94&amp;"_"&amp;$AZ$9,データシート3!A:AB,MATCH("ea_"&amp;"中小水（河川）"&amp;"_年間発電",データシート3!$A$1:$AB$1,0),0)/10^3+VLOOKUP(BC94&amp;"_"&amp;$AZ$9,データシート3!A:AB,MATCH("ea_"&amp;"中小水（農業用水路）"&amp;"_年間発電",データシート3!$A$1:$AB$1,0),0)/10^3</f>
        <v>44189.64699999999</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9.5660000000000025</v>
      </c>
      <c r="BI94" s="33">
        <f t="shared" si="26"/>
        <v>4986015.7379999999</v>
      </c>
      <c r="BJ94" s="33">
        <f>(VLOOKUP($BC94&amp;"_"&amp;$AZ$8,データシート3!$A:$AN,MATCH("da_合計",データシート3!$A$1:$AN$1,0),0))/10^3</f>
        <v>315397.69022340578</v>
      </c>
      <c r="BK94" s="33">
        <f t="shared" si="21"/>
        <v>4670618.0477765938</v>
      </c>
      <c r="BL94" s="33">
        <f t="shared" si="22"/>
        <v>0</v>
      </c>
      <c r="BM94" s="33">
        <f t="shared" si="23"/>
        <v>4670618.0477765938</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33666</v>
      </c>
      <c r="AY95" s="18" t="str">
        <f>IF(IFERROR(比較地域マスタ!$AE30,"")=0,"",IFERROR(比較地域マスタ!$AE30,""))</f>
        <v>美咲町</v>
      </c>
      <c r="AZ95" s="16"/>
      <c r="BA95" s="22">
        <v>24</v>
      </c>
      <c r="BB95" s="22">
        <v>1</v>
      </c>
      <c r="BC95" s="18" t="str">
        <f t="shared" si="24"/>
        <v>33666</v>
      </c>
      <c r="BD95" s="18" t="str">
        <f t="shared" si="25"/>
        <v>美咲町</v>
      </c>
      <c r="BE95" s="33">
        <f>VLOOKUP(BC95&amp;"_"&amp;$AZ$9,データシート3!A:AB,MATCH("ea_"&amp;"太陽光（建物系）"&amp;"_年間発電",データシート3!$A$1:$AB$1,0),0)/10^3+VLOOKUP(BC95&amp;"_"&amp;$AZ$9,データシート3!A:AB,MATCH("ea_"&amp;"太陽光（土地系）"&amp;"_年間発電",データシート3!$A$1:$AB$1,0),0)/10^3</f>
        <v>892864.21899999992</v>
      </c>
      <c r="BF95" s="33">
        <f>VLOOKUP(BC95&amp;"_"&amp;$AZ$9,データシート3!A:AB,MATCH("ea_"&amp;"風力（陸上）"&amp;"_年間発電",データシート3!$A$1:$AB$1,0),0)/10^3</f>
        <v>38709.561000000002</v>
      </c>
      <c r="BG95" s="33">
        <f>VLOOKUP(BC95&amp;"_"&amp;$AZ$9,データシート3!A:AB,MATCH("ea_"&amp;"中小水（河川）"&amp;"_年間発電",データシート3!$A$1:$AB$1,0),0)/10^3+VLOOKUP(BC95&amp;"_"&amp;$AZ$9,データシート3!A:AB,MATCH("ea_"&amp;"中小水（農業用水路）"&amp;"_年間発電",データシート3!$A$1:$AB$1,0),0)/10^3</f>
        <v>4461.9570000000003</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936035.73699999996</v>
      </c>
      <c r="BJ95" s="33">
        <f>(VLOOKUP($BC95&amp;"_"&amp;$AZ$8,データシート3!$A:$AN,MATCH("da_合計",データシート3!$A$1:$AN$1,0),0))/10^3</f>
        <v>94449.272881871628</v>
      </c>
      <c r="BK95" s="33">
        <f t="shared" si="21"/>
        <v>841586.46411812829</v>
      </c>
      <c r="BL95" s="33">
        <f t="shared" si="22"/>
        <v>0</v>
      </c>
      <c r="BM95" s="33">
        <f t="shared" si="23"/>
        <v>841586.46411812829</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33215</v>
      </c>
      <c r="AY96" s="18" t="str">
        <f>IF(IFERROR(比較地域マスタ!$AE31,"")=0,"",IFERROR(比較地域マスタ!$AE31,""))</f>
        <v>美作市</v>
      </c>
      <c r="AZ96" s="16"/>
      <c r="BA96" s="22">
        <v>25</v>
      </c>
      <c r="BB96" s="22">
        <v>1</v>
      </c>
      <c r="BC96" s="18" t="str">
        <f t="shared" si="24"/>
        <v>33215</v>
      </c>
      <c r="BD96" s="18" t="str">
        <f t="shared" si="25"/>
        <v>美作市</v>
      </c>
      <c r="BE96" s="33">
        <f>VLOOKUP(BC96&amp;"_"&amp;$AZ$9,データシート3!A:AB,MATCH("ea_"&amp;"太陽光（建物系）"&amp;"_年間発電",データシート3!$A$1:$AB$1,0),0)/10^3+VLOOKUP(BC96&amp;"_"&amp;$AZ$9,データシート3!A:AB,MATCH("ea_"&amp;"太陽光（土地系）"&amp;"_年間発電",データシート3!$A$1:$AB$1,0),0)/10^3</f>
        <v>1428875.37</v>
      </c>
      <c r="BF96" s="33">
        <f>VLOOKUP(BC96&amp;"_"&amp;$AZ$9,データシート3!A:AB,MATCH("ea_"&amp;"風力（陸上）"&amp;"_年間発電",データシート3!$A$1:$AB$1,0),0)/10^3</f>
        <v>249922.826</v>
      </c>
      <c r="BG96" s="33">
        <f>VLOOKUP(BC96&amp;"_"&amp;$AZ$9,データシート3!A:AB,MATCH("ea_"&amp;"中小水（河川）"&amp;"_年間発電",データシート3!$A$1:$AB$1,0),0)/10^3+VLOOKUP(BC96&amp;"_"&amp;$AZ$9,データシート3!A:AB,MATCH("ea_"&amp;"中小水（農業用水路）"&amp;"_年間発電",データシート3!$A$1:$AB$1,0),0)/10^3</f>
        <v>8857.8610000000026</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1687656.057</v>
      </c>
      <c r="BJ96" s="33">
        <f>(VLOOKUP($BC96&amp;"_"&amp;$AZ$8,データシート3!$A:$AN,MATCH("da_合計",データシート3!$A$1:$AN$1,0),0))/10^3</f>
        <v>167874.71766444534</v>
      </c>
      <c r="BK96" s="33">
        <f t="shared" si="21"/>
        <v>1519781.3393355547</v>
      </c>
      <c r="BL96" s="33">
        <f t="shared" si="22"/>
        <v>0</v>
      </c>
      <c r="BM96" s="33">
        <f t="shared" si="23"/>
        <v>1519781.3393355547</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33461</v>
      </c>
      <c r="AY97" s="18" t="str">
        <f>IF(IFERROR(比較地域マスタ!$AE32,"")=0,"",IFERROR(比較地域マスタ!$AE32,""))</f>
        <v>矢掛町</v>
      </c>
      <c r="AZ97" s="16"/>
      <c r="BA97" s="22">
        <v>26</v>
      </c>
      <c r="BB97" s="22">
        <v>1</v>
      </c>
      <c r="BC97" s="18" t="str">
        <f t="shared" si="24"/>
        <v>33461</v>
      </c>
      <c r="BD97" s="18" t="str">
        <f t="shared" si="25"/>
        <v>矢掛町</v>
      </c>
      <c r="BE97" s="33">
        <f>VLOOKUP(BC97&amp;"_"&amp;$AZ$9,データシート3!A:AB,MATCH("ea_"&amp;"太陽光（建物系）"&amp;"_年間発電",データシート3!$A$1:$AB$1,0),0)/10^3+VLOOKUP(BC97&amp;"_"&amp;$AZ$9,データシート3!A:AB,MATCH("ea_"&amp;"太陽光（土地系）"&amp;"_年間発電",データシート3!$A$1:$AB$1,0),0)/10^3</f>
        <v>499838.70299999998</v>
      </c>
      <c r="BF97" s="33">
        <f>VLOOKUP(BC97&amp;"_"&amp;$AZ$9,データシート3!A:AB,MATCH("ea_"&amp;"風力（陸上）"&amp;"_年間発電",データシート3!$A$1:$AB$1,0),0)/10^3</f>
        <v>102043.07</v>
      </c>
      <c r="BG97" s="33">
        <f>VLOOKUP(BC97&amp;"_"&amp;$AZ$9,データシート3!A:AB,MATCH("ea_"&amp;"中小水（河川）"&amp;"_年間発電",データシート3!$A$1:$AB$1,0),0)/10^3+VLOOKUP(BC97&amp;"_"&amp;$AZ$9,データシート3!A:AB,MATCH("ea_"&amp;"中小水（農業用水路）"&amp;"_年間発電",データシート3!$A$1:$AB$1,0),0)/10^3</f>
        <v>1000.9450000000001</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602882.71799999999</v>
      </c>
      <c r="BJ97" s="33">
        <f>(VLOOKUP($BC97&amp;"_"&amp;$AZ$8,データシート3!$A:$AN,MATCH("da_合計",データシート3!$A$1:$AN$1,0),0))/10^3</f>
        <v>94255.099961621119</v>
      </c>
      <c r="BK97" s="33">
        <f t="shared" si="21"/>
        <v>508627.61803837889</v>
      </c>
      <c r="BL97" s="33">
        <f t="shared" si="22"/>
        <v>0</v>
      </c>
      <c r="BM97" s="33">
        <f t="shared" si="23"/>
        <v>508627.61803837889</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33346</v>
      </c>
      <c r="AY98" s="18" t="str">
        <f>IF(IFERROR(比較地域マスタ!$AE33,"")=0,"",IFERROR(比較地域マスタ!$AE33,""))</f>
        <v>和気町</v>
      </c>
      <c r="AZ98" s="16"/>
      <c r="BA98" s="22">
        <v>27</v>
      </c>
      <c r="BB98" s="22">
        <v>1</v>
      </c>
      <c r="BC98" s="18" t="str">
        <f t="shared" si="24"/>
        <v>33346</v>
      </c>
      <c r="BD98" s="18" t="str">
        <f t="shared" si="25"/>
        <v>和気町</v>
      </c>
      <c r="BE98" s="33">
        <f>VLOOKUP(BC98&amp;"_"&amp;$AZ$9,データシート3!A:AB,MATCH("ea_"&amp;"太陽光（建物系）"&amp;"_年間発電",データシート3!$A$1:$AB$1,0),0)/10^3+VLOOKUP(BC98&amp;"_"&amp;$AZ$9,データシート3!A:AB,MATCH("ea_"&amp;"太陽光（土地系）"&amp;"_年間発電",データシート3!$A$1:$AB$1,0),0)/10^3</f>
        <v>440802.22100000002</v>
      </c>
      <c r="BF98" s="33">
        <f>VLOOKUP(BC98&amp;"_"&amp;$AZ$9,データシート3!A:AB,MATCH("ea_"&amp;"風力（陸上）"&amp;"_年間発電",データシート3!$A$1:$AB$1,0),0)/10^3</f>
        <v>79536.649999999994</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520338.87100000004</v>
      </c>
      <c r="BJ98" s="33">
        <f>(VLOOKUP($BC98&amp;"_"&amp;$AZ$8,データシート3!$A:$AN,MATCH("da_合計",データシート3!$A$1:$AN$1,0),0))/10^3</f>
        <v>92168.409215690437</v>
      </c>
      <c r="BK98" s="33">
        <f t="shared" si="21"/>
        <v>428170.46178430959</v>
      </c>
      <c r="BL98" s="33">
        <f t="shared" si="22"/>
        <v>0</v>
      </c>
      <c r="BM98" s="33">
        <f t="shared" si="23"/>
        <v>428170.46178430959</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f>比較地域マスタ!AD34</f>
        <v>0</v>
      </c>
      <c r="AY99" s="18" t="str">
        <f>IF(IFERROR(比較地域マスタ!$AE34,"")=0,"",IFERROR(比較地域マスタ!$AE34,""))</f>
        <v/>
      </c>
      <c r="AZ99" s="16"/>
      <c r="BA99" s="22">
        <v>28</v>
      </c>
      <c r="BB99" s="22">
        <v>1</v>
      </c>
      <c r="BC99" s="18">
        <f t="shared" si="24"/>
        <v>0</v>
      </c>
      <c r="BD99" s="18" t="str">
        <f t="shared" si="25"/>
        <v/>
      </c>
      <c r="BE99" s="33" t="e">
        <f>VLOOKUP(BC99&amp;"_"&amp;$AZ$9,データシート3!A:AB,MATCH("ea_"&amp;"太陽光（建物系）"&amp;"_年間発電",データシート3!$A$1:$AB$1,0),0)/10^3+VLOOKUP(BC99&amp;"_"&amp;$AZ$9,データシート3!A:AB,MATCH("ea_"&amp;"太陽光（土地系）"&amp;"_年間発電",データシート3!$A$1:$AB$1,0),0)/10^3</f>
        <v>#N/A</v>
      </c>
      <c r="BF99" s="33" t="e">
        <f>VLOOKUP(BC99&amp;"_"&amp;$AZ$9,データシート3!A:AB,MATCH("ea_"&amp;"風力（陸上）"&amp;"_年間発電",データシート3!$A$1:$AB$1,0),0)/10^3</f>
        <v>#N/A</v>
      </c>
      <c r="BG99" s="33" t="e">
        <f>VLOOKUP(BC99&amp;"_"&amp;$AZ$9,データシート3!A:AB,MATCH("ea_"&amp;"中小水（河川）"&amp;"_年間発電",データシート3!$A$1:$AB$1,0),0)/10^3+VLOOKUP(BC99&amp;"_"&amp;$AZ$9,データシート3!A:AB,MATCH("ea_"&amp;"中小水（農業用水路）"&amp;"_年間発電",データシート3!$A$1:$AB$1,0),0)/10^3</f>
        <v>#N/A</v>
      </c>
      <c r="BH99" s="33" t="e">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#N/A</v>
      </c>
      <c r="BI99" s="33" t="e">
        <f t="shared" si="26"/>
        <v>#N/A</v>
      </c>
      <c r="BJ99" s="33" t="e">
        <f>(VLOOKUP($BC99&amp;"_"&amp;$AZ$8,データシート3!$A:$AN,MATCH("da_合計",データシート3!$A$1:$AN$1,0),0))/10^3</f>
        <v>#N/A</v>
      </c>
      <c r="BK99" s="33" t="e">
        <f t="shared" si="21"/>
        <v>#N/A</v>
      </c>
      <c r="BL99" s="33" t="e">
        <f t="shared" si="22"/>
        <v>#N/A</v>
      </c>
      <c r="BM99" s="33" t="e">
        <f t="shared" si="23"/>
        <v>#N/A</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f>比較地域マスタ!AD35</f>
        <v>0</v>
      </c>
      <c r="AY100" s="18" t="str">
        <f>IF(IFERROR(比較地域マスタ!$AE35,"")=0,"",IFERROR(比較地域マスタ!$AE35,""))</f>
        <v/>
      </c>
      <c r="AZ100" s="16"/>
      <c r="BA100" s="22">
        <v>29</v>
      </c>
      <c r="BB100" s="22">
        <v>1</v>
      </c>
      <c r="BC100" s="18">
        <f t="shared" si="24"/>
        <v>0</v>
      </c>
      <c r="BD100" s="18" t="str">
        <f t="shared" si="25"/>
        <v/>
      </c>
      <c r="BE100" s="33" t="e">
        <f>VLOOKUP(BC100&amp;"_"&amp;$AZ$9,データシート3!A:AB,MATCH("ea_"&amp;"太陽光（建物系）"&amp;"_年間発電",データシート3!$A$1:$AB$1,0),0)/10^3+VLOOKUP(BC100&amp;"_"&amp;$AZ$9,データシート3!A:AB,MATCH("ea_"&amp;"太陽光（土地系）"&amp;"_年間発電",データシート3!$A$1:$AB$1,0),0)/10^3</f>
        <v>#N/A</v>
      </c>
      <c r="BF100" s="33" t="e">
        <f>VLOOKUP(BC100&amp;"_"&amp;$AZ$9,データシート3!A:AB,MATCH("ea_"&amp;"風力（陸上）"&amp;"_年間発電",データシート3!$A$1:$AB$1,0),0)/10^3</f>
        <v>#N/A</v>
      </c>
      <c r="BG100" s="33" t="e">
        <f>VLOOKUP(BC100&amp;"_"&amp;$AZ$9,データシート3!A:AB,MATCH("ea_"&amp;"中小水（河川）"&amp;"_年間発電",データシート3!$A$1:$AB$1,0),0)/10^3+VLOOKUP(BC100&amp;"_"&amp;$AZ$9,データシート3!A:AB,MATCH("ea_"&amp;"中小水（農業用水路）"&amp;"_年間発電",データシート3!$A$1:$AB$1,0),0)/10^3</f>
        <v>#N/A</v>
      </c>
      <c r="BH100" s="33" t="e">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#N/A</v>
      </c>
      <c r="BI100" s="33" t="e">
        <f t="shared" si="26"/>
        <v>#N/A</v>
      </c>
      <c r="BJ100" s="33" t="e">
        <f>(VLOOKUP($BC100&amp;"_"&amp;$AZ$8,データシート3!$A:$AN,MATCH("da_合計",データシート3!$A$1:$AN$1,0),0))/10^3</f>
        <v>#N/A</v>
      </c>
      <c r="BK100" s="33" t="e">
        <f t="shared" si="21"/>
        <v>#N/A</v>
      </c>
      <c r="BL100" s="33" t="e">
        <f t="shared" si="22"/>
        <v>#N/A</v>
      </c>
      <c r="BM100" s="33" t="e">
        <f t="shared" si="23"/>
        <v>#N/A</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f>比較地域マスタ!AD36</f>
        <v>0</v>
      </c>
      <c r="AY101" s="18" t="str">
        <f>IF(IFERROR(比較地域マスタ!$AE36,"")=0,"",IFERROR(比較地域マスタ!$AE36,""))</f>
        <v/>
      </c>
      <c r="AZ101" s="16"/>
      <c r="BA101" s="22">
        <v>30</v>
      </c>
      <c r="BB101" s="22">
        <v>1</v>
      </c>
      <c r="BC101" s="18">
        <f t="shared" si="24"/>
        <v>0</v>
      </c>
      <c r="BD101" s="18" t="str">
        <f t="shared" si="25"/>
        <v/>
      </c>
      <c r="BE101" s="33" t="e">
        <f>VLOOKUP(BC101&amp;"_"&amp;$AZ$9,データシート3!A:AB,MATCH("ea_"&amp;"太陽光（建物系）"&amp;"_年間発電",データシート3!$A$1:$AB$1,0),0)/10^3+VLOOKUP(BC101&amp;"_"&amp;$AZ$9,データシート3!A:AB,MATCH("ea_"&amp;"太陽光（土地系）"&amp;"_年間発電",データシート3!$A$1:$AB$1,0),0)/10^3</f>
        <v>#N/A</v>
      </c>
      <c r="BF101" s="33" t="e">
        <f>VLOOKUP(BC101&amp;"_"&amp;$AZ$9,データシート3!A:AB,MATCH("ea_"&amp;"風力（陸上）"&amp;"_年間発電",データシート3!$A$1:$AB$1,0),0)/10^3</f>
        <v>#N/A</v>
      </c>
      <c r="BG101" s="33" t="e">
        <f>VLOOKUP(BC101&amp;"_"&amp;$AZ$9,データシート3!A:AB,MATCH("ea_"&amp;"中小水（河川）"&amp;"_年間発電",データシート3!$A$1:$AB$1,0),0)/10^3+VLOOKUP(BC101&amp;"_"&amp;$AZ$9,データシート3!A:AB,MATCH("ea_"&amp;"中小水（農業用水路）"&amp;"_年間発電",データシート3!$A$1:$AB$1,0),0)/10^3</f>
        <v>#N/A</v>
      </c>
      <c r="BH101" s="33" t="e">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#N/A</v>
      </c>
      <c r="BI101" s="33" t="e">
        <f t="shared" si="26"/>
        <v>#N/A</v>
      </c>
      <c r="BJ101" s="33" t="e">
        <f>(VLOOKUP($BC101&amp;"_"&amp;$AZ$8,データシート3!$A:$AN,MATCH("da_合計",データシート3!$A$1:$AN$1,0),0))/10^3</f>
        <v>#N/A</v>
      </c>
      <c r="BK101" s="33" t="e">
        <f t="shared" si="21"/>
        <v>#N/A</v>
      </c>
      <c r="BL101" s="33" t="e">
        <f t="shared" si="22"/>
        <v>#N/A</v>
      </c>
      <c r="BM101" s="33" t="e">
        <f t="shared" si="23"/>
        <v>#N/A</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和気町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33346</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1616</v>
      </c>
      <c r="H6" s="1047" t="s">
        <v>1617</v>
      </c>
      <c r="I6" s="1047" t="s">
        <v>1618</v>
      </c>
      <c r="J6" s="1048" t="s">
        <v>518</v>
      </c>
      <c r="K6" s="1048" t="s">
        <v>519</v>
      </c>
      <c r="L6" s="1048" t="s">
        <v>1619</v>
      </c>
      <c r="M6" s="1048" t="s">
        <v>1620</v>
      </c>
      <c r="N6" s="1047" t="s">
        <v>1621</v>
      </c>
      <c r="O6" s="1047" t="s">
        <v>1622</v>
      </c>
      <c r="P6" s="1047" t="s">
        <v>1623</v>
      </c>
      <c r="Q6" s="1049" t="s">
        <v>1624</v>
      </c>
      <c r="R6" s="1047" t="s">
        <v>1616</v>
      </c>
      <c r="S6" s="1047" t="s">
        <v>1617</v>
      </c>
      <c r="T6" s="1047" t="s">
        <v>1618</v>
      </c>
      <c r="U6" s="1048" t="s">
        <v>518</v>
      </c>
      <c r="V6" s="1048" t="s">
        <v>519</v>
      </c>
      <c r="W6" s="1048" t="s">
        <v>1619</v>
      </c>
      <c r="X6" s="1048" t="s">
        <v>1620</v>
      </c>
      <c r="Y6" s="1047" t="s">
        <v>1621</v>
      </c>
      <c r="Z6" s="1047" t="s">
        <v>1622</v>
      </c>
      <c r="AA6" s="1047" t="s">
        <v>1623</v>
      </c>
      <c r="AB6" s="1050" t="s">
        <v>1624</v>
      </c>
      <c r="AC6" s="697"/>
    </row>
    <row r="7" spans="2:30" s="21" customFormat="1" ht="20.45" customHeight="1" thickTop="1">
      <c r="B7" s="1157" t="s">
        <v>112</v>
      </c>
      <c r="C7" s="1158"/>
      <c r="D7" s="1159"/>
      <c r="E7" s="698"/>
      <c r="F7" s="699"/>
      <c r="G7" s="700">
        <f t="shared" ref="G7:AB7" si="0">SUM(G8:G13)</f>
        <v>1</v>
      </c>
      <c r="H7" s="701">
        <f t="shared" si="0"/>
        <v>1</v>
      </c>
      <c r="I7" s="701">
        <f t="shared" si="0"/>
        <v>1</v>
      </c>
      <c r="J7" s="701">
        <f t="shared" si="0"/>
        <v>0</v>
      </c>
      <c r="K7" s="702">
        <f t="shared" si="0"/>
        <v>1</v>
      </c>
      <c r="L7" s="702">
        <f t="shared" si="0"/>
        <v>1</v>
      </c>
      <c r="M7" s="702">
        <f t="shared" si="0"/>
        <v>2</v>
      </c>
      <c r="N7" s="702">
        <f t="shared" si="0"/>
        <v>2</v>
      </c>
      <c r="O7" s="702">
        <f>SUM(O8:O13)</f>
        <v>2</v>
      </c>
      <c r="P7" s="702">
        <f t="shared" si="0"/>
        <v>2</v>
      </c>
      <c r="Q7" s="703">
        <f>SUM(Q8:Q13)</f>
        <v>2</v>
      </c>
      <c r="R7" s="909">
        <f t="shared" si="0"/>
        <v>4.7140000000000004</v>
      </c>
      <c r="S7" s="910">
        <f t="shared" si="0"/>
        <v>3.9740000000000002</v>
      </c>
      <c r="T7" s="910">
        <f t="shared" si="0"/>
        <v>4.3090000000000002</v>
      </c>
      <c r="U7" s="910">
        <f t="shared" si="0"/>
        <v>0</v>
      </c>
      <c r="V7" s="910">
        <f t="shared" si="0"/>
        <v>6.431</v>
      </c>
      <c r="W7" s="910">
        <f t="shared" si="0"/>
        <v>6.8810000000000002</v>
      </c>
      <c r="X7" s="910">
        <f t="shared" si="0"/>
        <v>11.422000000000001</v>
      </c>
      <c r="Y7" s="910">
        <f t="shared" si="0"/>
        <v>11.595000000000001</v>
      </c>
      <c r="Z7" s="910">
        <f>SUM(Z8:Z13)</f>
        <v>10.613</v>
      </c>
      <c r="AA7" s="910">
        <f>SUM(AA8:AA13)</f>
        <v>8.8130000000000006</v>
      </c>
      <c r="AB7" s="911">
        <f t="shared" si="0"/>
        <v>9.4489999999999998</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1</v>
      </c>
      <c r="H10" s="714">
        <f>VLOOKUP($D$3&amp;"_"&amp;H$3,データシート1!$A:$BU,MATCH($G$2&amp;"_"&amp;$C10,データシート1!$A$1:$BU$1,0),0)</f>
        <v>1</v>
      </c>
      <c r="I10" s="714">
        <f>VLOOKUP($D$3&amp;"_"&amp;I$3,データシート1!$A:$BU,MATCH($G$2&amp;"_"&amp;$C10,データシート1!$A$1:$BU$1,0),0)</f>
        <v>1</v>
      </c>
      <c r="J10" s="714">
        <f>VLOOKUP($D$3&amp;"_"&amp;J$3,データシート1!$A:$BU,MATCH($G$2&amp;"_"&amp;$C10,データシート1!$A$1:$BU$1,0),0)</f>
        <v>0</v>
      </c>
      <c r="K10" s="715">
        <f>VLOOKUP($D$3&amp;"_"&amp;K$3,データシート1!$A:$BU,MATCH($G$2&amp;"_"&amp;$C10,データシート1!$A$1:$BU$1,0),0)</f>
        <v>1</v>
      </c>
      <c r="L10" s="715">
        <f>VLOOKUP($D$3&amp;"_"&amp;L$3,データシート1!$A:$BU,MATCH($G$2&amp;"_"&amp;$C10,データシート1!$A$1:$BU$1,0),0)</f>
        <v>1</v>
      </c>
      <c r="M10" s="715">
        <f>VLOOKUP($D$3&amp;"_"&amp;M$3,データシート1!$A:$BU,MATCH($G$2&amp;"_"&amp;$C10,データシート1!$A$1:$BU$1,0),0)</f>
        <v>2</v>
      </c>
      <c r="N10" s="715">
        <f>VLOOKUP($D$3&amp;"_"&amp;N$3,データシート1!$A:$BU,MATCH($G$2&amp;"_"&amp;$C10,データシート1!$A$1:$BU$1,0),0)</f>
        <v>2</v>
      </c>
      <c r="O10" s="715">
        <f>VLOOKUP($D$3&amp;"_"&amp;O$3,データシート1!$A:$BU,MATCH($G$2&amp;"_"&amp;$C10,データシート1!$A$1:$BU$1,0),0)</f>
        <v>2</v>
      </c>
      <c r="P10" s="715">
        <f>VLOOKUP($D$3&amp;"_"&amp;P$3,データシート1!$A:$BU,MATCH($G$2&amp;"_"&amp;$C10,データシート1!$A$1:$BU$1,0),0)</f>
        <v>2</v>
      </c>
      <c r="Q10" s="716">
        <f>VLOOKUP($D$3&amp;"_"&amp;Q$3,データシート1!$A:$BU,MATCH($G$2&amp;"_"&amp;$C10,データシート1!$A$1:$BU$1,0),0)</f>
        <v>2</v>
      </c>
      <c r="R10" s="915">
        <f>VLOOKUP($D$3&amp;"_"&amp;R$3,データシート1!$A:$BU,MATCH($R$2&amp;"_"&amp;$C10,データシート1!$A$1:$BU$1,0),0)</f>
        <v>4.7140000000000004</v>
      </c>
      <c r="S10" s="916">
        <f>VLOOKUP($D$3&amp;"_"&amp;S$3,データシート1!$A:$BU,MATCH($R$2&amp;"_"&amp;$C10,データシート1!$A$1:$BU$1,0),0)</f>
        <v>3.9740000000000002</v>
      </c>
      <c r="T10" s="916">
        <f>VLOOKUP($D$3&amp;"_"&amp;T$3,データシート1!$A:$BU,MATCH($R$2&amp;"_"&amp;$C10,データシート1!$A$1:$BU$1,0),0)</f>
        <v>4.3090000000000002</v>
      </c>
      <c r="U10" s="916">
        <f>VLOOKUP($D$3&amp;"_"&amp;U$3,データシート1!$A:$BU,MATCH($R$2&amp;"_"&amp;$C10,データシート1!$A$1:$BU$1,0),0)</f>
        <v>0</v>
      </c>
      <c r="V10" s="916">
        <f>VLOOKUP($D$3&amp;"_"&amp;V$3,データシート1!$A:$BU,MATCH($R$2&amp;"_"&amp;$C10,データシート1!$A$1:$BU$1,0),0)</f>
        <v>6.431</v>
      </c>
      <c r="W10" s="916">
        <f>VLOOKUP($D$3&amp;"_"&amp;W$3,データシート1!$A:$BU,MATCH($R$2&amp;"_"&amp;$C10,データシート1!$A$1:$BU$1,0),0)</f>
        <v>6.8810000000000002</v>
      </c>
      <c r="X10" s="916">
        <f>VLOOKUP($D$3&amp;"_"&amp;X$3,データシート1!$A:$BU,MATCH($R$2&amp;"_"&amp;$C10,データシート1!$A$1:$BU$1,0),0)</f>
        <v>11.422000000000001</v>
      </c>
      <c r="Y10" s="916">
        <f>VLOOKUP($D$3&amp;"_"&amp;Y$3,データシート1!$A:$BU,MATCH($R$2&amp;"_"&amp;$C10,データシート1!$A$1:$BU$1,0),0)</f>
        <v>11.595000000000001</v>
      </c>
      <c r="Z10" s="916">
        <f>VLOOKUP($D$3&amp;"_"&amp;Z$3,データシート1!$A:$BU,MATCH($R$2&amp;"_"&amp;$C10,データシート1!$A$1:$BU$1,0),0)</f>
        <v>10.613</v>
      </c>
      <c r="AA10" s="916">
        <f>VLOOKUP($D$3&amp;"_"&amp;AA$3,データシート1!$A:$BU,MATCH($R$2&amp;"_"&amp;$C10,データシート1!$A$1:$BU$1,0),0)</f>
        <v>8.8130000000000006</v>
      </c>
      <c r="AB10" s="917">
        <f>VLOOKUP($D$3&amp;"_"&amp;AB$3,データシート1!$A:$BU,MATCH($R$2&amp;"_"&amp;$C10,データシート1!$A$1:$BU$1,0),0)</f>
        <v>9.4489999999999998</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1</v>
      </c>
      <c r="H26" s="734">
        <f>VLOOKUP($D$3&amp;"_"&amp;H$3,データシート2!$A:$SI,MATCH($G$2&amp;"_"&amp;$B26,データシート2!$A$1:$SI$1,0),0)</f>
        <v>1</v>
      </c>
      <c r="I26" s="734">
        <f>VLOOKUP($D$3&amp;"_"&amp;I$3,データシート2!$A:$SI,MATCH($G$2&amp;"_"&amp;$B26,データシート2!$A$1:$SI$1,0),0)</f>
        <v>1</v>
      </c>
      <c r="J26" s="734">
        <f>VLOOKUP($D$3&amp;"_"&amp;J$3,データシート2!$A:$SI,MATCH($G$2&amp;"_"&amp;$B26,データシート2!$A$1:$SI$1,0),0)</f>
        <v>0</v>
      </c>
      <c r="K26" s="735">
        <f>VLOOKUP($D$3&amp;"_"&amp;K$3,データシート2!$A:$SI,MATCH($G$2&amp;"_"&amp;$B26,データシート2!$A$1:$SI$1,0),0)</f>
        <v>1</v>
      </c>
      <c r="L26" s="735">
        <f>VLOOKUP($D$3&amp;"_"&amp;L$3,データシート2!$A:$SI,MATCH($G$2&amp;"_"&amp;$B26,データシート2!$A$1:$SI$1,0),0)</f>
        <v>1</v>
      </c>
      <c r="M26" s="735">
        <f>VLOOKUP($D$3&amp;"_"&amp;M$3,データシート2!$A:$SI,MATCH($G$2&amp;"_"&amp;$B26,データシート2!$A$1:$SI$1,0),0)</f>
        <v>2</v>
      </c>
      <c r="N26" s="735">
        <f>VLOOKUP($D$3&amp;"_"&amp;N$3,データシート2!$A:$SI,MATCH($G$2&amp;"_"&amp;$B26,データシート2!$A$1:$SI$1,0),0)</f>
        <v>2</v>
      </c>
      <c r="O26" s="735">
        <f>VLOOKUP($D$3&amp;"_"&amp;O$3,データシート2!$A:$SI,MATCH($G$2&amp;"_"&amp;$B26,データシート2!$A$1:$SI$1,0),0)</f>
        <v>2</v>
      </c>
      <c r="P26" s="735">
        <f>VLOOKUP($D$3&amp;"_"&amp;P$3,データシート2!$A:$SI,MATCH($G$2&amp;"_"&amp;$B26,データシート2!$A$1:$SI$1,0),0)</f>
        <v>2</v>
      </c>
      <c r="Q26" s="736">
        <f>VLOOKUP($D$3&amp;"_"&amp;Q$3,データシート2!$A:$SI,MATCH($G$2&amp;"_"&amp;$B26,データシート2!$A$1:$SI$1,0),0)</f>
        <v>2</v>
      </c>
      <c r="R26" s="924">
        <f>VLOOKUP($D$3&amp;"_"&amp;R$3,データシート2!$A:$SI,MATCH($R$2&amp;"_"&amp;$B26,データシート2!$A$1:$SI$1,0),0)</f>
        <v>4.7140000000000004</v>
      </c>
      <c r="S26" s="925">
        <f>VLOOKUP($D$3&amp;"_"&amp;S$3,データシート2!$A:$SI,MATCH($R$2&amp;"_"&amp;$B26,データシート2!$A$1:$SI$1,0),0)</f>
        <v>3.9740000000000002</v>
      </c>
      <c r="T26" s="925">
        <f>VLOOKUP($D$3&amp;"_"&amp;T$3,データシート2!$A:$SI,MATCH($R$2&amp;"_"&amp;$B26,データシート2!$A$1:$SI$1,0),0)</f>
        <v>4.3090000000000002</v>
      </c>
      <c r="U26" s="925">
        <f>VLOOKUP($D$3&amp;"_"&amp;U$3,データシート2!$A:$SI,MATCH($R$2&amp;"_"&amp;$B26,データシート2!$A$1:$SI$1,0),0)</f>
        <v>0</v>
      </c>
      <c r="V26" s="925">
        <f>VLOOKUP($D$3&amp;"_"&amp;V$3,データシート2!$A:$SI,MATCH($R$2&amp;"_"&amp;$B26,データシート2!$A$1:$SI$1,0),0)</f>
        <v>6.431</v>
      </c>
      <c r="W26" s="925">
        <f>VLOOKUP($D$3&amp;"_"&amp;W$3,データシート2!$A:$SI,MATCH($R$2&amp;"_"&amp;$B26,データシート2!$A$1:$SI$1,0),0)</f>
        <v>6.8810000000000002</v>
      </c>
      <c r="X26" s="925">
        <f>VLOOKUP($D$3&amp;"_"&amp;X$3,データシート2!$A:$SI,MATCH($R$2&amp;"_"&amp;$B26,データシート2!$A$1:$SI$1,0),0)</f>
        <v>11.422000000000001</v>
      </c>
      <c r="Y26" s="925">
        <f>VLOOKUP($D$3&amp;"_"&amp;Y$3,データシート2!$A:$SI,MATCH($R$2&amp;"_"&amp;$B26,データシート2!$A$1:$SI$1,0),0)</f>
        <v>11.595000000000001</v>
      </c>
      <c r="Z26" s="925">
        <f>VLOOKUP($D$3&amp;"_"&amp;Z$3,データシート2!$A:$SI,MATCH($R$2&amp;"_"&amp;$B26,データシート2!$A$1:$SI$1,0),0)</f>
        <v>10.613</v>
      </c>
      <c r="AA26" s="925">
        <f>VLOOKUP($D$3&amp;"_"&amp;AA$3,データシート2!$A:$SI,MATCH($R$2&amp;"_"&amp;$B26,データシート2!$A$1:$SI$1,0),0)</f>
        <v>8.8130000000000006</v>
      </c>
      <c r="AB26" s="926">
        <f>VLOOKUP($D$3&amp;"_"&amp;AB$3,データシート2!$A:$SI,MATCH($R$2&amp;"_"&amp;$B26,データシート2!$A$1:$SI$1,0),0)</f>
        <v>9.4489999999999998</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1</v>
      </c>
      <c r="L27" s="743">
        <f>VLOOKUP($D$3&amp;"_"&amp;L$3,データシート2!$A:$SI,MATCH($G$2&amp;"_"&amp;$C27,データシート2!$A$1:$SI$1,0),0)</f>
        <v>1</v>
      </c>
      <c r="M27" s="743">
        <f>VLOOKUP($D$3&amp;"_"&amp;M$3,データシート2!$A:$SI,MATCH($G$2&amp;"_"&amp;$C27,データシート2!$A$1:$SI$1,0),0)</f>
        <v>1</v>
      </c>
      <c r="N27" s="743">
        <f>VLOOKUP($D$3&amp;"_"&amp;N$3,データシート2!$A:$SI,MATCH($G$2&amp;"_"&amp;$C27,データシート2!$A$1:$SI$1,0),0)</f>
        <v>1</v>
      </c>
      <c r="O27" s="743">
        <f>VLOOKUP($D$3&amp;"_"&amp;O$3,データシート2!$A:$SI,MATCH($G$2&amp;"_"&amp;$C27,データシート2!$A$1:$SI$1,0),0)</f>
        <v>1</v>
      </c>
      <c r="P27" s="743">
        <f>VLOOKUP($D$3&amp;"_"&amp;P$3,データシート2!$A:$SI,MATCH($G$2&amp;"_"&amp;$C27,データシート2!$A$1:$SI$1,0),0)</f>
        <v>1</v>
      </c>
      <c r="Q27" s="744">
        <f>VLOOKUP($D$3&amp;"_"&amp;Q$3,データシート2!$A:$SI,MATCH($G$2&amp;"_"&amp;$C27,データシート2!$A$1:$SI$1,0),0)</f>
        <v>1</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6.431</v>
      </c>
      <c r="W27" s="928">
        <f>VLOOKUP($D$3&amp;"_"&amp;W$3,データシート2!$A:$SI,MATCH($R$2&amp;"_"&amp;$C27,データシート2!$A$1:$SI$1,0),0)</f>
        <v>6.8810000000000002</v>
      </c>
      <c r="X27" s="928">
        <f>VLOOKUP($D$3&amp;"_"&amp;X$3,データシート2!$A:$SI,MATCH($R$2&amp;"_"&amp;$C27,データシート2!$A$1:$SI$1,0),0)</f>
        <v>6.8179999999999996</v>
      </c>
      <c r="Y27" s="928">
        <f>VLOOKUP($D$3&amp;"_"&amp;Y$3,データシート2!$A:$SI,MATCH($R$2&amp;"_"&amp;$C27,データシート2!$A$1:$SI$1,0),0)</f>
        <v>6.4560000000000004</v>
      </c>
      <c r="Z27" s="928">
        <f>VLOOKUP($D$3&amp;"_"&amp;Z$3,データシート2!$A:$SI,MATCH($R$2&amp;"_"&amp;$C27,データシート2!$A$1:$SI$1,0),0)</f>
        <v>6.3289999999999997</v>
      </c>
      <c r="AA27" s="928">
        <f>VLOOKUP($D$3&amp;"_"&amp;AA$3,データシート2!$A:$SI,MATCH($R$2&amp;"_"&amp;$C27,データシート2!$A$1:$SI$1,0),0)</f>
        <v>6.3570000000000002</v>
      </c>
      <c r="AB27" s="929">
        <f>VLOOKUP($D$3&amp;"_"&amp;AB$3,データシート2!$A:$SI,MATCH($R$2&amp;"_"&amp;$C27,データシート2!$A$1:$SI$1,0),0)</f>
        <v>6.03</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1</v>
      </c>
      <c r="H42" s="766">
        <f>VLOOKUP($D$3&amp;"_"&amp;H$3,データシート2!$A:$SI,MATCH($G$2&amp;"_"&amp;$C42,データシート2!$A$1:$SI$1,0),0)</f>
        <v>1</v>
      </c>
      <c r="I42" s="766">
        <f>VLOOKUP($D$3&amp;"_"&amp;I$3,データシート2!$A:$SI,MATCH($G$2&amp;"_"&amp;$C42,データシート2!$A$1:$SI$1,0),0)</f>
        <v>1</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1</v>
      </c>
      <c r="N42" s="767">
        <f>VLOOKUP($D$3&amp;"_"&amp;N$3,データシート2!$A:$SI,MATCH($G$2&amp;"_"&amp;$C42,データシート2!$A$1:$SI$1,0),0)</f>
        <v>1</v>
      </c>
      <c r="O42" s="767">
        <f>VLOOKUP($D$3&amp;"_"&amp;O$3,データシート2!$A:$SI,MATCH($G$2&amp;"_"&amp;$C42,データシート2!$A$1:$SI$1,0),0)</f>
        <v>1</v>
      </c>
      <c r="P42" s="767">
        <f>VLOOKUP($D$3&amp;"_"&amp;P$3,データシート2!$A:$SI,MATCH($G$2&amp;"_"&amp;$C42,データシート2!$A$1:$SI$1,0),0)</f>
        <v>1</v>
      </c>
      <c r="Q42" s="768">
        <f>VLOOKUP($D$3&amp;"_"&amp;Q$3,データシート2!$A:$SI,MATCH($G$2&amp;"_"&amp;$C42,データシート2!$A$1:$SI$1,0),0)</f>
        <v>1</v>
      </c>
      <c r="R42" s="937">
        <f>VLOOKUP($D$3&amp;"_"&amp;R$3,データシート2!$A:$SI,MATCH($R$2&amp;"_"&amp;$C42,データシート2!$A$1:$SI$1,0),0)</f>
        <v>4.7140000000000004</v>
      </c>
      <c r="S42" s="938">
        <f>VLOOKUP($D$3&amp;"_"&amp;S$3,データシート2!$A:$SI,MATCH($R$2&amp;"_"&amp;$C42,データシート2!$A$1:$SI$1,0),0)</f>
        <v>3.9740000000000002</v>
      </c>
      <c r="T42" s="938">
        <f>VLOOKUP($D$3&amp;"_"&amp;T$3,データシート2!$A:$SI,MATCH($R$2&amp;"_"&amp;$C42,データシート2!$A$1:$SI$1,0),0)</f>
        <v>4.3090000000000002</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4.6040000000000001</v>
      </c>
      <c r="Y42" s="938">
        <f>VLOOKUP($D$3&amp;"_"&amp;Y$3,データシート2!$A:$SI,MATCH($R$2&amp;"_"&amp;$C42,データシート2!$A$1:$SI$1,0),0)</f>
        <v>5.1390000000000002</v>
      </c>
      <c r="Z42" s="938">
        <f>VLOOKUP($D$3&amp;"_"&amp;Z$3,データシート2!$A:$SI,MATCH($R$2&amp;"_"&amp;$C42,データシート2!$A$1:$SI$1,0),0)</f>
        <v>4.2839999999999998</v>
      </c>
      <c r="AA42" s="938">
        <f>VLOOKUP($D$3&amp;"_"&amp;AA$3,データシート2!$A:$SI,MATCH($R$2&amp;"_"&amp;$C42,データシート2!$A$1:$SI$1,0),0)</f>
        <v>2.456</v>
      </c>
      <c r="AB42" s="939">
        <f>VLOOKUP($D$3&amp;"_"&amp;AB$3,データシート2!$A:$SI,MATCH($R$2&amp;"_"&amp;$C42,データシート2!$A$1:$SI$1,0),0)</f>
        <v>3.419</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2025-03-04T09:56:54Z</dcterms:created>
  <dcterms:modified xsi:type="dcterms:W3CDTF">2025-03-04T09:56:55Z</dcterms:modified>
  <cp:category/>
  <cp:contentStatus/>
</cp:coreProperties>
</file>