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3789BA-EBCB-45E5-A9AA-9F8FACD5FB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<sst xmlns="http://schemas.openxmlformats.org/spreadsheetml/2006/main" count="16727" uniqueCount="2424">
  <si>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</si>
  <si>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</si>
  <si>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</si>
  <si>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</si>
  <si>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</si>
  <si>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</si>
  <si>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</si>
  <si>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</si>
  <si>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</si>
  <si>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</si>
  <si>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</si>
  <si>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</si>
  <si>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</si>
  <si>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</si>
  <si>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</si>
  <si>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</si>
  <si>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</si>
  <si>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</si>
  <si>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</si>
  <si>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</si>
  <si>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</si>
  <si>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</si>
  <si>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</si>
  <si>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</si>
  <si>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</si>
  <si>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</si>
  <si>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</si>
  <si>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</si>
  <si>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</si>
  <si>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</si>
  <si>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</si>
  <si>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</si>
  <si>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</si>
  <si>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</si>
  <si>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</si>
  <si>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</si>
  <si>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</si>
  <si>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</si>
  <si>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</si>
  <si>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</si>
  <si>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</si>
  <si>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</si>
  <si>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</si>
  <si>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</si>
  <si>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</si>
  <si>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</si>
  <si>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</si>
  <si>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</si>
  <si>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</si>
  <si>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</si>
  <si>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</si>
  <si>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</si>
  <si>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</si>
  <si>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</si>
  <si>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</si>
  <si>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</si>
  <si>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</si>
  <si>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</si>
  <si>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</si>
  <si>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</si>
  <si>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</si>
  <si>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</si>
  <si>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</si>
  <si>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</si>
  <si>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</si>
  <si>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</si>
  <si>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</si>
  <si>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</si>
  <si>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</si>
  <si>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</si>
  <si>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</si>
  <si>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</si>
  <si>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</si>
  <si>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</si>
  <si>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</si>
  <si>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</si>
  <si>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</si>
  <si>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</si>
  <si>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</si>
  <si>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</si>
  <si>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</si>
  <si>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</si>
  <si>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</si>
  <si>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</si>
  <si>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</si>
  <si>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</si>
  <si>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</si>
  <si>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</si>
  <si>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</si>
  <si>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</si>
  <si>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</si>
  <si>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</si>
  <si>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</si>
  <si>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</si>
  <si>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</si>
  <si>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</si>
  <si>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</si>
  <si>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</si>
  <si>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</si>
  <si>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</si>
  <si>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</si>
  <si>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</si>
  <si>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</si>
  <si>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</si>
  <si>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</si>
  <si>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</si>
  <si>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</si>
  <si>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</si>
  <si>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</si>
  <si>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</si>
  <si>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</si>
  <si>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</si>
  <si>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</si>
  <si>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</si>
  <si>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</si>
  <si>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</si>
  <si>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</si>
  <si>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</si>
  <si>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</si>
  <si>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</si>
  <si>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</si>
  <si>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</si>
  <si>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</si>
  <si>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</si>
  <si>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</si>
  <si>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</si>
  <si>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</si>
  <si>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</si>
  <si>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</si>
  <si>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</si>
  <si>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</si>
  <si>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</si>
  <si>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</si>
  <si>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</si>
  <si>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</si>
  <si>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</si>
  <si>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</si>
  <si>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</si>
  <si>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</si>
  <si>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</si>
  <si>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</si>
  <si>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</si>
  <si>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</si>
  <si>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</si>
  <si>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</si>
  <si>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</si>
  <si>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</si>
  <si>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</si>
  <si>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</si>
  <si>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</si>
  <si>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</si>
  <si>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</si>
  <si>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</si>
  <si>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</si>
  <si>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</si>
  <si>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</si>
  <si>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</si>
  <si>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</si>
  <si>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</si>
  <si>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</si>
  <si>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</si>
  <si>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</si>
  <si>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</si>
  <si>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</si>
  <si>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</si>
  <si>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</si>
  <si>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</si>
  <si>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</si>
  <si>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</si>
  <si>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</si>
  <si>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</si>
  <si>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</si>
  <si>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</si>
  <si>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</si>
  <si>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</si>
  <si>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</si>
  <si>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</si>
  <si>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</si>
  <si>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</si>
  <si>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</si>
  <si>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</si>
  <si>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</si>
  <si>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</si>
  <si>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</si>
  <si>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</si>
  <si>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</si>
  <si>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</si>
  <si>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</si>
  <si>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</si>
  <si>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</si>
  <si>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</si>
  <si>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</si>
  <si>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</si>
  <si>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</si>
  <si>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</si>
  <si>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</si>
  <si>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</si>
  <si>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</si>
  <si>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</si>
  <si>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</si>
  <si>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</si>
  <si>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</si>
  <si>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</si>
  <si>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</si>
  <si>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</si>
  <si>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</si>
  <si>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</si>
  <si>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</si>
  <si>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</si>
  <si>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</si>
  <si>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</si>
  <si>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</si>
  <si>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</si>
  <si>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</si>
  <si>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</si>
  <si>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</si>
  <si>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</si>
  <si>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</si>
  <si>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</si>
  <si>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</si>
  <si>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</si>
  <si>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</si>
  <si>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</si>
  <si>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</si>
  <si>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</si>
  <si>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</si>
  <si>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</si>
  <si>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</si>
  <si>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</si>
  <si>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</si>
  <si>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</si>
  <si>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</si>
  <si>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</si>
  <si>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</si>
  <si>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</si>
  <si>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</si>
  <si>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</si>
  <si>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</si>
  <si>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</si>
  <si>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</si>
  <si>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</si>
  <si>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</si>
  <si>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</si>
  <si>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</si>
  <si>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</si>
  <si>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</si>
  <si>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</si>
  <si>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</si>
  <si>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</si>
  <si>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</si>
  <si>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</si>
  <si>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</si>
  <si>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</si>
  <si>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</si>
  <si>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</si>
  <si>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</si>
  <si>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</si>
  <si>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</si>
  <si>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</si>
  <si>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</si>
  <si>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</si>
  <si>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</si>
  <si>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</si>
  <si>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</si>
  <si>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</si>
  <si>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</si>
  <si>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</si>
  <si>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</si>
  <si>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</si>
  <si>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</si>
  <si>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</si>
  <si>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</si>
  <si>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</si>
  <si>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</si>
  <si>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</si>
  <si>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</si>
  <si>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</si>
  <si>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</si>
  <si>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</si>
  <si>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</si>
  <si>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</si>
  <si>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</si>
  <si>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</si>
  <si>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</si>
  <si>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</si>
  <si>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</si>
  <si>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</si>
  <si>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</si>
  <si>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</si>
  <si>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</si>
  <si>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</si>
  <si>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</si>
  <si>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</si>
  <si>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</si>
  <si>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</si>
  <si>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</si>
  <si>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</si>
  <si>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</si>
  <si>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</si>
  <si>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</si>
  <si>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</si>
  <si>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</si>
  <si>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</si>
  <si>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</si>
  <si>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</si>
  <si>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</si>
  <si>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</si>
  <si>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</si>
  <si>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</si>
  <si>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</si>
  <si>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</si>
  <si>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</si>
  <si>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</si>
  <si>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</si>
  <si>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</si>
  <si>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</si>
  <si>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</si>
  <si>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</si>
  <si>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</si>
  <si>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</si>
  <si>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</si>
  <si>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</si>
  <si>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</si>
  <si>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</si>
  <si>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</si>
  <si>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</si>
  <si>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</si>
  <si>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</si>
  <si>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</si>
  <si>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</si>
  <si>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</si>
  <si>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</si>
  <si>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</si>
  <si>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</si>
  <si>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</si>
  <si>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</si>
  <si>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</si>
  <si>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</si>
  <si>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</si>
  <si>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</si>
  <si>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</si>
  <si>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</si>
  <si>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</si>
  <si>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</si>
  <si>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</si>
  <si>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</si>
  <si>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</si>
  <si>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</si>
  <si>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</si>
  <si>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</si>
  <si>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</si>
  <si>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</si>
  <si>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</si>
  <si>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</si>
  <si>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</si>
  <si>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</si>
  <si>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</si>
  <si>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</si>
  <si>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</si>
  <si>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</si>
  <si>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</si>
  <si>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</si>
  <si>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</si>
  <si>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</si>
  <si>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</si>
  <si>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</si>
  <si>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</si>
  <si>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</si>
  <si>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</si>
  <si>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</si>
  <si>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</si>
  <si>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</si>
  <si>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</si>
  <si>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</si>
  <si>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</si>
  <si>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</si>
  <si>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</si>
  <si>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</si>
  <si>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</si>
  <si>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</si>
  <si>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</si>
  <si>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</si>
  <si>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</si>
  <si>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</si>
  <si>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</si>
  <si>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</si>
  <si>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</si>
  <si>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</si>
  <si>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</si>
  <si>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</si>
  <si>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</si>
  <si>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</si>
  <si>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</si>
  <si>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</si>
  <si>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</si>
  <si>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</si>
  <si>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</si>
  <si>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</si>
  <si>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</si>
  <si>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</si>
  <si>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</si>
  <si>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</si>
  <si>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</si>
  <si>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</si>
  <si>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</si>
  <si>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</si>
  <si>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</si>
  <si>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</si>
  <si>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</si>
  <si>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</si>
  <si>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</si>
  <si>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</si>
  <si>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</si>
  <si>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</si>
  <si>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</si>
  <si>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</si>
  <si>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</si>
  <si>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</si>
  <si>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</si>
  <si>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</si>
  <si>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</si>
  <si>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</si>
  <si>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</si>
  <si>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</si>
  <si>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</si>
  <si>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</si>
  <si>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</si>
  <si>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</si>
  <si>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</si>
  <si>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</si>
  <si>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</si>
  <si>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</si>
  <si>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</si>
  <si>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</si>
  <si>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</si>
  <si>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</si>
  <si>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</si>
  <si>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</si>
  <si>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</si>
  <si>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</si>
  <si>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</si>
  <si>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</si>
  <si>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</si>
  <si>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</si>
  <si>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</si>
  <si>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</si>
  <si>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</si>
  <si>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</si>
  <si>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</si>
  <si>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</si>
  <si>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</si>
  <si>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</si>
  <si>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</si>
  <si>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</si>
  <si>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</si>
  <si>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</si>
  <si>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</si>
  <si>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</si>
  <si>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</si>
  <si>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</si>
  <si>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</si>
  <si>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</si>
  <si>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</si>
  <si>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</si>
  <si>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</si>
  <si>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</si>
  <si>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</si>
  <si>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</si>
  <si>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</si>
  <si>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</si>
  <si>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</si>
  <si>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</si>
  <si>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</si>
  <si>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</si>
  <si>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</si>
  <si>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</si>
  <si>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</si>
  <si>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</si>
  <si>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</si>
  <si>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</si>
  <si>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</si>
  <si>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</si>
  <si>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</si>
  <si>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</si>
  <si>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</si>
  <si>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</si>
  <si>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</si>
  <si>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</si>
  <si>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</si>
  <si>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</si>
  <si>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</si>
  <si>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</si>
  <si>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</si>
  <si>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</si>
  <si>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</si>
  <si>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</si>
  <si>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</si>
  <si>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</si>
  <si>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</si>
  <si>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</si>
  <si>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</si>
  <si>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</si>
  <si>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</si>
  <si>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</si>
  <si>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</si>
  <si>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</si>
  <si>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</si>
  <si>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</si>
  <si>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</si>
  <si>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</si>
  <si>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</si>
  <si>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</si>
  <si>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</si>
  <si>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</si>
  <si>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</si>
  <si>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</si>
  <si>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</si>
  <si>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</si>
  <si>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</si>
  <si>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</si>
  <si>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</si>
  <si>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</si>
  <si>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</si>
  <si>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</si>
  <si>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</si>
  <si>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</si>
  <si>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</si>
  <si>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</si>
  <si>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</si>
  <si>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</si>
  <si>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</si>
  <si>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</si>
  <si>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</si>
  <si>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</si>
  <si>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</si>
  <si>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</si>
  <si>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</si>
  <si>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</si>
  <si>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</si>
  <si>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</si>
  <si>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</si>
  <si>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</si>
  <si>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</si>
  <si>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</si>
  <si>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</si>
  <si>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</si>
  <si>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</si>
  <si>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</si>
  <si>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</si>
  <si>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</si>
  <si>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</si>
  <si>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</si>
  <si>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</si>
  <si>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</si>
  <si>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</si>
  <si>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</si>
  <si>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</si>
  <si>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</si>
  <si>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</si>
  <si>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</si>
  <si>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</si>
  <si>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</si>
  <si>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</si>
  <si>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</si>
  <si>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</si>
  <si>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</si>
  <si>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</si>
  <si>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</si>
  <si>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</si>
  <si>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</si>
  <si>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</si>
  <si>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</si>
  <si>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</si>
  <si>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</si>
  <si>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</si>
  <si>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</si>
  <si>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</si>
  <si>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</si>
  <si>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</si>
  <si>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</si>
  <si>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</si>
  <si>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</si>
  <si>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</si>
  <si>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</si>
  <si>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</si>
  <si>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</si>
  <si>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</si>
  <si>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</si>
  <si>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</si>
  <si>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</si>
  <si>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</si>
  <si>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</si>
  <si>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</si>
  <si>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</si>
  <si>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</si>
  <si>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</si>
  <si>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</si>
  <si>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</si>
  <si>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</si>
  <si>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</si>
  <si>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</si>
  <si>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</si>
  <si>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</si>
  <si>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</si>
  <si>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</si>
  <si>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</si>
  <si>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</si>
  <si>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</si>
  <si>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</si>
  <si>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</si>
  <si>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</si>
  <si>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</si>
  <si>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</si>
  <si>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</si>
  <si>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</si>
  <si>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</si>
  <si>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</si>
  <si>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</si>
  <si>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</si>
  <si>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</si>
  <si>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</si>
  <si>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</si>
  <si>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</si>
  <si>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</si>
  <si>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</si>
  <si>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</si>
  <si>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</si>
  <si>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</si>
  <si>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</si>
  <si>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</si>
  <si>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</si>
  <si>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</si>
  <si>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</si>
  <si>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</si>
  <si>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</si>
  <si>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</si>
  <si>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</si>
  <si>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</si>
  <si>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</si>
  <si>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</si>
  <si>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</si>
  <si>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</si>
  <si>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</si>
  <si>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</si>
  <si>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</si>
  <si>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</si>
  <si>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</si>
  <si>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</si>
  <si>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</si>
  <si>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</si>
  <si>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</si>
  <si>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</si>
  <si>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</si>
  <si>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</si>
  <si>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</si>
  <si>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</si>
  <si>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</si>
  <si>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</si>
  <si>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</si>
  <si>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</si>
  <si>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</si>
  <si>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</si>
  <si>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</si>
  <si>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</si>
  <si>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</si>
  <si>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</si>
  <si>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</si>
  <si>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</si>
  <si>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</si>
  <si>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</si>
  <si>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</si>
  <si>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</si>
  <si>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</si>
  <si>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</si>
  <si>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</si>
  <si>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</si>
  <si>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</si>
  <si>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</si>
  <si>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</si>
  <si>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</si>
  <si>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</si>
  <si>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</si>
  <si>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</si>
  <si>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</si>
  <si>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</si>
  <si>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</si>
  <si>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</si>
  <si>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</si>
  <si>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</si>
  <si>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</si>
  <si>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</si>
  <si>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</si>
  <si>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</si>
  <si>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</si>
  <si>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</si>
  <si>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</si>
  <si>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</si>
  <si>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</si>
  <si>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</si>
  <si>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</si>
  <si>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</si>
  <si>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</si>
  <si>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</si>
  <si>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</si>
  <si>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</si>
  <si>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</si>
  <si>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</si>
  <si>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</si>
  <si>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</si>
  <si>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</si>
  <si>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</si>
  <si>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</si>
  <si>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</si>
  <si>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</si>
  <si>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</si>
  <si>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</si>
  <si>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</si>
  <si>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</si>
  <si>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</si>
  <si>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</si>
  <si>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</si>
  <si>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</si>
  <si>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</si>
  <si>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</si>
  <si>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</si>
  <si>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</si>
  <si>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</si>
  <si>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</si>
  <si>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</si>
  <si>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</si>
  <si>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</si>
  <si>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</si>
  <si>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</si>
  <si>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</si>
  <si>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</si>
  <si>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</si>
  <si>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</si>
  <si>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</si>
  <si>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</si>
  <si>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</si>
  <si>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</si>
  <si>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</si>
  <si>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</si>
  <si>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</si>
  <si>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</si>
  <si>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</si>
  <si>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</si>
  <si>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</si>
  <si>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</si>
  <si>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</si>
  <si>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</si>
  <si>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</si>
  <si>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</si>
  <si>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</si>
  <si>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</si>
  <si>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</si>
  <si>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</si>
  <si>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</si>
  <si>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</si>
  <si>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</si>
  <si>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</si>
  <si>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</si>
  <si>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</si>
  <si>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</si>
  <si>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</si>
  <si>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</si>
  <si>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</si>
  <si>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</si>
  <si>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</si>
  <si>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</si>
  <si>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</si>
  <si>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</si>
  <si>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</si>
  <si>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</si>
  <si>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</si>
  <si>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</si>
  <si>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</si>
  <si>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</si>
  <si>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</si>
  <si>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</si>
  <si>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</si>
  <si>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</si>
  <si>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</si>
  <si>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</si>
  <si>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</si>
  <si>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</si>
  <si>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</si>
  <si>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</si>
  <si>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</si>
  <si>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</si>
  <si>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</si>
  <si>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</si>
  <si>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</si>
  <si>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</si>
  <si>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</si>
  <si>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</si>
  <si>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</si>
  <si>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</si>
  <si>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</si>
  <si>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</si>
  <si>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</si>
  <si>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</si>
  <si>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</si>
  <si>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</si>
  <si>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</si>
  <si>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</si>
  <si>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</si>
  <si>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</si>
  <si>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</si>
  <si>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</si>
  <si>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</si>
  <si>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</si>
  <si>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</si>
  <si>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</si>
  <si>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</si>
  <si>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</si>
  <si>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</si>
  <si>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</si>
  <si>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</si>
  <si>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</si>
  <si>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</si>
  <si>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</si>
  <si>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</si>
  <si>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</si>
  <si>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</si>
  <si>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</si>
  <si>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</si>
  <si>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</si>
  <si>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</si>
  <si>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</si>
  <si>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</si>
  <si>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</si>
  <si>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</si>
  <si>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</si>
  <si>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</si>
  <si>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</si>
  <si>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</si>
  <si>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</si>
  <si>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</si>
  <si>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</si>
  <si>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</si>
  <si>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</si>
  <si>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</si>
  <si>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</si>
  <si>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</si>
  <si>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</si>
  <si>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</si>
  <si>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</si>
  <si>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</si>
  <si>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</si>
  <si>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</si>
  <si>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</si>
  <si>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</si>
  <si>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</si>
  <si>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</si>
  <si>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</si>
  <si>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</si>
  <si>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</si>
  <si>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</si>
  <si>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</si>
  <si>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</si>
  <si>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</si>
  <si>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</si>
  <si>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</si>
  <si>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</si>
  <si>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</si>
  <si>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</si>
  <si>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</si>
  <si>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</si>
  <si>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</si>
  <si>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</si>
  <si>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</si>
  <si>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</si>
  <si>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</si>
  <si>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</si>
  <si>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</si>
  <si>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</si>
  <si>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</si>
  <si>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</si>
  <si>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</si>
  <si>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</si>
  <si>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</si>
  <si>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</si>
  <si>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</si>
  <si>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</si>
  <si>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</si>
  <si>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</si>
  <si>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</si>
  <si>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</si>
  <si>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</si>
  <si>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</si>
  <si>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</si>
  <si>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</si>
  <si>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</si>
  <si>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</si>
  <si>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</si>
  <si>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</si>
  <si>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</si>
  <si>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</si>
  <si>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</si>
  <si>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</si>
  <si>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</si>
  <si>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</si>
  <si>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</si>
  <si>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</si>
  <si>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</si>
  <si>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</si>
  <si>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</si>
  <si>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</si>
  <si>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</si>
  <si>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</si>
  <si>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</si>
  <si>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</si>
  <si>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</si>
  <si>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</si>
  <si>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</si>
  <si>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</si>
  <si>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</si>
  <si>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</si>
  <si>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</si>
  <si>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</si>
  <si>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</si>
  <si>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</si>
  <si>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</si>
  <si>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</si>
  <si>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</si>
  <si>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</si>
  <si>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</si>
  <si>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</si>
  <si>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</si>
  <si>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</si>
  <si>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</si>
  <si>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</si>
  <si>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</si>
  <si>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</si>
  <si>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</si>
  <si>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</si>
  <si>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</si>
  <si>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</si>
  <si>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</si>
  <si>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</si>
  <si>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</si>
  <si>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</si>
  <si>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</si>
  <si>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</si>
  <si>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</si>
  <si>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</si>
  <si>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</si>
  <si>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</si>
  <si>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</si>
  <si>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</si>
  <si>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</si>
  <si>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</si>
  <si>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</si>
  <si>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</si>
  <si>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</si>
  <si>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</si>
  <si>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</si>
  <si>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</si>
  <si>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</si>
  <si>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</si>
  <si>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</si>
  <si>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</si>
  <si>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</si>
  <si>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</si>
  <si>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</si>
  <si>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</si>
  <si>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</si>
  <si>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</si>
  <si>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</si>
  <si>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</si>
  <si>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</si>
  <si>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</si>
  <si>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</si>
  <si>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</si>
  <si>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</si>
  <si>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</si>
  <si>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</si>
  <si>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</si>
  <si>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</si>
  <si>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</si>
  <si>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</si>
  <si>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</si>
  <si>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</si>
  <si>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</si>
  <si>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</si>
  <si>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</si>
  <si>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</si>
  <si>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</si>
  <si>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</si>
  <si>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</si>
  <si>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</si>
  <si>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</si>
  <si>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</si>
  <si>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</si>
  <si>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</si>
  <si>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</si>
  <si>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</si>
  <si>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</si>
  <si>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</si>
  <si>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</si>
  <si>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</si>
  <si>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</si>
  <si>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</si>
  <si>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</si>
  <si>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</si>
  <si>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</si>
  <si>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</si>
  <si>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</si>
  <si>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</si>
  <si>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</si>
  <si>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</si>
  <si>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</si>
  <si>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</si>
  <si>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</si>
  <si>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</si>
  <si>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</si>
  <si>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</si>
  <si>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</si>
  <si>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</si>
  <si>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</si>
  <si>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</si>
  <si>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</si>
  <si>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</si>
  <si>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</si>
  <si>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</si>
  <si>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</si>
  <si>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</si>
  <si>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</si>
  <si>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</si>
  <si>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</si>
  <si>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</si>
  <si>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</si>
  <si>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</si>
  <si>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</si>
  <si>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</si>
  <si>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</si>
  <si>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</si>
  <si>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</si>
  <si>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</si>
  <si>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</si>
  <si>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</si>
  <si>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</si>
  <si>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</si>
  <si>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</si>
  <si>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</si>
  <si>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</si>
  <si>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</si>
  <si>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</si>
  <si>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</si>
  <si>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</si>
  <si>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</si>
  <si>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</si>
  <si>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</si>
  <si>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</si>
  <si>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</si>
  <si>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</si>
  <si>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</si>
  <si>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</si>
  <si>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</si>
  <si>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</si>
  <si>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</si>
  <si>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</si>
  <si>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</si>
  <si>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</si>
  <si>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</si>
  <si>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</si>
  <si>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</si>
  <si>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</si>
  <si>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</si>
  <si>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</si>
  <si>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</si>
  <si>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</si>
  <si>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</si>
  <si>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</si>
  <si>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</si>
  <si>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</si>
  <si>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</si>
  <si>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</si>
  <si>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</si>
  <si>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</si>
  <si>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</si>
  <si>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</si>
  <si>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</si>
  <si>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</si>
  <si>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</si>
  <si>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</si>
  <si>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</si>
  <si>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</si>
  <si>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</si>
  <si>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</si>
  <si>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</si>
  <si>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</si>
  <si>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</si>
  <si>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</si>
  <si>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</si>
  <si>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</si>
  <si>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</si>
  <si>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</si>
  <si>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</si>
  <si>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</si>
  <si>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</si>
  <si>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</si>
  <si>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</si>
  <si>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</si>
  <si>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</si>
  <si>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</si>
  <si>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</si>
  <si>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</si>
  <si>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</si>
  <si>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</si>
  <si>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</si>
  <si>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</si>
  <si>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</si>
  <si>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</si>
  <si>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</si>
  <si>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</si>
  <si>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</si>
  <si>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</si>
  <si>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</si>
  <si>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</si>
  <si>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</si>
  <si>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</si>
  <si>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</si>
  <si>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</si>
  <si>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</si>
  <si>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</si>
  <si>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</si>
  <si>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</si>
  <si>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</si>
  <si>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</si>
  <si>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</si>
  <si>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</si>
  <si>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</si>
  <si>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</si>
  <si>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</si>
  <si>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</si>
  <si>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</si>
  <si>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</si>
  <si>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</si>
  <si>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</si>
  <si>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</si>
  <si>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</si>
  <si>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</si>
  <si>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</si>
  <si>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</si>
  <si>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</si>
  <si>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</si>
  <si>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</si>
  <si>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</si>
  <si>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</si>
  <si>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</si>
  <si>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</si>
  <si>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</si>
  <si>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</si>
  <si>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</si>
  <si>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</si>
  <si>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</si>
  <si>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</si>
  <si>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</si>
  <si>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</si>
  <si>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</si>
  <si>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</si>
  <si>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</si>
  <si>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</si>
  <si>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</si>
  <si>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</si>
  <si>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</si>
  <si>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</si>
  <si>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</si>
  <si>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</si>
  <si>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</si>
  <si>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</si>
  <si>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</si>
  <si>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</si>
  <si>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</si>
  <si>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</si>
  <si>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</si>
  <si>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</si>
  <si>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</si>
  <si>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</si>
  <si>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</si>
  <si>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</si>
  <si>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</si>
  <si>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</si>
  <si>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</si>
  <si>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</si>
  <si>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</si>
  <si>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</si>
  <si>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</si>
  <si>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</si>
  <si>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</si>
  <si>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</si>
  <si>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</si>
  <si>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</si>
  <si>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</si>
  <si>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</si>
  <si>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</si>
  <si>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</si>
  <si>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</si>
  <si>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</si>
  <si>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</si>
  <si>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</si>
  <si>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</si>
  <si>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</si>
  <si>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</si>
  <si>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</si>
  <si>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</si>
  <si>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</si>
  <si>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</si>
  <si>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</si>
  <si>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</si>
  <si>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</si>
  <si>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</si>
  <si>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</si>
  <si>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</si>
  <si>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</si>
  <si>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</si>
  <si>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</si>
  <si>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</si>
  <si>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</si>
  <si>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</si>
  <si>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</si>
  <si>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</si>
  <si>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</si>
  <si>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</si>
  <si>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</si>
  <si>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</si>
  <si>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</si>
  <si>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</si>
  <si>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</si>
  <si>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</si>
  <si>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</si>
  <si>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</si>
  <si>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</si>
  <si>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</si>
  <si>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</si>
  <si>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</si>
  <si>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</si>
  <si>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</si>
  <si>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</si>
  <si>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</si>
  <si>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</si>
  <si>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</si>
  <si>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</si>
  <si>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</si>
  <si>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</si>
  <si>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</si>
  <si>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</si>
  <si>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</si>
  <si>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</si>
  <si>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</si>
  <si>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</si>
  <si>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</si>
  <si>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</si>
  <si>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</si>
  <si>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</si>
  <si>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</si>
  <si>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</si>
  <si>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</si>
  <si>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</si>
  <si>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</si>
  <si>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</si>
  <si>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</si>
  <si>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</si>
  <si>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</si>
  <si>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</si>
  <si>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</si>
  <si>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</si>
  <si>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</si>
  <si>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</si>
  <si>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</si>
  <si>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</si>
  <si>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</si>
  <si>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</si>
  <si>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</si>
  <si>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</si>
  <si>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</si>
  <si>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</si>
  <si>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</si>
  <si>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</si>
  <si>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</si>
  <si>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</si>
  <si>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</si>
  <si>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</si>
  <si>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</si>
  <si>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</si>
  <si>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</si>
  <si>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</si>
  <si>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</si>
  <si>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</si>
  <si>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</si>
  <si>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</si>
  <si>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</si>
  <si>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</si>
  <si>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</si>
  <si>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</si>
  <si>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</si>
  <si>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</si>
  <si>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</si>
  <si>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</si>
  <si>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</si>
  <si>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</si>
  <si>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</si>
  <si>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</si>
  <si>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</si>
  <si>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</si>
  <si>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</si>
  <si>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</si>
  <si>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</si>
  <si>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</si>
  <si>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</si>
  <si>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</si>
  <si>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</si>
  <si>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</si>
  <si>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</si>
  <si>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</si>
  <si>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</si>
  <si>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</si>
  <si>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</si>
  <si>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</si>
  <si>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</si>
  <si>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</si>
  <si>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</si>
  <si>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</si>
  <si>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</si>
  <si>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</si>
  <si>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</si>
  <si>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</si>
  <si>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</si>
  <si>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</si>
  <si>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</si>
  <si>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</si>
  <si>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</si>
  <si>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</si>
  <si>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</si>
  <si>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</si>
  <si>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</si>
  <si>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</si>
  <si>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</si>
  <si>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</si>
  <si>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</si>
  <si>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</si>
  <si>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</si>
  <si>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</si>
  <si>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</si>
  <si>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</si>
  <si>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</si>
  <si>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</si>
  <si>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</si>
  <si>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</si>
  <si>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</si>
  <si>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</si>
  <si>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</si>
  <si>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</si>
  <si>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</si>
  <si>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</si>
  <si>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</si>
  <si>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</si>
  <si>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</si>
  <si>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</si>
  <si>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</si>
  <si>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</si>
  <si>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</si>
  <si>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</si>
  <si>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</si>
  <si>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</si>
  <si>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</si>
  <si>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</si>
  <si>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</si>
  <si>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</si>
  <si>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</si>
  <si>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</si>
  <si>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</si>
  <si>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</si>
  <si>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</si>
  <si>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</si>
  <si>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</si>
  <si>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</si>
  <si>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</si>
  <si>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</si>
  <si>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</si>
  <si>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</si>
  <si>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</si>
  <si>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</si>
  <si>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</si>
  <si>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</si>
  <si>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</si>
  <si>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</si>
  <si>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</si>
  <si>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</si>
  <si>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</si>
  <si>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</si>
  <si>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</si>
  <si>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</si>
  <si>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</si>
  <si>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</si>
  <si>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</si>
  <si>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</si>
  <si>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</si>
  <si>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</si>
  <si>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</si>
  <si>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</si>
  <si>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</si>
  <si>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</si>
  <si>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</si>
  <si>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</si>
  <si>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</si>
  <si>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</si>
  <si>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</si>
  <si>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</si>
  <si>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</si>
  <si>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</si>
  <si>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</si>
  <si>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</si>
  <si>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</si>
  <si>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</si>
  <si>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</si>
  <si>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</si>
  <si>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</si>
  <si>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</si>
  <si>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</si>
  <si>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</si>
  <si>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</si>
  <si>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</si>
  <si>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</si>
  <si>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</si>
  <si>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</si>
  <si>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</si>
  <si>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</si>
  <si>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</si>
  <si>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</si>
  <si>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</si>
  <si>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</si>
  <si>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</si>
  <si>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</si>
  <si>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</si>
  <si>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</si>
  <si>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</si>
  <si>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</si>
  <si>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</si>
  <si>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</si>
  <si>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</si>
  <si>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</si>
  <si>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</si>
  <si>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</si>
  <si>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</si>
  <si>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</si>
  <si>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</si>
  <si>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</si>
  <si>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</si>
  <si>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</si>
  <si>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</si>
  <si>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</si>
  <si>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</si>
  <si>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</si>
  <si>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</si>
  <si>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</si>
  <si>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</si>
  <si>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</si>
  <si>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</si>
  <si>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</si>
  <si>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</si>
  <si>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</si>
  <si>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</si>
  <si>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</si>
  <si>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</si>
  <si>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</si>
  <si>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</si>
  <si>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</si>
  <si>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</si>
  <si>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</si>
  <si>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</si>
  <si>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</si>
  <si>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</si>
  <si>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</si>
  <si>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</si>
  <si>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</si>
  <si>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</si>
  <si>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</si>
  <si>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</si>
  <si>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</si>
  <si>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</si>
  <si>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</si>
  <si>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</si>
  <si>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</si>
  <si>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</si>
  <si>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</si>
  <si>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</si>
  <si>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</si>
  <si>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</si>
  <si>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</si>
  <si>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</si>
  <si>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</si>
  <si>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</si>
  <si>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</si>
  <si>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</si>
  <si>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</si>
  <si>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</si>
  <si>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</si>
  <si>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</si>
  <si>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</si>
  <si>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</si>
  <si>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</si>
  <si>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</si>
  <si>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</si>
  <si>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</si>
  <si>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</si>
  <si>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</si>
  <si>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</si>
  <si>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</si>
  <si>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</si>
  <si>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</si>
  <si>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</si>
  <si>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</si>
  <si>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</si>
  <si>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</si>
  <si>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</si>
  <si>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</si>
  <si>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</si>
  <si>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</si>
  <si>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</si>
  <si>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</si>
  <si>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</si>
  <si>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</si>
  <si>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</si>
  <si>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</si>
  <si>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</si>
  <si>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</si>
  <si>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</si>
  <si>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</si>
  <si>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</si>
  <si>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</si>
  <si>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</si>
  <si>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</si>
  <si>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</si>
  <si>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</si>
  <si>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</si>
  <si>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</si>
  <si>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</si>
  <si>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</si>
  <si>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</si>
  <si>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</si>
  <si>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</si>
  <si>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</si>
  <si>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</si>
  <si>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</si>
  <si>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</si>
  <si>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</si>
  <si>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</si>
  <si>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</si>
  <si>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</si>
  <si>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</si>
  <si>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</si>
  <si>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</si>
  <si>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</si>
  <si>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</si>
  <si>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</si>
  <si>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</si>
  <si>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</si>
  <si>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</si>
  <si>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</si>
  <si>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</si>
  <si>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</si>
  <si>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</si>
  <si>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</si>
  <si>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</si>
  <si>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</si>
  <si>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</si>
  <si>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</si>
  <si>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</si>
  <si>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</si>
  <si>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</si>
  <si>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</si>
  <si>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</si>
  <si>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</si>
  <si>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</si>
  <si>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</si>
  <si>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</si>
  <si>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</si>
  <si>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</si>
  <si>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</si>
  <si>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</si>
  <si>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</si>
  <si>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</si>
  <si>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</si>
  <si>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</si>
  <si>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</si>
  <si>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</si>
  <si>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</si>
  <si>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</si>
  <si>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</si>
  <si>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</si>
  <si>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</si>
  <si>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</si>
  <si>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</si>
  <si>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</si>
  <si>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</si>
  <si>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</si>
  <si>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</si>
  <si>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</si>
  <si>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</si>
  <si>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</si>
  <si>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</si>
  <si>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</si>
  <si>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</si>
  <si>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</si>
  <si>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</si>
  <si>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</si>
  <si>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</si>
  <si>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</si>
  <si>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</si>
  <si>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</si>
  <si>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</si>
  <si>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</si>
  <si>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</si>
  <si>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</si>
  <si>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</si>
  <si>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</si>
  <si>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</si>
  <si>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</si>
  <si>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</si>
  <si>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</si>
  <si>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</si>
  <si>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</si>
  <si>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</si>
  <si>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</si>
  <si>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</si>
  <si>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</si>
  <si>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</si>
  <si>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</si>
  <si>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</si>
  <si>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</si>
  <si>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</si>
  <si>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</si>
  <si>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</si>
  <si>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</si>
  <si>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33216</t>
  </si>
  <si>
    <t>浅口市</t>
  </si>
  <si>
    <t>33216_令和4年度</t>
  </si>
  <si>
    <t>33216_令和6年度</t>
  </si>
  <si>
    <t>33211</t>
  </si>
  <si>
    <t>備前市</t>
  </si>
  <si>
    <t>33211_令和4年度</t>
  </si>
  <si>
    <t>33211_令和6年度</t>
  </si>
  <si>
    <t>33215</t>
  </si>
  <si>
    <t>美作市</t>
  </si>
  <si>
    <t>33215_令和4年度</t>
  </si>
  <si>
    <t>33215_令和6年度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</si>
  <si>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</si>
  <si>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</si>
  <si>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</si>
  <si>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</si>
  <si>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</si>
  <si>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</si>
  <si>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</si>
  <si>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</si>
  <si>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</si>
  <si>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</si>
  <si>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</si>
  <si>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</si>
  <si>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</si>
  <si>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</si>
  <si>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</si>
  <si>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</si>
  <si>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</si>
  <si>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</si>
  <si>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</si>
  <si>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</si>
  <si>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</si>
  <si>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</si>
  <si>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</si>
  <si>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</si>
  <si>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</si>
  <si>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</si>
  <si>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</si>
  <si>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</si>
  <si>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</si>
  <si>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</si>
  <si>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</si>
  <si>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</si>
  <si>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</si>
  <si>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</si>
  <si>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</si>
  <si>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</si>
  <si>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</si>
  <si>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</si>
  <si>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</si>
  <si>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</si>
  <si>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</si>
  <si>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</si>
  <si>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</si>
  <si>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</si>
  <si>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</si>
  <si>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</si>
  <si>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</si>
  <si>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</si>
  <si>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</si>
  <si>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</si>
  <si>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</si>
  <si>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</si>
  <si>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</si>
  <si>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</si>
  <si>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</si>
  <si>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</si>
  <si>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</si>
  <si>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</si>
  <si>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</si>
  <si>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</si>
  <si>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</si>
  <si>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</si>
  <si>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</si>
  <si>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</si>
  <si>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</si>
  <si>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</si>
  <si>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</si>
  <si>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</si>
  <si>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</si>
  <si>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</si>
  <si>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</si>
  <si>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</si>
  <si>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</si>
  <si>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</si>
  <si>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</si>
  <si>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</si>
  <si>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</si>
  <si>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</si>
  <si>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</si>
  <si>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</si>
  <si>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</si>
  <si>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</si>
  <si>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</si>
  <si>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</si>
  <si>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</si>
  <si>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</si>
  <si>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</si>
  <si>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</si>
  <si>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</si>
  <si>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</si>
  <si>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</si>
  <si>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</si>
  <si>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</si>
  <si>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</si>
  <si>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</si>
  <si>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</si>
  <si>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</si>
  <si>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</si>
  <si>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</si>
  <si>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</si>
  <si>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</si>
  <si>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</si>
  <si>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</si>
  <si>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</si>
  <si>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</si>
  <si>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</si>
  <si>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</si>
  <si>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</si>
  <si>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</si>
  <si>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</si>
  <si>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</si>
  <si>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</si>
  <si>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</si>
  <si>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</si>
  <si>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</si>
  <si>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</si>
  <si>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</si>
  <si>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</si>
  <si>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</si>
  <si>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</si>
  <si>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</si>
  <si>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</si>
  <si>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</si>
  <si>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</si>
  <si>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</si>
  <si>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</si>
  <si>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</si>
  <si>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</si>
  <si>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</si>
  <si>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</si>
  <si>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</si>
  <si>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</si>
  <si>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</si>
  <si>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</si>
  <si>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</si>
  <si>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</si>
  <si>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</si>
  <si>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</si>
  <si>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</si>
  <si>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</si>
  <si>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</si>
  <si>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</si>
  <si>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</si>
  <si>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</si>
  <si>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</si>
  <si>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</si>
  <si>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</si>
  <si>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</si>
  <si>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</si>
  <si>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</si>
  <si>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</si>
  <si>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</si>
  <si>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</si>
  <si>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</si>
  <si>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</si>
  <si>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</si>
  <si>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</si>
  <si>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</si>
  <si>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</si>
  <si>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</si>
  <si>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</si>
  <si>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</si>
  <si>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</si>
  <si>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</si>
  <si>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</si>
  <si>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</si>
  <si>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</si>
  <si>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</si>
  <si>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</si>
  <si>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</si>
  <si>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</si>
  <si>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</si>
  <si>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</si>
  <si>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</si>
  <si>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</si>
  <si>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</si>
  <si>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</si>
  <si>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</si>
  <si>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</si>
  <si>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</si>
  <si>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</si>
  <si>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</si>
  <si>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</si>
  <si>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</si>
  <si>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</si>
  <si>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</si>
  <si>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</si>
  <si>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</si>
  <si>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</si>
  <si>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</si>
  <si>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</si>
  <si>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</si>
  <si>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</si>
  <si>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</si>
  <si>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</si>
  <si>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</si>
  <si>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</si>
  <si>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</si>
  <si>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</si>
  <si>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</si>
  <si>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</si>
  <si>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</si>
  <si>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</si>
  <si>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</si>
  <si>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</si>
  <si>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</si>
  <si>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</si>
  <si>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</si>
  <si>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</si>
  <si>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</si>
  <si>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</si>
  <si>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</si>
  <si>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</si>
  <si>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</si>
  <si>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</si>
  <si>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</si>
  <si>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</si>
  <si>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</si>
  <si>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</si>
  <si>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</si>
  <si>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</si>
  <si>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</si>
  <si>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</si>
  <si>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</si>
  <si>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</si>
  <si>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</si>
  <si>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</si>
  <si>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</si>
  <si>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</si>
  <si>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</si>
  <si>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</si>
  <si>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</si>
  <si>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</si>
  <si>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</si>
  <si>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</si>
  <si>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</si>
  <si>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</si>
  <si>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</si>
  <si>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</si>
  <si>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</si>
  <si>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</si>
  <si>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</si>
  <si>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</si>
  <si>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</si>
  <si>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</si>
  <si>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</si>
  <si>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</si>
  <si>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</si>
  <si>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</si>
  <si>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</si>
  <si>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</si>
  <si>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</si>
  <si>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</si>
  <si>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</si>
  <si>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</si>
  <si>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</si>
  <si>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</si>
  <si>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</si>
  <si>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</si>
  <si>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</si>
  <si>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</si>
  <si>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</si>
  <si>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</si>
  <si>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</si>
  <si>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</si>
  <si>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</si>
  <si>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</si>
  <si>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</si>
  <si>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</si>
  <si>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</si>
  <si>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</si>
  <si>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</si>
  <si>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</si>
  <si>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</si>
  <si>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</si>
  <si>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</si>
  <si>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</si>
  <si>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</si>
  <si>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</si>
  <si>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</si>
  <si>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</si>
  <si>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</si>
  <si>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</si>
  <si>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</si>
  <si>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</si>
  <si>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</si>
  <si>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</si>
  <si>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</si>
  <si>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</si>
  <si>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</si>
  <si>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</si>
  <si>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</si>
  <si>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</si>
  <si>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</si>
  <si>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</si>
  <si>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</si>
  <si>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</si>
  <si>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</si>
  <si>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</si>
  <si>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</si>
  <si>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</si>
  <si>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</si>
  <si>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</si>
  <si>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</si>
  <si>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</si>
  <si>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</si>
  <si>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</si>
  <si>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</si>
  <si>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</si>
  <si>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</si>
  <si>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</si>
  <si>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</si>
  <si>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</si>
  <si>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</si>
  <si>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</si>
  <si>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</si>
  <si>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</si>
  <si>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</si>
  <si>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</si>
  <si>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</si>
  <si>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</si>
  <si>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</si>
  <si>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</si>
  <si>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</si>
  <si>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</si>
  <si>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</si>
  <si>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</si>
  <si>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</si>
  <si>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</si>
  <si>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</si>
  <si>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</si>
  <si>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</si>
  <si>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</si>
  <si>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</si>
  <si>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</si>
  <si>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</si>
  <si>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</si>
  <si>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</si>
  <si>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</si>
  <si>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</si>
  <si>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</si>
  <si>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</si>
  <si>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</si>
  <si>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</si>
  <si>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</si>
  <si>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</si>
  <si>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</si>
  <si>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</si>
  <si>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</si>
  <si>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</si>
  <si>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</si>
  <si>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</si>
  <si>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</si>
  <si>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</si>
  <si>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</si>
  <si>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</si>
  <si>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</si>
  <si>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</si>
  <si>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</si>
  <si>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</si>
  <si>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</si>
  <si>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</si>
  <si>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</si>
  <si>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</si>
  <si>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</si>
  <si>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</si>
  <si>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</si>
  <si>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</si>
  <si>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</si>
  <si>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</si>
  <si>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</si>
  <si>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</si>
  <si>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</si>
  <si>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</si>
  <si>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</si>
  <si>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</si>
  <si>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</si>
  <si>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</si>
  <si>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</si>
  <si>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</si>
  <si>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</si>
  <si>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</si>
  <si>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</si>
  <si>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</si>
  <si>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</si>
  <si>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</si>
  <si>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</si>
  <si>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</si>
  <si>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</si>
  <si>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</si>
  <si>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</si>
  <si>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</si>
  <si>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</si>
  <si>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</si>
  <si>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</si>
  <si>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</si>
  <si>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</si>
  <si>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</si>
  <si>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</si>
  <si>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</si>
  <si>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</si>
  <si>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</si>
  <si>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</si>
  <si>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</si>
  <si>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</si>
  <si>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</si>
  <si>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</si>
  <si>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</si>
  <si>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</si>
  <si>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</si>
  <si>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</si>
  <si>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</si>
  <si>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</si>
  <si>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</si>
  <si>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</si>
  <si>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</si>
  <si>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</si>
  <si>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</si>
  <si>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</si>
  <si>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</si>
  <si>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</si>
  <si>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</si>
  <si>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</si>
  <si>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</si>
  <si>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</si>
  <si>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</si>
  <si>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</si>
  <si>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</si>
  <si>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</si>
  <si>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</si>
  <si>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</si>
  <si>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</si>
  <si>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</si>
  <si>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</si>
  <si>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</si>
  <si>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</si>
  <si>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</si>
  <si>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</si>
  <si>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</si>
  <si>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</si>
  <si>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</si>
  <si>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</si>
  <si>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</si>
  <si>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</si>
  <si>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</si>
  <si>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</si>
  <si>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</si>
  <si>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</si>
  <si>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</si>
  <si>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</si>
  <si>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</si>
  <si>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</si>
  <si>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</si>
  <si>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</si>
  <si>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</si>
  <si>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</si>
  <si>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</si>
  <si>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</si>
  <si>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</si>
  <si>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</si>
  <si>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</si>
  <si>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</si>
  <si>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</si>
  <si>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</si>
  <si>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</si>
  <si>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</si>
  <si>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</si>
  <si>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</si>
  <si>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</si>
  <si>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</si>
  <si>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</si>
  <si>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</si>
  <si>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</si>
  <si>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</si>
  <si>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</si>
  <si>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</si>
  <si>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</si>
  <si>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</si>
  <si>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</si>
  <si>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</si>
  <si>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</si>
  <si>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</si>
  <si>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</si>
  <si>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</si>
  <si>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</si>
  <si>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</si>
  <si>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</si>
  <si>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</si>
  <si>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</si>
  <si>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</si>
  <si>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</si>
  <si>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</si>
  <si>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</si>
  <si>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</si>
  <si>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</si>
  <si>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</si>
  <si>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</si>
  <si>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</si>
  <si>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</si>
  <si>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</si>
  <si>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</si>
  <si>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</si>
  <si>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</si>
  <si>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</si>
  <si>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</si>
  <si>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</si>
  <si>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</si>
  <si>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</si>
  <si>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</si>
  <si>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</si>
  <si>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</si>
  <si>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</si>
  <si>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</si>
  <si>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</si>
  <si>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</si>
  <si>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</si>
  <si>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</si>
  <si>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</si>
  <si>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</si>
  <si>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</si>
  <si>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</si>
  <si>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</si>
  <si>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</si>
  <si>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</si>
  <si>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</si>
  <si>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</si>
  <si>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</si>
  <si>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</si>
  <si>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</si>
  <si>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</si>
  <si>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</si>
  <si>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</si>
  <si>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</si>
  <si>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</si>
  <si>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</si>
  <si>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</si>
  <si>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</si>
  <si>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</si>
  <si>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</si>
  <si>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</si>
  <si>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</si>
  <si>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</si>
  <si>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</si>
  <si>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</si>
  <si>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</si>
  <si>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</si>
  <si>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</si>
  <si>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</si>
  <si>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</si>
  <si>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</si>
  <si>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</si>
  <si>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</si>
  <si>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</si>
  <si>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</si>
  <si>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</si>
  <si>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</si>
  <si>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</si>
  <si>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</si>
  <si>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</si>
  <si>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</si>
  <si>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</si>
  <si>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</si>
  <si>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</si>
  <si>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</si>
  <si>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</si>
  <si>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</si>
  <si>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</si>
  <si>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</si>
  <si>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</si>
  <si>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</si>
  <si>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</si>
  <si>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</si>
  <si>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</si>
  <si>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</si>
  <si>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</si>
  <si>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</si>
  <si>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</si>
  <si>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</si>
  <si>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</si>
  <si>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</si>
  <si>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</si>
  <si>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</si>
  <si>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</si>
  <si>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</si>
  <si>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</si>
  <si>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</si>
  <si>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</si>
  <si>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</si>
  <si>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</si>
  <si>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</si>
  <si>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</si>
  <si>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</si>
  <si>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</si>
  <si>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</si>
  <si>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</si>
  <si>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</si>
  <si>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</si>
  <si>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</si>
  <si>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</si>
  <si>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</si>
  <si>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</si>
  <si>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</si>
  <si>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</si>
  <si>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</si>
  <si>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</si>
  <si>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</si>
  <si>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</si>
  <si>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</si>
  <si>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</si>
  <si>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</si>
  <si>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</si>
  <si>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</si>
  <si>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</si>
  <si>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</si>
  <si>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</si>
  <si>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</si>
  <si>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</si>
  <si>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</si>
  <si>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</si>
  <si>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</si>
  <si>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</si>
  <si>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</si>
  <si>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</si>
  <si>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</si>
  <si>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</si>
  <si>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</si>
  <si>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</si>
  <si>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</si>
  <si>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</si>
  <si>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</si>
  <si>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</si>
  <si>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</si>
  <si>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</si>
  <si>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</si>
  <si>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</si>
  <si>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</si>
  <si>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</si>
  <si>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</si>
  <si>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</si>
  <si>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</si>
  <si>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</si>
  <si>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</si>
  <si>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</si>
  <si>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</si>
  <si>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</si>
  <si>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</si>
  <si>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</si>
  <si>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</si>
  <si>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</si>
  <si>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</si>
  <si>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</si>
  <si>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</si>
  <si>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</si>
  <si>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</si>
  <si>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</si>
  <si>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</si>
  <si>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</si>
  <si>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</si>
  <si>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</si>
  <si>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</si>
  <si>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</si>
  <si>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</si>
  <si>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</si>
  <si>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</si>
  <si>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</si>
  <si>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</si>
  <si>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</si>
  <si>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</si>
  <si>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</si>
  <si>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</si>
  <si>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</si>
  <si>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</si>
  <si>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</si>
  <si>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</si>
  <si>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</si>
  <si>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</si>
  <si>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</si>
  <si>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</si>
  <si>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</si>
  <si>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</si>
  <si>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</si>
  <si>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</si>
  <si>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</si>
  <si>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</si>
  <si>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</si>
  <si>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</si>
  <si>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</si>
  <si>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</si>
  <si>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</si>
  <si>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</si>
  <si>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</si>
  <si>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</si>
  <si>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</si>
  <si>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</si>
  <si>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</si>
  <si>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</si>
  <si>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</si>
  <si>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</si>
  <si>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</si>
  <si>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</si>
  <si>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</si>
  <si>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</si>
  <si>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</si>
  <si>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</si>
  <si>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</si>
  <si>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</si>
  <si>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</si>
  <si>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</si>
  <si>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</si>
  <si>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</si>
  <si>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</si>
  <si>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</si>
  <si>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</si>
  <si>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</si>
  <si>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</si>
  <si>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</si>
  <si>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</si>
  <si>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</si>
  <si>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</si>
  <si>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</si>
  <si>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</si>
  <si>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</si>
  <si>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</si>
  <si>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</si>
  <si>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</si>
  <si>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</si>
  <si>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</si>
  <si>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</si>
  <si>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</si>
  <si>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</si>
  <si>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</si>
  <si>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</si>
  <si>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</si>
  <si>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</si>
  <si>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</si>
  <si>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</si>
  <si>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</si>
  <si>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</si>
  <si>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</si>
  <si>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</si>
  <si>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</si>
  <si>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</si>
  <si>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</si>
  <si>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</si>
  <si>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</si>
  <si>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</si>
  <si>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</si>
  <si>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</si>
  <si>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</si>
  <si>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</si>
  <si>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</si>
  <si>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</si>
  <si>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</si>
  <si>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</si>
  <si>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</si>
  <si>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</si>
  <si>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</si>
  <si>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</si>
  <si>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</si>
  <si>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</si>
  <si>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</si>
  <si>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</si>
  <si>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</si>
  <si>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</si>
  <si>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</si>
  <si>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</si>
  <si>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</si>
  <si>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</si>
  <si>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</si>
  <si>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33212_令和7年度</t>
  </si>
  <si>
    <t>33212_令和8年度</t>
  </si>
  <si>
    <t>33212_令和9年度</t>
  </si>
  <si>
    <t>33212_令和10年度</t>
  </si>
  <si>
    <t>33212_令和11年度</t>
  </si>
  <si>
    <t>33212_令和12年度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</si>
</sst>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1.8920902257400001</c:v>
                </c:pt>
                <c:pt idx="1">
                  <c:v>3.6492306830000012</c:v>
                </c:pt>
                <c:pt idx="2">
                  <c:v>3.1775619380000002</c:v>
                </c:pt>
                <c:pt idx="3">
                  <c:v>2.9013262179999999</c:v>
                </c:pt>
                <c:pt idx="4">
                  <c:v>3.7310987496800001</c:v>
                </c:pt>
                <c:pt idx="5">
                  <c:v>3.8444360422599999</c:v>
                </c:pt>
                <c:pt idx="6">
                  <c:v>3.9078412934400011</c:v>
                </c:pt>
                <c:pt idx="7">
                  <c:v>3.5217086924800007</c:v>
                </c:pt>
                <c:pt idx="8">
                  <c:v>4.1520884049999998</c:v>
                </c:pt>
                <c:pt idx="9">
                  <c:v>4.0763913497999997</c:v>
                </c:pt>
                <c:pt idx="10">
                  <c:v>4.1956834723200007</c:v>
                </c:pt>
                <c:pt idx="11">
                  <c:v>3.9738985360800001</c:v>
                </c:pt>
                <c:pt idx="12">
                  <c:v>4.4063800536000004</c:v>
                </c:pt>
                <c:pt idx="13">
                  <c:v>4.0840140413599997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86.041272104858336</c:v>
                </c:pt>
                <c:pt idx="1">
                  <c:v>87.280170486410327</c:v>
                </c:pt>
                <c:pt idx="2">
                  <c:v>85.666610930259594</c:v>
                </c:pt>
                <c:pt idx="3">
                  <c:v>86.189941008705603</c:v>
                </c:pt>
                <c:pt idx="4">
                  <c:v>84.542665627494841</c:v>
                </c:pt>
                <c:pt idx="5">
                  <c:v>81.727159671384243</c:v>
                </c:pt>
                <c:pt idx="6">
                  <c:v>81.25998595600818</c:v>
                </c:pt>
                <c:pt idx="7">
                  <c:v>79.55751266993633</c:v>
                </c:pt>
                <c:pt idx="8">
                  <c:v>78.150966670421113</c:v>
                </c:pt>
                <c:pt idx="9">
                  <c:v>76.874540755027382</c:v>
                </c:pt>
                <c:pt idx="10">
                  <c:v>75.641461984690721</c:v>
                </c:pt>
                <c:pt idx="11">
                  <c:v>68.57136971394165</c:v>
                </c:pt>
                <c:pt idx="12">
                  <c:v>67.919045085816506</c:v>
                </c:pt>
                <c:pt idx="13">
                  <c:v>69.109556587204992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64.285770224123283</c:v>
                </c:pt>
                <c:pt idx="1">
                  <c:v>69.992816659262616</c:v>
                </c:pt>
                <c:pt idx="2">
                  <c:v>62.100790355262468</c:v>
                </c:pt>
                <c:pt idx="3">
                  <c:v>70.414038085324222</c:v>
                </c:pt>
                <c:pt idx="4">
                  <c:v>71.022590922086181</c:v>
                </c:pt>
                <c:pt idx="5">
                  <c:v>65.945278039150466</c:v>
                </c:pt>
                <c:pt idx="6">
                  <c:v>70.463816827845122</c:v>
                </c:pt>
                <c:pt idx="7">
                  <c:v>61.338963306136783</c:v>
                </c:pt>
                <c:pt idx="8">
                  <c:v>61.862695317470227</c:v>
                </c:pt>
                <c:pt idx="9">
                  <c:v>49.739787663587656</c:v>
                </c:pt>
                <c:pt idx="10">
                  <c:v>43.738508254007307</c:v>
                </c:pt>
                <c:pt idx="11">
                  <c:v>48.997196100169432</c:v>
                </c:pt>
                <c:pt idx="12">
                  <c:v>49.901598394840228</c:v>
                </c:pt>
                <c:pt idx="13">
                  <c:v>50.764366733534473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54.446501750206743</c:v>
                </c:pt>
                <c:pt idx="1">
                  <c:v>61.542721957424888</c:v>
                </c:pt>
                <c:pt idx="2">
                  <c:v>58.518514500212042</c:v>
                </c:pt>
                <c:pt idx="3">
                  <c:v>56.531251917443541</c:v>
                </c:pt>
                <c:pt idx="4">
                  <c:v>55.870374359188219</c:v>
                </c:pt>
                <c:pt idx="5">
                  <c:v>56.470842936872543</c:v>
                </c:pt>
                <c:pt idx="6">
                  <c:v>51.3750941893895</c:v>
                </c:pt>
                <c:pt idx="7">
                  <c:v>51.327148289008726</c:v>
                </c:pt>
                <c:pt idx="8">
                  <c:v>48.55505063835691</c:v>
                </c:pt>
                <c:pt idx="9">
                  <c:v>45.149185637327093</c:v>
                </c:pt>
                <c:pt idx="10">
                  <c:v>41.002689929183099</c:v>
                </c:pt>
                <c:pt idx="11">
                  <c:v>41.113610333747019</c:v>
                </c:pt>
                <c:pt idx="12">
                  <c:v>46.695110855919957</c:v>
                </c:pt>
                <c:pt idx="13">
                  <c:v>44.465487631862359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507.61470122628879</c:v>
                </c:pt>
                <c:pt idx="1">
                  <c:v>524.17658948940766</c:v>
                </c:pt>
                <c:pt idx="2">
                  <c:v>442.65916271962493</c:v>
                </c:pt>
                <c:pt idx="3">
                  <c:v>597.02076349980598</c:v>
                </c:pt>
                <c:pt idx="4">
                  <c:v>728.51837526076963</c:v>
                </c:pt>
                <c:pt idx="5">
                  <c:v>730.83162707229462</c:v>
                </c:pt>
                <c:pt idx="6">
                  <c:v>851.3275744278609</c:v>
                </c:pt>
                <c:pt idx="7">
                  <c:v>899.18810397908453</c:v>
                </c:pt>
                <c:pt idx="8">
                  <c:v>829.35453857263576</c:v>
                </c:pt>
                <c:pt idx="9">
                  <c:v>835.64050823589491</c:v>
                </c:pt>
                <c:pt idx="10">
                  <c:v>894.38593532261427</c:v>
                </c:pt>
                <c:pt idx="11">
                  <c:v>810.49353329811095</c:v>
                </c:pt>
                <c:pt idx="12">
                  <c:v>648.04168199777575</c:v>
                </c:pt>
                <c:pt idx="13">
                  <c:v>540.72395661416442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22585</c:v>
                </c:pt>
                <c:pt idx="1">
                  <c:v>22734</c:v>
                </c:pt>
                <c:pt idx="2">
                  <c:v>23024</c:v>
                </c:pt>
                <c:pt idx="3">
                  <c:v>23327</c:v>
                </c:pt>
                <c:pt idx="4">
                  <c:v>23724</c:v>
                </c:pt>
                <c:pt idx="5">
                  <c:v>23720</c:v>
                </c:pt>
                <c:pt idx="6">
                  <c:v>23885</c:v>
                </c:pt>
                <c:pt idx="7">
                  <c:v>24026</c:v>
                </c:pt>
                <c:pt idx="8">
                  <c:v>24078</c:v>
                </c:pt>
                <c:pt idx="9">
                  <c:v>24091</c:v>
                </c:pt>
                <c:pt idx="10">
                  <c:v>24039</c:v>
                </c:pt>
                <c:pt idx="11">
                  <c:v>24161</c:v>
                </c:pt>
                <c:pt idx="12">
                  <c:v>24000</c:v>
                </c:pt>
                <c:pt idx="13">
                  <c:v>23946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7808</c:v>
                </c:pt>
                <c:pt idx="1">
                  <c:v>7810</c:v>
                </c:pt>
                <c:pt idx="2">
                  <c:v>7727</c:v>
                </c:pt>
                <c:pt idx="3">
                  <c:v>7684</c:v>
                </c:pt>
                <c:pt idx="4">
                  <c:v>7565</c:v>
                </c:pt>
                <c:pt idx="5">
                  <c:v>7417</c:v>
                </c:pt>
                <c:pt idx="6">
                  <c:v>7397</c:v>
                </c:pt>
                <c:pt idx="7">
                  <c:v>7373</c:v>
                </c:pt>
                <c:pt idx="8">
                  <c:v>7289</c:v>
                </c:pt>
                <c:pt idx="9">
                  <c:v>7290</c:v>
                </c:pt>
                <c:pt idx="10">
                  <c:v>7233</c:v>
                </c:pt>
                <c:pt idx="11">
                  <c:v>7176</c:v>
                </c:pt>
                <c:pt idx="12">
                  <c:v>7108</c:v>
                </c:pt>
                <c:pt idx="13">
                  <c:v>7116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14289</c:v>
                </c:pt>
                <c:pt idx="1">
                  <c:v>14456</c:v>
                </c:pt>
                <c:pt idx="2">
                  <c:v>14600</c:v>
                </c:pt>
                <c:pt idx="3">
                  <c:v>14955</c:v>
                </c:pt>
                <c:pt idx="4">
                  <c:v>15025</c:v>
                </c:pt>
                <c:pt idx="5">
                  <c:v>15180</c:v>
                </c:pt>
                <c:pt idx="6">
                  <c:v>15294</c:v>
                </c:pt>
                <c:pt idx="7">
                  <c:v>15370</c:v>
                </c:pt>
                <c:pt idx="8">
                  <c:v>15473</c:v>
                </c:pt>
                <c:pt idx="9">
                  <c:v>15522</c:v>
                </c:pt>
                <c:pt idx="10">
                  <c:v>15675</c:v>
                </c:pt>
                <c:pt idx="11">
                  <c:v>15816</c:v>
                </c:pt>
                <c:pt idx="12">
                  <c:v>15739</c:v>
                </c:pt>
                <c:pt idx="13">
                  <c:v>15922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403</c:v>
                </c:pt>
                <c:pt idx="1">
                  <c:v>403</c:v>
                </c:pt>
                <c:pt idx="2">
                  <c:v>403</c:v>
                </c:pt>
                <c:pt idx="3">
                  <c:v>403</c:v>
                </c:pt>
                <c:pt idx="4">
                  <c:v>403</c:v>
                </c:pt>
                <c:pt idx="5">
                  <c:v>438</c:v>
                </c:pt>
                <c:pt idx="6">
                  <c:v>438</c:v>
                </c:pt>
                <c:pt idx="7">
                  <c:v>438</c:v>
                </c:pt>
                <c:pt idx="8">
                  <c:v>438</c:v>
                </c:pt>
                <c:pt idx="9">
                  <c:v>438</c:v>
                </c:pt>
                <c:pt idx="10">
                  <c:v>438</c:v>
                </c:pt>
                <c:pt idx="11">
                  <c:v>555</c:v>
                </c:pt>
                <c:pt idx="12">
                  <c:v>555</c:v>
                </c:pt>
                <c:pt idx="13">
                  <c:v>555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975</c:v>
                </c:pt>
                <c:pt idx="1">
                  <c:v>975</c:v>
                </c:pt>
                <c:pt idx="2">
                  <c:v>975</c:v>
                </c:pt>
                <c:pt idx="3">
                  <c:v>975</c:v>
                </c:pt>
                <c:pt idx="4">
                  <c:v>975</c:v>
                </c:pt>
                <c:pt idx="5">
                  <c:v>744</c:v>
                </c:pt>
                <c:pt idx="6">
                  <c:v>744</c:v>
                </c:pt>
                <c:pt idx="7">
                  <c:v>744</c:v>
                </c:pt>
                <c:pt idx="8">
                  <c:v>744</c:v>
                </c:pt>
                <c:pt idx="9">
                  <c:v>744</c:v>
                </c:pt>
                <c:pt idx="10">
                  <c:v>744</c:v>
                </c:pt>
                <c:pt idx="11">
                  <c:v>565</c:v>
                </c:pt>
                <c:pt idx="12">
                  <c:v>565</c:v>
                </c:pt>
                <c:pt idx="13">
                  <c:v>565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1062.4188999999999</c:v>
                </c:pt>
                <c:pt idx="1">
                  <c:v>1145.4087</c:v>
                </c:pt>
                <c:pt idx="2">
                  <c:v>955.22329999999999</c:v>
                </c:pt>
                <c:pt idx="3">
                  <c:v>1295.8771999999999</c:v>
                </c:pt>
                <c:pt idx="4">
                  <c:v>1525.3543</c:v>
                </c:pt>
                <c:pt idx="5">
                  <c:v>1632.2935</c:v>
                </c:pt>
                <c:pt idx="6">
                  <c:v>1849.1485</c:v>
                </c:pt>
                <c:pt idx="7">
                  <c:v>1891.8675000000001</c:v>
                </c:pt>
                <c:pt idx="8">
                  <c:v>1916.4764</c:v>
                </c:pt>
                <c:pt idx="9">
                  <c:v>2223.9376999999999</c:v>
                </c:pt>
                <c:pt idx="10">
                  <c:v>2328.5097999999998</c:v>
                </c:pt>
                <c:pt idx="11">
                  <c:v>2199.4670000000001</c:v>
                </c:pt>
                <c:pt idx="12">
                  <c:v>1921.1177</c:v>
                </c:pt>
                <c:pt idx="13">
                  <c:v>1737.5228999999999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10.215999999999999</c:v>
                </c:pt>
                <c:pt idx="6">
                  <c:v>23.837</c:v>
                </c:pt>
                <c:pt idx="7">
                  <c:v>22.986000000000001</c:v>
                </c:pt>
                <c:pt idx="8">
                  <c:v>0</c:v>
                </c:pt>
                <c:pt idx="9">
                  <c:v>0</c:v>
                </c:pt>
                <c:pt idx="10">
                  <c:v>9.0239999999999991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3.1280000000000001</c:v>
                </c:pt>
                <c:pt idx="4">
                  <c:v>0</c:v>
                </c:pt>
                <c:pt idx="5">
                  <c:v>0</c:v>
                </c:pt>
                <c:pt idx="6">
                  <c:v>3.5289999999999999</c:v>
                </c:pt>
                <c:pt idx="7">
                  <c:v>3.4209999999999998</c:v>
                </c:pt>
                <c:pt idx="8">
                  <c:v>3.5609999999999999</c:v>
                </c:pt>
                <c:pt idx="9">
                  <c:v>3.3380000000000001</c:v>
                </c:pt>
                <c:pt idx="10">
                  <c:v>3.8639999999999999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101.92100000000001</c:v>
                </c:pt>
                <c:pt idx="1">
                  <c:v>98.224000000000004</c:v>
                </c:pt>
                <c:pt idx="2">
                  <c:v>114.524</c:v>
                </c:pt>
                <c:pt idx="3">
                  <c:v>105.032</c:v>
                </c:pt>
                <c:pt idx="4">
                  <c:v>108.416</c:v>
                </c:pt>
                <c:pt idx="5">
                  <c:v>119.962</c:v>
                </c:pt>
                <c:pt idx="6">
                  <c:v>129.29599999999999</c:v>
                </c:pt>
                <c:pt idx="7">
                  <c:v>125.50700000000001</c:v>
                </c:pt>
                <c:pt idx="8">
                  <c:v>122.175</c:v>
                </c:pt>
                <c:pt idx="9">
                  <c:v>120.071</c:v>
                </c:pt>
                <c:pt idx="10">
                  <c:v>112.745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9.4049999999999994</c:v>
                </c:pt>
                <c:pt idx="1">
                  <c:v>9.2530000000000001</c:v>
                </c:pt>
                <c:pt idx="2">
                  <c:v>9.4019999999999992</c:v>
                </c:pt>
                <c:pt idx="3">
                  <c:v>12.141</c:v>
                </c:pt>
                <c:pt idx="4">
                  <c:v>8.4339999999999993</c:v>
                </c:pt>
                <c:pt idx="5">
                  <c:v>8.5570000000000004</c:v>
                </c:pt>
                <c:pt idx="6">
                  <c:v>12.33</c:v>
                </c:pt>
                <c:pt idx="7">
                  <c:v>11.551</c:v>
                </c:pt>
                <c:pt idx="8">
                  <c:v>10.654</c:v>
                </c:pt>
                <c:pt idx="9">
                  <c:v>9.463000000000001</c:v>
                </c:pt>
                <c:pt idx="10">
                  <c:v>9.9589999999999996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92.516000000000005</c:v>
                </c:pt>
                <c:pt idx="1">
                  <c:v>88.971000000000004</c:v>
                </c:pt>
                <c:pt idx="2">
                  <c:v>105.122</c:v>
                </c:pt>
                <c:pt idx="3">
                  <c:v>96.019000000000005</c:v>
                </c:pt>
                <c:pt idx="4">
                  <c:v>99.981999999999999</c:v>
                </c:pt>
                <c:pt idx="5">
                  <c:v>121.621</c:v>
                </c:pt>
                <c:pt idx="6">
                  <c:v>144.33199999999999</c:v>
                </c:pt>
                <c:pt idx="7">
                  <c:v>140.363</c:v>
                </c:pt>
                <c:pt idx="8">
                  <c:v>115.08199999999999</c:v>
                </c:pt>
                <c:pt idx="9">
                  <c:v>113.946</c:v>
                </c:pt>
                <c:pt idx="10">
                  <c:v>115.67400000000001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58.518514500212042</c:v>
                </c:pt>
                <c:pt idx="1">
                  <c:v>56.531251917443541</c:v>
                </c:pt>
                <c:pt idx="2">
                  <c:v>55.870374359188219</c:v>
                </c:pt>
                <c:pt idx="3">
                  <c:v>56.470842936872543</c:v>
                </c:pt>
                <c:pt idx="4">
                  <c:v>51.3750941893895</c:v>
                </c:pt>
                <c:pt idx="5">
                  <c:v>51.327148289008726</c:v>
                </c:pt>
                <c:pt idx="6">
                  <c:v>48.55505063835691</c:v>
                </c:pt>
                <c:pt idx="7">
                  <c:v>45.149185637327093</c:v>
                </c:pt>
                <c:pt idx="8">
                  <c:v>41.002689929183099</c:v>
                </c:pt>
                <c:pt idx="9">
                  <c:v>41.113610333747019</c:v>
                </c:pt>
                <c:pt idx="10">
                  <c:v>46.695110855919957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442.65916271962493</c:v>
                </c:pt>
                <c:pt idx="1">
                  <c:v>597.02076349980598</c:v>
                </c:pt>
                <c:pt idx="2">
                  <c:v>728.51837526076963</c:v>
                </c:pt>
                <c:pt idx="3">
                  <c:v>730.83162707229462</c:v>
                </c:pt>
                <c:pt idx="4">
                  <c:v>851.3275744278609</c:v>
                </c:pt>
                <c:pt idx="5">
                  <c:v>899.18810397908453</c:v>
                </c:pt>
                <c:pt idx="6">
                  <c:v>829.35453857263576</c:v>
                </c:pt>
                <c:pt idx="7">
                  <c:v>835.64050823589491</c:v>
                </c:pt>
                <c:pt idx="8">
                  <c:v>894.38593532261427</c:v>
                </c:pt>
                <c:pt idx="9">
                  <c:v>810.49353329811095</c:v>
                </c:pt>
                <c:pt idx="10">
                  <c:v>648.04168199777575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0.20900053086351347</c:v>
                </c:pt>
                <c:pt idx="1">
                  <c:v>0.14902496770538018</c:v>
                </c:pt>
                <c:pt idx="2">
                  <c:v>0.14429560539550165</c:v>
                </c:pt>
                <c:pt idx="3">
                  <c:v>0.13138320297474168</c:v>
                </c:pt>
                <c:pt idx="4">
                  <c:v>0.11744245458887365</c:v>
                </c:pt>
                <c:pt idx="5">
                  <c:v>0.13525646020204571</c:v>
                </c:pt>
                <c:pt idx="6">
                  <c:v>0.17402931229918053</c:v>
                </c:pt>
                <c:pt idx="7">
                  <c:v>0.16797055506119218</c:v>
                </c:pt>
                <c:pt idx="8">
                  <c:v>0.12867152249938807</c:v>
                </c:pt>
                <c:pt idx="9">
                  <c:v>0.14058841350198539</c:v>
                </c:pt>
                <c:pt idx="10">
                  <c:v>0.17849777755560642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0.16071836546646995</c:v>
                </c:pt>
                <c:pt idx="1">
                  <c:v>0.16367937532168561</c:v>
                </c:pt>
                <c:pt idx="2">
                  <c:v>0.16828238772045714</c:v>
                </c:pt>
                <c:pt idx="3">
                  <c:v>0.21499590529527149</c:v>
                </c:pt>
                <c:pt idx="4">
                  <c:v>0.16416514914617661</c:v>
                </c:pt>
                <c:pt idx="5">
                  <c:v>0.16671489231815378</c:v>
                </c:pt>
                <c:pt idx="6">
                  <c:v>0.2539385674177364</c:v>
                </c:pt>
                <c:pt idx="7">
                  <c:v>0.25584071643698064</c:v>
                </c:pt>
                <c:pt idx="8">
                  <c:v>0.25983661116870194</c:v>
                </c:pt>
                <c:pt idx="9">
                  <c:v>0.23016708878598646</c:v>
                </c:pt>
                <c:pt idx="10">
                  <c:v>0.21327714652458971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115.67400000000001</c:v>
                </c:pt>
                <c:pt idx="2">
                  <c:v>0</c:v>
                </c:pt>
                <c:pt idx="3">
                  <c:v>0</c:v>
                </c:pt>
                <c:pt idx="4">
                  <c:v>9.9589999999999996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115.67400000000001</c:v>
                </c:pt>
                <c:pt idx="4" formatCode="#,##0">
                  <c:v>9.9589999999999996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15：印刷・同関連業(N=2)</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4.085</c:v>
                </c:pt>
                <c:pt idx="1">
                  <c:v>0</c:v>
                </c:pt>
                <c:pt idx="2">
                  <c:v>0</c:v>
                </c:pt>
                <c:pt idx="3">
                  <c:v>0</c:v>
                </c:pt>
                <c:pt idx="4">
                  <c:v>0</c:v>
                </c:pt>
                <c:pt idx="5">
                  <c:v>8.9879999999999995</c:v>
                </c:pt>
                <c:pt idx="6">
                  <c:v>0</c:v>
                </c:pt>
                <c:pt idx="7">
                  <c:v>0</c:v>
                </c:pt>
                <c:pt idx="8">
                  <c:v>0</c:v>
                </c:pt>
                <c:pt idx="9">
                  <c:v>0</c:v>
                </c:pt>
                <c:pt idx="10">
                  <c:v>5.9379999999999997</c:v>
                </c:pt>
                <c:pt idx="11">
                  <c:v>0</c:v>
                </c:pt>
                <c:pt idx="12">
                  <c:v>4.1920000000000002</c:v>
                </c:pt>
                <c:pt idx="13">
                  <c:v>0</c:v>
                </c:pt>
                <c:pt idx="14">
                  <c:v>0</c:v>
                </c:pt>
                <c:pt idx="15">
                  <c:v>0</c:v>
                </c:pt>
                <c:pt idx="16">
                  <c:v>0</c:v>
                </c:pt>
                <c:pt idx="17">
                  <c:v>0</c:v>
                </c:pt>
                <c:pt idx="18">
                  <c:v>0</c:v>
                </c:pt>
                <c:pt idx="19">
                  <c:v>92.471000000000004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6.0949999999999998</c:v>
                </c:pt>
                <c:pt idx="35">
                  <c:v>0</c:v>
                </c:pt>
                <c:pt idx="36">
                  <c:v>3.8639999999999999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499.55830815263101</c:v>
                </c:pt>
                <c:pt idx="2">
                  <c:v>2.9280945555989129</c:v>
                </c:pt>
                <c:pt idx="3">
                  <c:v>26.62151617447584</c:v>
                </c:pt>
                <c:pt idx="4">
                  <c:v>46.937249528819542</c:v>
                </c:pt>
                <c:pt idx="5">
                  <c:v>74.326970289221094</c:v>
                </c:pt>
                <c:pt idx="7">
                  <c:v>87.874860718487838</c:v>
                </c:pt>
                <c:pt idx="8">
                  <c:v>2.3542161049414498</c:v>
                </c:pt>
                <c:pt idx="9">
                  <c:v>0.50602475369301836</c:v>
                </c:pt>
                <c:pt idx="10">
                  <c:v>3.08039168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529.1079188827058</c:v>
                </c:pt>
                <c:pt idx="4" formatCode="#,##0">
                  <c:v>46.937249528819542</c:v>
                </c:pt>
                <c:pt idx="5" formatCode="#,##0">
                  <c:v>74.326970289221094</c:v>
                </c:pt>
                <c:pt idx="6" formatCode="#,##0">
                  <c:v>90.735101577122293</c:v>
                </c:pt>
                <c:pt idx="10" formatCode="#,##0">
                  <c:v>3.08039168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112.745</c:v>
                </c:pt>
                <c:pt idx="2" formatCode="#,##0_);[Red]\(#,##0\)">
                  <c:v>0</c:v>
                </c:pt>
                <c:pt idx="3" formatCode="#,##0_);[Red]\(#,##0\)">
                  <c:v>3.8639999999999999</c:v>
                </c:pt>
                <c:pt idx="4" formatCode="#,##0_);[Red]\(#,##0\)">
                  <c:v>0</c:v>
                </c:pt>
                <c:pt idx="5" formatCode="#,##0_);[Red]\(#,##0\)">
                  <c:v>0</c:v>
                </c:pt>
                <c:pt idx="6" formatCode="#,##0_);[Red]\(#,##0\)">
                  <c:v>0</c:v>
                </c:pt>
                <c:pt idx="7" formatCode="#,##0_);[Red]\(#,##0\)">
                  <c:v>9.0239999999999991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112.745</c:v>
                </c:pt>
                <c:pt idx="1">
                  <c:v>3.8639999999999999</c:v>
                </c:pt>
                <c:pt idx="4" formatCode="#,##0_);[Red]\(#,##0\)">
                  <c:v>0</c:v>
                </c:pt>
                <c:pt idx="5" formatCode="#,##0_);[Red]\(#,##0\)">
                  <c:v>0</c:v>
                </c:pt>
                <c:pt idx="6" formatCode="#,##0_);[Red]\(#,##0\)">
                  <c:v>0</c:v>
                </c:pt>
                <c:pt idx="7" formatCode="#,##0_);[Red]\(#,##0\)">
                  <c:v>9.0239999999999991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瀬戸内市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4.4939999999999998</c:v>
                </c:pt>
                <c:pt idx="1">
                  <c:v>0</c:v>
                </c:pt>
                <c:pt idx="2">
                  <c:v>0</c:v>
                </c:pt>
                <c:pt idx="3">
                  <c:v>0</c:v>
                </c:pt>
                <c:pt idx="4">
                  <c:v>0</c:v>
                </c:pt>
                <c:pt idx="5">
                  <c:v>2.9689999999999999</c:v>
                </c:pt>
                <c:pt idx="6">
                  <c:v>0</c:v>
                </c:pt>
                <c:pt idx="7">
                  <c:v>4.1920000000000002</c:v>
                </c:pt>
                <c:pt idx="8">
                  <c:v>0</c:v>
                </c:pt>
                <c:pt idx="9">
                  <c:v>0</c:v>
                </c:pt>
                <c:pt idx="10">
                  <c:v>0</c:v>
                </c:pt>
                <c:pt idx="11">
                  <c:v>0</c:v>
                </c:pt>
                <c:pt idx="12">
                  <c:v>0</c:v>
                </c:pt>
                <c:pt idx="13">
                  <c:v>0</c:v>
                </c:pt>
                <c:pt idx="14">
                  <c:v>92.471000000000004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瀬戸内市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3.0474999999999999</c:v>
                </c:pt>
                <c:pt idx="11">
                  <c:v>0</c:v>
                </c:pt>
                <c:pt idx="12">
                  <c:v>3.8639999999999999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瀬戸内市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瀬戸内市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4.085</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228,033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8832.3539999999794</c:v>
                </c:pt>
                <c:pt idx="1">
                  <c:v>219200.44000000041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300,549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10599.884682479973</c:v>
                </c:pt>
                <c:pt idx="1">
                  <c:v>289949.57401440048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瀬戸内市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36.459209916000006</c:v>
                </c:pt>
                <c:pt idx="1">
                  <c:v>0.98585261999999985</c:v>
                </c:pt>
                <c:pt idx="2">
                  <c:v>0</c:v>
                </c:pt>
                <c:pt idx="3">
                  <c:v>0</c:v>
                </c:pt>
                <c:pt idx="4">
                  <c:v>6.3921640799999997</c:v>
                </c:pt>
                <c:pt idx="5">
                  <c:v>21.558557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735,341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瀬戸内市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719341</c:v>
                </c:pt>
                <c:pt idx="1">
                  <c:v>16000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16895.240000000002</c:v>
                </c:pt>
                <c:pt idx="1">
                  <c:v>19163.939999999999</c:v>
                </c:pt>
                <c:pt idx="2">
                  <c:v>22716.54</c:v>
                </c:pt>
                <c:pt idx="3">
                  <c:v>209865.44</c:v>
                </c:pt>
                <c:pt idx="4">
                  <c:v>210383.64</c:v>
                </c:pt>
                <c:pt idx="5">
                  <c:v>213888.74000000031</c:v>
                </c:pt>
                <c:pt idx="6">
                  <c:v>218890.44000000041</c:v>
                </c:pt>
                <c:pt idx="7">
                  <c:v>218939.94000000041</c:v>
                </c:pt>
                <c:pt idx="8">
                  <c:v>219200.44000000041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5439.759</c:v>
                </c:pt>
                <c:pt idx="1">
                  <c:v>5844.9790000000003</c:v>
                </c:pt>
                <c:pt idx="2">
                  <c:v>6097.0159999999996</c:v>
                </c:pt>
                <c:pt idx="3">
                  <c:v>6450.1010000000015</c:v>
                </c:pt>
                <c:pt idx="4">
                  <c:v>6835.1020000000008</c:v>
                </c:pt>
                <c:pt idx="5">
                  <c:v>7263.8539999999957</c:v>
                </c:pt>
                <c:pt idx="6">
                  <c:v>7681.2259999999969</c:v>
                </c:pt>
                <c:pt idx="7">
                  <c:v>8260.4859999999899</c:v>
                </c:pt>
                <c:pt idx="8">
                  <c:v>8832.3539999999794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7.3692063658990017E-2</c:v>
                </c:pt>
                <c:pt idx="1">
                  <c:v>8.0360564454395086E-2</c:v>
                </c:pt>
                <c:pt idx="2">
                  <c:v>9.2715789599848261E-2</c:v>
                </c:pt>
                <c:pt idx="3">
                  <c:v>0.70440799486825445</c:v>
                </c:pt>
                <c:pt idx="4">
                  <c:v>0.66383243120568325</c:v>
                </c:pt>
                <c:pt idx="5">
                  <c:v>0.66988308860469681</c:v>
                </c:pt>
                <c:pt idx="6">
                  <c:v>0.7930763375734724</c:v>
                </c:pt>
                <c:pt idx="7">
                  <c:v>0.93837145185874415</c:v>
                </c:pt>
                <c:pt idx="8">
                  <c:v>0.94160115811986633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710.95166071038079</c:v>
                </c:pt>
                <c:pt idx="2">
                  <c:v>2.443500855503415</c:v>
                </c:pt>
                <c:pt idx="3">
                  <c:v>15.123213694885409</c:v>
                </c:pt>
                <c:pt idx="4">
                  <c:v>55.870374359188219</c:v>
                </c:pt>
                <c:pt idx="5">
                  <c:v>71.022590922086181</c:v>
                </c:pt>
                <c:pt idx="7">
                  <c:v>81.210671801297195</c:v>
                </c:pt>
                <c:pt idx="8">
                  <c:v>2.9978115542477499</c:v>
                </c:pt>
                <c:pt idx="9">
                  <c:v>0.33418227194989331</c:v>
                </c:pt>
                <c:pt idx="10">
                  <c:v>3.7310987496800001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728.51837526076963</c:v>
                </c:pt>
                <c:pt idx="4" formatCode="#,##0">
                  <c:v>55.870374359188219</c:v>
                </c:pt>
                <c:pt idx="5" formatCode="#,##0">
                  <c:v>71.022590922086181</c:v>
                </c:pt>
                <c:pt idx="6" formatCode="#,##0">
                  <c:v>84.542665627494841</c:v>
                </c:pt>
                <c:pt idx="10" formatCode="#,##0">
                  <c:v>3.7310987496800001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1269</c:v>
                </c:pt>
                <c:pt idx="1">
                  <c:v>1349</c:v>
                </c:pt>
                <c:pt idx="2">
                  <c:v>1400</c:v>
                </c:pt>
                <c:pt idx="3">
                  <c:v>1474</c:v>
                </c:pt>
                <c:pt idx="4">
                  <c:v>1558</c:v>
                </c:pt>
                <c:pt idx="5">
                  <c:v>1634</c:v>
                </c:pt>
                <c:pt idx="6">
                  <c:v>1714</c:v>
                </c:pt>
                <c:pt idx="7">
                  <c:v>1811</c:v>
                </c:pt>
                <c:pt idx="8">
                  <c:v>1907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319189.77170440176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300549.45869688044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1040140.6260000003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1012755.8310000002</c:v>
                </c:pt>
                <c:pt idx="1">
                  <c:v>27384.794999999995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300549.45869688044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527.66807157061078</c:v>
                </c:pt>
                <c:pt idx="2">
                  <c:v>1.3220453538651882</c:v>
                </c:pt>
                <c:pt idx="3">
                  <c:v>11.733839689688439</c:v>
                </c:pt>
                <c:pt idx="4">
                  <c:v>44.465487631862359</c:v>
                </c:pt>
                <c:pt idx="5">
                  <c:v>50.764366733534473</c:v>
                </c:pt>
                <c:pt idx="7">
                  <c:v>66.823697376077831</c:v>
                </c:pt>
                <c:pt idx="8">
                  <c:v>2.1502209975712527</c:v>
                </c:pt>
                <c:pt idx="9">
                  <c:v>0.13563821355590472</c:v>
                </c:pt>
                <c:pt idx="10">
                  <c:v>4.0840140413599997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540.72395661416442</c:v>
                </c:pt>
                <c:pt idx="4">
                  <c:v>44.465487631862359</c:v>
                </c:pt>
                <c:pt idx="5">
                  <c:v>50.764366733534473</c:v>
                </c:pt>
                <c:pt idx="6">
                  <c:v>69.109556587204992</c:v>
                </c:pt>
                <c:pt idx="10">
                  <c:v>4.0840140413599997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瀬戸内市</c:v>
                </c:pt>
              </c:strCache>
            </c:strRef>
          </c:cat>
          <c:val>
            <c:numRef>
              <c:f>①CO2排出量の現状把握!$AX$43:$AX$45</c:f>
              <c:numCache>
                <c:formatCode>0%</c:formatCode>
                <c:ptCount val="3"/>
                <c:pt idx="0">
                  <c:v>0.42072759503743129</c:v>
                </c:pt>
                <c:pt idx="1">
                  <c:v>0.76215004413621379</c:v>
                </c:pt>
                <c:pt idx="2">
                  <c:v>0.76249870004168985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瀬戸内市</c:v>
                </c:pt>
              </c:strCache>
            </c:strRef>
          </c:cat>
          <c:val>
            <c:numRef>
              <c:f>①CO2排出量の現状把握!$AY$43:$AY$45</c:f>
              <c:numCache>
                <c:formatCode>0%</c:formatCode>
                <c:ptCount val="3"/>
                <c:pt idx="0">
                  <c:v>0.19118662390594171</c:v>
                </c:pt>
                <c:pt idx="1">
                  <c:v>6.9524305544908474E-2</c:v>
                </c:pt>
                <c:pt idx="2">
                  <c:v>6.2702745275641333E-2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瀬戸内市</c:v>
                </c:pt>
              </c:strCache>
            </c:strRef>
          </c:cat>
          <c:val>
            <c:numRef>
              <c:f>①CO2排出量の現状把握!$AZ$43:$AZ$45</c:f>
              <c:numCache>
                <c:formatCode>0%</c:formatCode>
                <c:ptCount val="3"/>
                <c:pt idx="0">
                  <c:v>0.18034974026133399</c:v>
                </c:pt>
                <c:pt idx="1">
                  <c:v>7.0773555284954437E-2</c:v>
                </c:pt>
                <c:pt idx="2">
                  <c:v>7.1585072511184678E-2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瀬戸内市</c:v>
                </c:pt>
              </c:strCache>
            </c:strRef>
          </c:cat>
          <c:val>
            <c:numRef>
              <c:f>①CO2排出量の現状把握!$BA$43:$BA$45</c:f>
              <c:numCache>
                <c:formatCode>0%</c:formatCode>
                <c:ptCount val="3"/>
                <c:pt idx="0">
                  <c:v>0.19226168778726088</c:v>
                </c:pt>
                <c:pt idx="1">
                  <c:v>9.1764967163491043E-2</c:v>
                </c:pt>
                <c:pt idx="2">
                  <c:v>9.745443384488843E-2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瀬戸内市</c:v>
                </c:pt>
              </c:strCache>
            </c:strRef>
          </c:cat>
          <c:val>
            <c:numRef>
              <c:f>①CO2排出量の現状把握!$BB$43:$BB$45</c:f>
              <c:numCache>
                <c:formatCode>0%</c:formatCode>
                <c:ptCount val="3"/>
                <c:pt idx="0">
                  <c:v>1.5474353008032191E-2</c:v>
                </c:pt>
                <c:pt idx="1">
                  <c:v>5.7871278704322519E-3</c:v>
                </c:pt>
                <c:pt idx="2">
                  <c:v>5.7590483265956968E-3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9889</c:v>
                </c:pt>
                <c:pt idx="1">
                  <c:v>9889</c:v>
                </c:pt>
                <c:pt idx="2">
                  <c:v>9889</c:v>
                </c:pt>
                <c:pt idx="3">
                  <c:v>9889</c:v>
                </c:pt>
                <c:pt idx="4">
                  <c:v>9889</c:v>
                </c:pt>
                <c:pt idx="5">
                  <c:v>9863</c:v>
                </c:pt>
                <c:pt idx="6">
                  <c:v>9863</c:v>
                </c:pt>
                <c:pt idx="7">
                  <c:v>9863</c:v>
                </c:pt>
                <c:pt idx="8">
                  <c:v>9863</c:v>
                </c:pt>
                <c:pt idx="9">
                  <c:v>9863</c:v>
                </c:pt>
                <c:pt idx="10">
                  <c:v>9863</c:v>
                </c:pt>
                <c:pt idx="11">
                  <c:v>11055</c:v>
                </c:pt>
                <c:pt idx="12">
                  <c:v>11055</c:v>
                </c:pt>
                <c:pt idx="13">
                  <c:v>11055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1.8920902257400001</c:v>
                </c:pt>
                <c:pt idx="1">
                  <c:v>3.6492306830000012</c:v>
                </c:pt>
                <c:pt idx="2">
                  <c:v>3.1775619380000002</c:v>
                </c:pt>
                <c:pt idx="3">
                  <c:v>2.9013262179999999</c:v>
                </c:pt>
                <c:pt idx="4">
                  <c:v>3.7310987496800001</c:v>
                </c:pt>
                <c:pt idx="5">
                  <c:v>3.8444360422599999</c:v>
                </c:pt>
                <c:pt idx="6">
                  <c:v>3.9078412934400011</c:v>
                </c:pt>
                <c:pt idx="7">
                  <c:v>3.5217086924800012</c:v>
                </c:pt>
                <c:pt idx="8">
                  <c:v>4.1520884049999998</c:v>
                </c:pt>
                <c:pt idx="9">
                  <c:v>4.0763913497999997</c:v>
                </c:pt>
                <c:pt idx="10">
                  <c:v>4.1956834723200007</c:v>
                </c:pt>
                <c:pt idx="11">
                  <c:v>3.9738985360800001</c:v>
                </c:pt>
                <c:pt idx="12">
                  <c:v>4.4063800536000004</c:v>
                </c:pt>
                <c:pt idx="13">
                  <c:v>4.0840140413599997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53849</c:v>
                </c:pt>
                <c:pt idx="1">
                  <c:v>60911</c:v>
                </c:pt>
                <c:pt idx="2">
                  <c:v>57976</c:v>
                </c:pt>
                <c:pt idx="3">
                  <c:v>64297</c:v>
                </c:pt>
                <c:pt idx="4">
                  <c:v>55398</c:v>
                </c:pt>
                <c:pt idx="5">
                  <c:v>67382</c:v>
                </c:pt>
                <c:pt idx="6">
                  <c:v>33847</c:v>
                </c:pt>
                <c:pt idx="7">
                  <c:v>34276.932232579959</c:v>
                </c:pt>
                <c:pt idx="8">
                  <c:v>19279</c:v>
                </c:pt>
                <c:pt idx="9">
                  <c:v>21120</c:v>
                </c:pt>
                <c:pt idx="10">
                  <c:v>19601</c:v>
                </c:pt>
                <c:pt idx="11">
                  <c:v>10807.999999999998</c:v>
                </c:pt>
                <c:pt idx="12">
                  <c:v>22495</c:v>
                </c:pt>
                <c:pt idx="13">
                  <c:v>23618.999999999996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39092</c:v>
                </c:pt>
                <c:pt idx="1">
                  <c:v>38967</c:v>
                </c:pt>
                <c:pt idx="2">
                  <c:v>38861</c:v>
                </c:pt>
                <c:pt idx="3">
                  <c:v>38962</c:v>
                </c:pt>
                <c:pt idx="4">
                  <c:v>38754</c:v>
                </c:pt>
                <c:pt idx="5">
                  <c:v>38524</c:v>
                </c:pt>
                <c:pt idx="6">
                  <c:v>38252</c:v>
                </c:pt>
                <c:pt idx="7">
                  <c:v>37975</c:v>
                </c:pt>
                <c:pt idx="8">
                  <c:v>37741</c:v>
                </c:pt>
                <c:pt idx="9">
                  <c:v>37411</c:v>
                </c:pt>
                <c:pt idx="10">
                  <c:v>37268</c:v>
                </c:pt>
                <c:pt idx="11">
                  <c:v>37049</c:v>
                </c:pt>
                <c:pt idx="12">
                  <c:v>36667</c:v>
                </c:pt>
                <c:pt idx="13">
                  <c:v>36525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瀬戸内市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86</v>
      </c>
      <c r="C9" s="70">
        <v>1</v>
      </c>
      <c r="D9" s="70">
        <v>6</v>
      </c>
      <c r="E9" s="70">
        <v>1990</v>
      </c>
      <c r="F9" s="70" t="s">
        <v>787</v>
      </c>
      <c r="G9" s="70" t="s">
        <v>1650</v>
      </c>
      <c r="H9" s="70" t="s">
        <v>1651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87</v>
      </c>
      <c r="C10" s="70">
        <v>2</v>
      </c>
      <c r="D10" s="70">
        <v>6</v>
      </c>
      <c r="E10" s="70">
        <v>2005</v>
      </c>
      <c r="F10" s="70" t="s">
        <v>789</v>
      </c>
      <c r="G10" s="70" t="s">
        <v>1650</v>
      </c>
      <c r="H10" s="70" t="s">
        <v>1651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88</v>
      </c>
      <c r="C11" s="70">
        <v>3</v>
      </c>
      <c r="D11" s="70">
        <v>6</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89</v>
      </c>
      <c r="C12" s="70">
        <v>4</v>
      </c>
      <c r="D12" s="70">
        <v>6</v>
      </c>
      <c r="E12" s="70">
        <v>2007</v>
      </c>
      <c r="F12" s="70" t="s">
        <v>791</v>
      </c>
      <c r="G12" s="70" t="s">
        <v>1650</v>
      </c>
      <c r="H12" s="70" t="s">
        <v>1651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90</v>
      </c>
      <c r="C13" s="70">
        <v>5</v>
      </c>
      <c r="D13" s="70">
        <v>6</v>
      </c>
      <c r="E13" s="70">
        <v>2008</v>
      </c>
      <c r="F13" s="70" t="s">
        <v>792</v>
      </c>
      <c r="G13" s="70" t="s">
        <v>1650</v>
      </c>
      <c r="H13" s="70" t="s">
        <v>1651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91</v>
      </c>
      <c r="C14" s="70">
        <v>6</v>
      </c>
      <c r="D14" s="70">
        <v>6</v>
      </c>
      <c r="E14" s="70">
        <v>2009</v>
      </c>
      <c r="F14" s="70" t="s">
        <v>176</v>
      </c>
      <c r="G14" s="70" t="s">
        <v>1650</v>
      </c>
      <c r="H14" s="70" t="s">
        <v>1651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1657</v>
      </c>
      <c r="B15" s="70">
        <v>92</v>
      </c>
      <c r="C15" s="70">
        <v>7</v>
      </c>
      <c r="D15" s="70">
        <v>6</v>
      </c>
      <c r="E15" s="70">
        <v>2010</v>
      </c>
      <c r="F15" s="70" t="s">
        <v>177</v>
      </c>
      <c r="G15" s="70" t="s">
        <v>1650</v>
      </c>
      <c r="H15" s="70" t="s">
        <v>1651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1658</v>
      </c>
      <c r="B16" s="70">
        <v>93</v>
      </c>
      <c r="C16" s="70">
        <v>8</v>
      </c>
      <c r="D16" s="70">
        <v>6</v>
      </c>
      <c r="E16" s="70">
        <v>2011</v>
      </c>
      <c r="F16" s="70" t="s">
        <v>178</v>
      </c>
      <c r="G16" s="70" t="s">
        <v>1650</v>
      </c>
      <c r="H16" s="70" t="s">
        <v>1651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1659</v>
      </c>
      <c r="B17" s="70">
        <v>94</v>
      </c>
      <c r="C17" s="70">
        <v>9</v>
      </c>
      <c r="D17" s="70">
        <v>6</v>
      </c>
      <c r="E17" s="70">
        <v>2012</v>
      </c>
      <c r="F17" s="70" t="s">
        <v>179</v>
      </c>
      <c r="G17" s="70" t="s">
        <v>1650</v>
      </c>
      <c r="H17" s="70" t="s">
        <v>1651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1660</v>
      </c>
      <c r="B18" s="70">
        <v>95</v>
      </c>
      <c r="C18" s="70">
        <v>10</v>
      </c>
      <c r="D18" s="70">
        <v>6</v>
      </c>
      <c r="E18" s="70">
        <v>2013</v>
      </c>
      <c r="F18" s="70" t="s">
        <v>180</v>
      </c>
      <c r="G18" s="70" t="s">
        <v>1650</v>
      </c>
      <c r="H18" s="70" t="s">
        <v>1651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1661</v>
      </c>
      <c r="B19" s="70">
        <v>96</v>
      </c>
      <c r="C19" s="70">
        <v>11</v>
      </c>
      <c r="D19" s="70">
        <v>6</v>
      </c>
      <c r="E19" s="70">
        <v>2014</v>
      </c>
      <c r="F19" s="70" t="s">
        <v>181</v>
      </c>
      <c r="G19" s="70" t="s">
        <v>1650</v>
      </c>
      <c r="H19" s="70" t="s">
        <v>1651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1662</v>
      </c>
      <c r="B20" s="70">
        <v>97</v>
      </c>
      <c r="C20" s="70">
        <v>12</v>
      </c>
      <c r="D20" s="70">
        <v>6</v>
      </c>
      <c r="E20" s="70">
        <v>2015</v>
      </c>
      <c r="F20" s="70" t="s">
        <v>182</v>
      </c>
      <c r="G20" s="70" t="s">
        <v>1650</v>
      </c>
      <c r="H20" s="70" t="s">
        <v>1651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1663</v>
      </c>
      <c r="B21" s="70">
        <v>98</v>
      </c>
      <c r="C21" s="70">
        <v>13</v>
      </c>
      <c r="D21" s="70">
        <v>6</v>
      </c>
      <c r="E21" s="70">
        <v>2016</v>
      </c>
      <c r="F21" s="70" t="s">
        <v>155</v>
      </c>
      <c r="G21" s="70" t="s">
        <v>1650</v>
      </c>
      <c r="H21" s="70" t="s">
        <v>1651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1664</v>
      </c>
      <c r="B22" s="70">
        <v>99</v>
      </c>
      <c r="C22" s="70">
        <v>14</v>
      </c>
      <c r="D22" s="70">
        <v>6</v>
      </c>
      <c r="E22" s="70">
        <v>2017</v>
      </c>
      <c r="F22" s="70" t="s">
        <v>156</v>
      </c>
      <c r="G22" s="70" t="s">
        <v>1650</v>
      </c>
      <c r="H22" s="70" t="s">
        <v>1651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1665</v>
      </c>
      <c r="B23" s="70">
        <v>100</v>
      </c>
      <c r="C23" s="70">
        <v>15</v>
      </c>
      <c r="D23" s="70">
        <v>6</v>
      </c>
      <c r="E23" s="70">
        <v>2018</v>
      </c>
      <c r="F23" s="70" t="s">
        <v>183</v>
      </c>
      <c r="G23" s="70" t="s">
        <v>1650</v>
      </c>
      <c r="H23" s="70" t="s">
        <v>1651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1666</v>
      </c>
      <c r="B24" s="70">
        <v>101</v>
      </c>
      <c r="C24" s="70">
        <v>16</v>
      </c>
      <c r="D24" s="70">
        <v>6</v>
      </c>
      <c r="E24" s="70">
        <v>2019</v>
      </c>
      <c r="F24" s="70" t="s">
        <v>158</v>
      </c>
      <c r="G24" s="70" t="s">
        <v>1650</v>
      </c>
      <c r="H24" s="70" t="s">
        <v>1651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1667</v>
      </c>
      <c r="B25" s="70">
        <v>102</v>
      </c>
      <c r="C25" s="70">
        <v>17</v>
      </c>
      <c r="D25" s="70">
        <v>6</v>
      </c>
      <c r="E25" s="70">
        <v>2020</v>
      </c>
      <c r="F25" s="70" t="s">
        <v>159</v>
      </c>
      <c r="G25" s="70" t="s">
        <v>1650</v>
      </c>
      <c r="H25" s="70" t="s">
        <v>1651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1668</v>
      </c>
      <c r="B26" s="70">
        <v>102</v>
      </c>
      <c r="C26" s="70">
        <v>18</v>
      </c>
      <c r="D26" s="70">
        <v>6</v>
      </c>
      <c r="E26" s="70">
        <v>2021</v>
      </c>
      <c r="F26" s="70" t="s">
        <v>160</v>
      </c>
      <c r="G26" s="1064" t="s">
        <v>1650</v>
      </c>
      <c r="H26" s="70" t="s">
        <v>1651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1669</v>
      </c>
      <c r="B27" s="70">
        <v>102</v>
      </c>
      <c r="C27" s="70">
        <v>19</v>
      </c>
      <c r="D27" s="70">
        <v>6</v>
      </c>
      <c r="E27" s="70">
        <v>2022</v>
      </c>
      <c r="F27" s="70" t="s">
        <v>161</v>
      </c>
      <c r="G27" s="1064" t="s">
        <v>1650</v>
      </c>
      <c r="H27" s="70" t="s">
        <v>1651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102</v>
      </c>
      <c r="C28" s="70">
        <v>20</v>
      </c>
      <c r="D28" s="70">
        <v>6</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102</v>
      </c>
      <c r="C29" s="70">
        <v>21</v>
      </c>
      <c r="D29" s="70">
        <v>6</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256</v>
      </c>
      <c r="C30" s="70">
        <v>1</v>
      </c>
      <c r="D30" s="70">
        <v>16</v>
      </c>
      <c r="E30" s="70">
        <v>1990</v>
      </c>
      <c r="F30" s="70" t="s">
        <v>787</v>
      </c>
      <c r="G30" s="70" t="s">
        <v>1673</v>
      </c>
      <c r="H30" s="70" t="s">
        <v>1674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257</v>
      </c>
      <c r="C31" s="70">
        <v>2</v>
      </c>
      <c r="D31" s="70">
        <v>16</v>
      </c>
      <c r="E31" s="70">
        <v>2005</v>
      </c>
      <c r="F31" s="70" t="s">
        <v>789</v>
      </c>
      <c r="G31" s="70" t="s">
        <v>1673</v>
      </c>
      <c r="H31" s="70" t="s">
        <v>1674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258</v>
      </c>
      <c r="C32" s="70">
        <v>3</v>
      </c>
      <c r="D32" s="70">
        <v>16</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259</v>
      </c>
      <c r="C33" s="70">
        <v>4</v>
      </c>
      <c r="D33" s="70">
        <v>16</v>
      </c>
      <c r="E33" s="70">
        <v>2007</v>
      </c>
      <c r="F33" s="70" t="s">
        <v>791</v>
      </c>
      <c r="G33" s="70" t="s">
        <v>1673</v>
      </c>
      <c r="H33" s="70" t="s">
        <v>1674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260</v>
      </c>
      <c r="C34" s="70">
        <v>5</v>
      </c>
      <c r="D34" s="70">
        <v>16</v>
      </c>
      <c r="E34" s="70">
        <v>2008</v>
      </c>
      <c r="F34" s="70" t="s">
        <v>792</v>
      </c>
      <c r="G34" s="70" t="s">
        <v>1673</v>
      </c>
      <c r="H34" s="70" t="s">
        <v>1674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261</v>
      </c>
      <c r="C35" s="70">
        <v>6</v>
      </c>
      <c r="D35" s="70">
        <v>16</v>
      </c>
      <c r="E35" s="70">
        <v>2009</v>
      </c>
      <c r="F35" s="70" t="s">
        <v>176</v>
      </c>
      <c r="G35" s="70" t="s">
        <v>1673</v>
      </c>
      <c r="H35" s="70" t="s">
        <v>1674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1680</v>
      </c>
      <c r="B36" s="70">
        <v>262</v>
      </c>
      <c r="C36" s="70">
        <v>7</v>
      </c>
      <c r="D36" s="70">
        <v>16</v>
      </c>
      <c r="E36" s="70">
        <v>2010</v>
      </c>
      <c r="F36" s="70" t="s">
        <v>177</v>
      </c>
      <c r="G36" s="70" t="s">
        <v>1673</v>
      </c>
      <c r="H36" s="70" t="s">
        <v>1674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1681</v>
      </c>
      <c r="B37" s="70">
        <v>263</v>
      </c>
      <c r="C37" s="70">
        <v>8</v>
      </c>
      <c r="D37" s="70">
        <v>16</v>
      </c>
      <c r="E37" s="70">
        <v>2011</v>
      </c>
      <c r="F37" s="70" t="s">
        <v>178</v>
      </c>
      <c r="G37" s="70" t="s">
        <v>1673</v>
      </c>
      <c r="H37" s="70" t="s">
        <v>1674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1682</v>
      </c>
      <c r="B38" s="70">
        <v>264</v>
      </c>
      <c r="C38" s="70">
        <v>9</v>
      </c>
      <c r="D38" s="70">
        <v>16</v>
      </c>
      <c r="E38" s="70">
        <v>2012</v>
      </c>
      <c r="F38" s="70" t="s">
        <v>179</v>
      </c>
      <c r="G38" s="70" t="s">
        <v>1673</v>
      </c>
      <c r="H38" s="70" t="s">
        <v>1674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1683</v>
      </c>
      <c r="B39" s="70">
        <v>265</v>
      </c>
      <c r="C39" s="70">
        <v>10</v>
      </c>
      <c r="D39" s="70">
        <v>16</v>
      </c>
      <c r="E39" s="70">
        <v>2013</v>
      </c>
      <c r="F39" s="70" t="s">
        <v>180</v>
      </c>
      <c r="G39" s="70" t="s">
        <v>1673</v>
      </c>
      <c r="H39" s="70" t="s">
        <v>1674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1684</v>
      </c>
      <c r="B40" s="70">
        <v>266</v>
      </c>
      <c r="C40" s="70">
        <v>11</v>
      </c>
      <c r="D40" s="70">
        <v>16</v>
      </c>
      <c r="E40" s="70">
        <v>2014</v>
      </c>
      <c r="F40" s="70" t="s">
        <v>181</v>
      </c>
      <c r="G40" s="70" t="s">
        <v>1673</v>
      </c>
      <c r="H40" s="70" t="s">
        <v>1674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1685</v>
      </c>
      <c r="B41" s="70">
        <v>267</v>
      </c>
      <c r="C41" s="70">
        <v>12</v>
      </c>
      <c r="D41" s="70">
        <v>16</v>
      </c>
      <c r="E41" s="70">
        <v>2015</v>
      </c>
      <c r="F41" s="70" t="s">
        <v>182</v>
      </c>
      <c r="G41" s="70" t="s">
        <v>1673</v>
      </c>
      <c r="H41" s="70" t="s">
        <v>1674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1686</v>
      </c>
      <c r="B42" s="70">
        <v>268</v>
      </c>
      <c r="C42" s="70">
        <v>13</v>
      </c>
      <c r="D42" s="70">
        <v>16</v>
      </c>
      <c r="E42" s="70">
        <v>2016</v>
      </c>
      <c r="F42" s="70" t="s">
        <v>155</v>
      </c>
      <c r="G42" s="70" t="s">
        <v>1673</v>
      </c>
      <c r="H42" s="70" t="s">
        <v>1674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1687</v>
      </c>
      <c r="B43" s="70">
        <v>269</v>
      </c>
      <c r="C43" s="70">
        <v>14</v>
      </c>
      <c r="D43" s="70">
        <v>16</v>
      </c>
      <c r="E43" s="70">
        <v>2017</v>
      </c>
      <c r="F43" s="70" t="s">
        <v>156</v>
      </c>
      <c r="G43" s="70" t="s">
        <v>1673</v>
      </c>
      <c r="H43" s="70" t="s">
        <v>1674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1688</v>
      </c>
      <c r="B44" s="70">
        <v>270</v>
      </c>
      <c r="C44" s="70">
        <v>15</v>
      </c>
      <c r="D44" s="70">
        <v>16</v>
      </c>
      <c r="E44" s="70">
        <v>2018</v>
      </c>
      <c r="F44" s="70" t="s">
        <v>183</v>
      </c>
      <c r="G44" s="70" t="s">
        <v>1673</v>
      </c>
      <c r="H44" s="70" t="s">
        <v>1674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1689</v>
      </c>
      <c r="B45" s="70">
        <v>271</v>
      </c>
      <c r="C45" s="70">
        <v>16</v>
      </c>
      <c r="D45" s="70">
        <v>16</v>
      </c>
      <c r="E45" s="70">
        <v>2019</v>
      </c>
      <c r="F45" s="70" t="s">
        <v>158</v>
      </c>
      <c r="G45" s="1064" t="s">
        <v>1673</v>
      </c>
      <c r="H45" s="70" t="s">
        <v>1674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1690</v>
      </c>
      <c r="B46" s="70">
        <v>272</v>
      </c>
      <c r="C46" s="70">
        <v>17</v>
      </c>
      <c r="D46" s="70">
        <v>16</v>
      </c>
      <c r="E46" s="70">
        <v>2020</v>
      </c>
      <c r="F46" s="70" t="s">
        <v>159</v>
      </c>
      <c r="G46" s="1064" t="s">
        <v>1673</v>
      </c>
      <c r="H46" s="70" t="s">
        <v>1674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1691</v>
      </c>
      <c r="B47" s="70">
        <v>272</v>
      </c>
      <c r="C47" s="70">
        <v>18</v>
      </c>
      <c r="D47" s="70">
        <v>16</v>
      </c>
      <c r="E47" s="70">
        <v>2021</v>
      </c>
      <c r="F47" s="70" t="s">
        <v>160</v>
      </c>
      <c r="G47" s="70" t="s">
        <v>1673</v>
      </c>
      <c r="H47" s="70" t="s">
        <v>1674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1692</v>
      </c>
      <c r="B48" s="70">
        <v>272</v>
      </c>
      <c r="C48" s="70">
        <v>19</v>
      </c>
      <c r="D48" s="70">
        <v>16</v>
      </c>
      <c r="E48" s="70">
        <v>2022</v>
      </c>
      <c r="F48" s="70" t="s">
        <v>161</v>
      </c>
      <c r="G48" s="70" t="s">
        <v>1673</v>
      </c>
      <c r="H48" s="70" t="s">
        <v>1674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272</v>
      </c>
      <c r="C49" s="70">
        <v>20</v>
      </c>
      <c r="D49" s="70">
        <v>16</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272</v>
      </c>
      <c r="C50" s="70">
        <v>21</v>
      </c>
      <c r="D50" s="70">
        <v>16</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222</v>
      </c>
      <c r="C72" s="70">
        <v>1</v>
      </c>
      <c r="D72" s="70">
        <v>14</v>
      </c>
      <c r="E72" s="70">
        <v>1990</v>
      </c>
      <c r="F72" s="70" t="s">
        <v>787</v>
      </c>
      <c r="G72" s="70" t="s">
        <v>1719</v>
      </c>
      <c r="H72" s="70" t="s">
        <v>1720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223</v>
      </c>
      <c r="C73" s="70">
        <v>2</v>
      </c>
      <c r="D73" s="70">
        <v>14</v>
      </c>
      <c r="E73" s="70">
        <v>2005</v>
      </c>
      <c r="F73" s="70" t="s">
        <v>789</v>
      </c>
      <c r="G73" s="70" t="s">
        <v>1719</v>
      </c>
      <c r="H73" s="70" t="s">
        <v>1720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224</v>
      </c>
      <c r="C74" s="70">
        <v>3</v>
      </c>
      <c r="D74" s="70">
        <v>14</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225</v>
      </c>
      <c r="C75" s="70">
        <v>4</v>
      </c>
      <c r="D75" s="70">
        <v>14</v>
      </c>
      <c r="E75" s="70">
        <v>2007</v>
      </c>
      <c r="F75" s="70" t="s">
        <v>791</v>
      </c>
      <c r="G75" s="70" t="s">
        <v>1719</v>
      </c>
      <c r="H75" s="70" t="s">
        <v>1720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226</v>
      </c>
      <c r="C76" s="70">
        <v>5</v>
      </c>
      <c r="D76" s="70">
        <v>14</v>
      </c>
      <c r="E76" s="70">
        <v>2008</v>
      </c>
      <c r="F76" s="70" t="s">
        <v>792</v>
      </c>
      <c r="G76" s="70" t="s">
        <v>1719</v>
      </c>
      <c r="H76" s="70" t="s">
        <v>1720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227</v>
      </c>
      <c r="C77" s="70">
        <v>6</v>
      </c>
      <c r="D77" s="70">
        <v>14</v>
      </c>
      <c r="E77" s="70">
        <v>2009</v>
      </c>
      <c r="F77" s="70" t="s">
        <v>176</v>
      </c>
      <c r="G77" s="70" t="s">
        <v>1719</v>
      </c>
      <c r="H77" s="70" t="s">
        <v>1720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1726</v>
      </c>
      <c r="B78" s="70">
        <v>228</v>
      </c>
      <c r="C78" s="70">
        <v>7</v>
      </c>
      <c r="D78" s="70">
        <v>14</v>
      </c>
      <c r="E78" s="70">
        <v>2010</v>
      </c>
      <c r="F78" s="70" t="s">
        <v>177</v>
      </c>
      <c r="G78" s="70" t="s">
        <v>1719</v>
      </c>
      <c r="H78" s="70" t="s">
        <v>1720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1727</v>
      </c>
      <c r="B79" s="70">
        <v>229</v>
      </c>
      <c r="C79" s="70">
        <v>8</v>
      </c>
      <c r="D79" s="70">
        <v>14</v>
      </c>
      <c r="E79" s="70">
        <v>2011</v>
      </c>
      <c r="F79" s="70" t="s">
        <v>178</v>
      </c>
      <c r="G79" s="70" t="s">
        <v>1719</v>
      </c>
      <c r="H79" s="70" t="s">
        <v>1720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1728</v>
      </c>
      <c r="B80" s="70">
        <v>230</v>
      </c>
      <c r="C80" s="70">
        <v>9</v>
      </c>
      <c r="D80" s="70">
        <v>14</v>
      </c>
      <c r="E80" s="70">
        <v>2012</v>
      </c>
      <c r="F80" s="70" t="s">
        <v>179</v>
      </c>
      <c r="G80" s="70" t="s">
        <v>1719</v>
      </c>
      <c r="H80" s="70" t="s">
        <v>1720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1729</v>
      </c>
      <c r="B81" s="70">
        <v>231</v>
      </c>
      <c r="C81" s="70">
        <v>10</v>
      </c>
      <c r="D81" s="70">
        <v>14</v>
      </c>
      <c r="E81" s="70">
        <v>2013</v>
      </c>
      <c r="F81" s="70" t="s">
        <v>180</v>
      </c>
      <c r="G81" s="70" t="s">
        <v>1719</v>
      </c>
      <c r="H81" s="70" t="s">
        <v>1720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1730</v>
      </c>
      <c r="B82" s="70">
        <v>232</v>
      </c>
      <c r="C82" s="70">
        <v>11</v>
      </c>
      <c r="D82" s="70">
        <v>14</v>
      </c>
      <c r="E82" s="70">
        <v>2014</v>
      </c>
      <c r="F82" s="70" t="s">
        <v>181</v>
      </c>
      <c r="G82" s="70" t="s">
        <v>1719</v>
      </c>
      <c r="H82" s="70" t="s">
        <v>1720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1731</v>
      </c>
      <c r="B83" s="70">
        <v>233</v>
      </c>
      <c r="C83" s="70">
        <v>12</v>
      </c>
      <c r="D83" s="70">
        <v>14</v>
      </c>
      <c r="E83" s="70">
        <v>2015</v>
      </c>
      <c r="F83" s="70" t="s">
        <v>182</v>
      </c>
      <c r="G83" s="1064" t="s">
        <v>1719</v>
      </c>
      <c r="H83" s="70" t="s">
        <v>1720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1732</v>
      </c>
      <c r="B84" s="70">
        <v>234</v>
      </c>
      <c r="C84" s="70">
        <v>13</v>
      </c>
      <c r="D84" s="70">
        <v>14</v>
      </c>
      <c r="E84" s="70">
        <v>2016</v>
      </c>
      <c r="F84" s="70" t="s">
        <v>155</v>
      </c>
      <c r="G84" s="1064" t="s">
        <v>1719</v>
      </c>
      <c r="H84" s="70" t="s">
        <v>1720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1733</v>
      </c>
      <c r="B85" s="70">
        <v>235</v>
      </c>
      <c r="C85" s="70">
        <v>14</v>
      </c>
      <c r="D85" s="70">
        <v>14</v>
      </c>
      <c r="E85" s="70">
        <v>2017</v>
      </c>
      <c r="F85" s="70" t="s">
        <v>156</v>
      </c>
      <c r="G85" s="70" t="s">
        <v>1719</v>
      </c>
      <c r="H85" s="70" t="s">
        <v>1720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1734</v>
      </c>
      <c r="B86" s="70">
        <v>236</v>
      </c>
      <c r="C86" s="70">
        <v>15</v>
      </c>
      <c r="D86" s="70">
        <v>14</v>
      </c>
      <c r="E86" s="70">
        <v>2018</v>
      </c>
      <c r="F86" s="70" t="s">
        <v>183</v>
      </c>
      <c r="G86" s="70" t="s">
        <v>1719</v>
      </c>
      <c r="H86" s="70" t="s">
        <v>1720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1735</v>
      </c>
      <c r="B87" s="70">
        <v>236</v>
      </c>
      <c r="C87" s="70">
        <v>16</v>
      </c>
      <c r="D87" s="70">
        <v>14</v>
      </c>
      <c r="E87" s="70">
        <v>2019</v>
      </c>
      <c r="F87" s="70" t="s">
        <v>158</v>
      </c>
      <c r="G87" s="70" t="s">
        <v>1719</v>
      </c>
      <c r="H87" s="70" t="s">
        <v>1720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1736</v>
      </c>
      <c r="B88" s="70">
        <v>236</v>
      </c>
      <c r="C88" s="70">
        <v>17</v>
      </c>
      <c r="D88" s="70">
        <v>14</v>
      </c>
      <c r="E88" s="70">
        <v>2020</v>
      </c>
      <c r="F88" s="70" t="s">
        <v>159</v>
      </c>
      <c r="G88" s="70" t="s">
        <v>1719</v>
      </c>
      <c r="H88" s="70" t="s">
        <v>1720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1737</v>
      </c>
      <c r="B89" s="70">
        <v>236</v>
      </c>
      <c r="C89" s="70">
        <v>18</v>
      </c>
      <c r="D89" s="70">
        <v>14</v>
      </c>
      <c r="E89" s="70">
        <v>2021</v>
      </c>
      <c r="F89" s="70" t="s">
        <v>160</v>
      </c>
      <c r="G89" s="70" t="s">
        <v>1719</v>
      </c>
      <c r="H89" s="70" t="s">
        <v>1720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1738</v>
      </c>
      <c r="B90" s="70">
        <v>236</v>
      </c>
      <c r="C90" s="70">
        <v>19</v>
      </c>
      <c r="D90" s="70">
        <v>14</v>
      </c>
      <c r="E90" s="70">
        <v>2022</v>
      </c>
      <c r="F90" s="70" t="s">
        <v>161</v>
      </c>
      <c r="G90" s="70" t="s">
        <v>1719</v>
      </c>
      <c r="H90" s="70" t="s">
        <v>1720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236</v>
      </c>
      <c r="C91" s="70">
        <v>20</v>
      </c>
      <c r="D91" s="70">
        <v>14</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236</v>
      </c>
      <c r="C92" s="70">
        <v>21</v>
      </c>
      <c r="D92" s="70">
        <v>14</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477</v>
      </c>
      <c r="C93" s="70">
        <v>1</v>
      </c>
      <c r="D93" s="70">
        <v>29</v>
      </c>
      <c r="E93" s="70">
        <v>1990</v>
      </c>
      <c r="F93" s="70" t="s">
        <v>787</v>
      </c>
      <c r="G93" s="70" t="s">
        <v>1742</v>
      </c>
      <c r="H93" s="70" t="s">
        <v>1743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478</v>
      </c>
      <c r="C94" s="70">
        <v>2</v>
      </c>
      <c r="D94" s="70">
        <v>29</v>
      </c>
      <c r="E94" s="70">
        <v>2005</v>
      </c>
      <c r="F94" s="70" t="s">
        <v>789</v>
      </c>
      <c r="G94" s="70" t="s">
        <v>1742</v>
      </c>
      <c r="H94" s="70" t="s">
        <v>1743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479</v>
      </c>
      <c r="C95" s="70">
        <v>3</v>
      </c>
      <c r="D95" s="70">
        <v>29</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480</v>
      </c>
      <c r="C96" s="70">
        <v>4</v>
      </c>
      <c r="D96" s="70">
        <v>29</v>
      </c>
      <c r="E96" s="70">
        <v>2007</v>
      </c>
      <c r="F96" s="70" t="s">
        <v>791</v>
      </c>
      <c r="G96" s="70" t="s">
        <v>1742</v>
      </c>
      <c r="H96" s="70" t="s">
        <v>1743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481</v>
      </c>
      <c r="C97" s="70">
        <v>5</v>
      </c>
      <c r="D97" s="70">
        <v>29</v>
      </c>
      <c r="E97" s="70">
        <v>2008</v>
      </c>
      <c r="F97" s="70" t="s">
        <v>792</v>
      </c>
      <c r="G97" s="70" t="s">
        <v>1742</v>
      </c>
      <c r="H97" s="70" t="s">
        <v>1743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482</v>
      </c>
      <c r="C98" s="70">
        <v>6</v>
      </c>
      <c r="D98" s="70">
        <v>29</v>
      </c>
      <c r="E98" s="70">
        <v>2009</v>
      </c>
      <c r="F98" s="70" t="s">
        <v>176</v>
      </c>
      <c r="G98" s="70" t="s">
        <v>1742</v>
      </c>
      <c r="H98" s="70" t="s">
        <v>1743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1749</v>
      </c>
      <c r="B99" s="70">
        <v>483</v>
      </c>
      <c r="C99" s="70">
        <v>7</v>
      </c>
      <c r="D99" s="70">
        <v>29</v>
      </c>
      <c r="E99" s="70">
        <v>2010</v>
      </c>
      <c r="F99" s="70" t="s">
        <v>177</v>
      </c>
      <c r="G99" s="70" t="s">
        <v>1742</v>
      </c>
      <c r="H99" s="70" t="s">
        <v>1743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1750</v>
      </c>
      <c r="B100" s="70">
        <v>484</v>
      </c>
      <c r="C100" s="70">
        <v>8</v>
      </c>
      <c r="D100" s="70">
        <v>29</v>
      </c>
      <c r="E100" s="70">
        <v>2011</v>
      </c>
      <c r="F100" s="70" t="s">
        <v>178</v>
      </c>
      <c r="G100" s="70" t="s">
        <v>1742</v>
      </c>
      <c r="H100" s="70" t="s">
        <v>1743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1751</v>
      </c>
      <c r="B101" s="70">
        <v>485</v>
      </c>
      <c r="C101" s="70">
        <v>9</v>
      </c>
      <c r="D101" s="70">
        <v>29</v>
      </c>
      <c r="E101" s="70">
        <v>2012</v>
      </c>
      <c r="F101" s="70" t="s">
        <v>179</v>
      </c>
      <c r="G101" s="70" t="s">
        <v>1742</v>
      </c>
      <c r="H101" s="70" t="s">
        <v>1743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1752</v>
      </c>
      <c r="B102" s="70">
        <v>486</v>
      </c>
      <c r="C102" s="70">
        <v>10</v>
      </c>
      <c r="D102" s="70">
        <v>29</v>
      </c>
      <c r="E102" s="70">
        <v>2013</v>
      </c>
      <c r="F102" s="70" t="s">
        <v>180</v>
      </c>
      <c r="G102" s="1064" t="s">
        <v>1742</v>
      </c>
      <c r="H102" s="70" t="s">
        <v>1743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1753</v>
      </c>
      <c r="B103" s="70">
        <v>487</v>
      </c>
      <c r="C103" s="70">
        <v>11</v>
      </c>
      <c r="D103" s="70">
        <v>29</v>
      </c>
      <c r="E103" s="70">
        <v>2014</v>
      </c>
      <c r="F103" s="70" t="s">
        <v>181</v>
      </c>
      <c r="G103" s="1064" t="s">
        <v>1742</v>
      </c>
      <c r="H103" s="70" t="s">
        <v>1743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1754</v>
      </c>
      <c r="B104" s="70">
        <v>488</v>
      </c>
      <c r="C104" s="70">
        <v>12</v>
      </c>
      <c r="D104" s="70">
        <v>29</v>
      </c>
      <c r="E104" s="70">
        <v>2015</v>
      </c>
      <c r="F104" s="70" t="s">
        <v>182</v>
      </c>
      <c r="G104" s="70" t="s">
        <v>1742</v>
      </c>
      <c r="H104" s="70" t="s">
        <v>1743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1755</v>
      </c>
      <c r="B105" s="70">
        <v>489</v>
      </c>
      <c r="C105" s="70">
        <v>13</v>
      </c>
      <c r="D105" s="70">
        <v>29</v>
      </c>
      <c r="E105" s="70">
        <v>2016</v>
      </c>
      <c r="F105" s="70" t="s">
        <v>155</v>
      </c>
      <c r="G105" s="70" t="s">
        <v>1742</v>
      </c>
      <c r="H105" s="70" t="s">
        <v>1743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1756</v>
      </c>
      <c r="B106" s="70">
        <v>490</v>
      </c>
      <c r="C106" s="70">
        <v>14</v>
      </c>
      <c r="D106" s="70">
        <v>29</v>
      </c>
      <c r="E106" s="70">
        <v>2017</v>
      </c>
      <c r="F106" s="70" t="s">
        <v>156</v>
      </c>
      <c r="G106" s="70" t="s">
        <v>1742</v>
      </c>
      <c r="H106" s="70" t="s">
        <v>1743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1757</v>
      </c>
      <c r="B107" s="70">
        <v>491</v>
      </c>
      <c r="C107" s="70">
        <v>15</v>
      </c>
      <c r="D107" s="70">
        <v>29</v>
      </c>
      <c r="E107" s="70">
        <v>2018</v>
      </c>
      <c r="F107" s="70" t="s">
        <v>183</v>
      </c>
      <c r="G107" s="70" t="s">
        <v>1742</v>
      </c>
      <c r="H107" s="70" t="s">
        <v>1743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1758</v>
      </c>
      <c r="B108" s="70">
        <v>492</v>
      </c>
      <c r="C108" s="70">
        <v>16</v>
      </c>
      <c r="D108" s="70">
        <v>29</v>
      </c>
      <c r="E108" s="70">
        <v>2019</v>
      </c>
      <c r="F108" s="70" t="s">
        <v>158</v>
      </c>
      <c r="G108" s="70" t="s">
        <v>1742</v>
      </c>
      <c r="H108" s="70" t="s">
        <v>1743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1759</v>
      </c>
      <c r="B109" s="70">
        <v>493</v>
      </c>
      <c r="C109" s="70">
        <v>17</v>
      </c>
      <c r="D109" s="70">
        <v>29</v>
      </c>
      <c r="E109" s="70">
        <v>2020</v>
      </c>
      <c r="F109" s="70" t="s">
        <v>159</v>
      </c>
      <c r="G109" s="70" t="s">
        <v>1742</v>
      </c>
      <c r="H109" s="70" t="s">
        <v>1743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1760</v>
      </c>
      <c r="B110" s="70">
        <v>493</v>
      </c>
      <c r="C110" s="70">
        <v>18</v>
      </c>
      <c r="D110" s="70">
        <v>29</v>
      </c>
      <c r="E110" s="70">
        <v>2021</v>
      </c>
      <c r="F110" s="70" t="s">
        <v>160</v>
      </c>
      <c r="G110" s="70" t="s">
        <v>1742</v>
      </c>
      <c r="H110" s="70" t="s">
        <v>1743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1761</v>
      </c>
      <c r="B111" s="70">
        <v>493</v>
      </c>
      <c r="C111" s="70">
        <v>19</v>
      </c>
      <c r="D111" s="70">
        <v>29</v>
      </c>
      <c r="E111" s="70">
        <v>2022</v>
      </c>
      <c r="F111" s="70" t="s">
        <v>161</v>
      </c>
      <c r="G111" s="70" t="s">
        <v>1742</v>
      </c>
      <c r="H111" s="70" t="s">
        <v>1743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493</v>
      </c>
      <c r="C112" s="70">
        <v>20</v>
      </c>
      <c r="D112" s="70">
        <v>29</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493</v>
      </c>
      <c r="C113" s="70">
        <v>21</v>
      </c>
      <c r="D113" s="70">
        <v>29</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460</v>
      </c>
      <c r="C114" s="70">
        <v>1</v>
      </c>
      <c r="D114" s="70">
        <v>28</v>
      </c>
      <c r="E114" s="70">
        <v>1990</v>
      </c>
      <c r="F114" s="70" t="s">
        <v>787</v>
      </c>
      <c r="G114" s="70" t="s">
        <v>1765</v>
      </c>
      <c r="H114" s="70" t="s">
        <v>1766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461</v>
      </c>
      <c r="C115" s="70">
        <v>2</v>
      </c>
      <c r="D115" s="70">
        <v>28</v>
      </c>
      <c r="E115" s="70">
        <v>2005</v>
      </c>
      <c r="F115" s="70" t="s">
        <v>789</v>
      </c>
      <c r="G115" s="70" t="s">
        <v>1765</v>
      </c>
      <c r="H115" s="70" t="s">
        <v>1766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462</v>
      </c>
      <c r="C116" s="70">
        <v>3</v>
      </c>
      <c r="D116" s="70">
        <v>28</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463</v>
      </c>
      <c r="C117" s="70">
        <v>4</v>
      </c>
      <c r="D117" s="70">
        <v>28</v>
      </c>
      <c r="E117" s="70">
        <v>2007</v>
      </c>
      <c r="F117" s="70" t="s">
        <v>791</v>
      </c>
      <c r="G117" s="70" t="s">
        <v>1765</v>
      </c>
      <c r="H117" s="70" t="s">
        <v>1766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464</v>
      </c>
      <c r="C118" s="70">
        <v>5</v>
      </c>
      <c r="D118" s="70">
        <v>28</v>
      </c>
      <c r="E118" s="70">
        <v>2008</v>
      </c>
      <c r="F118" s="70" t="s">
        <v>792</v>
      </c>
      <c r="G118" s="70" t="s">
        <v>1765</v>
      </c>
      <c r="H118" s="70" t="s">
        <v>1766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465</v>
      </c>
      <c r="C119" s="70">
        <v>6</v>
      </c>
      <c r="D119" s="70">
        <v>28</v>
      </c>
      <c r="E119" s="70">
        <v>2009</v>
      </c>
      <c r="F119" s="70" t="s">
        <v>176</v>
      </c>
      <c r="G119" s="70" t="s">
        <v>1765</v>
      </c>
      <c r="H119" s="70" t="s">
        <v>1766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1772</v>
      </c>
      <c r="B120" s="70">
        <v>466</v>
      </c>
      <c r="C120" s="70">
        <v>7</v>
      </c>
      <c r="D120" s="70">
        <v>28</v>
      </c>
      <c r="E120" s="70">
        <v>2010</v>
      </c>
      <c r="F120" s="70" t="s">
        <v>177</v>
      </c>
      <c r="G120" s="70" t="s">
        <v>1765</v>
      </c>
      <c r="H120" s="70" t="s">
        <v>1766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1773</v>
      </c>
      <c r="B121" s="70">
        <v>467</v>
      </c>
      <c r="C121" s="70">
        <v>8</v>
      </c>
      <c r="D121" s="70">
        <v>28</v>
      </c>
      <c r="E121" s="70">
        <v>2011</v>
      </c>
      <c r="F121" s="70" t="s">
        <v>178</v>
      </c>
      <c r="G121" s="1064" t="s">
        <v>1765</v>
      </c>
      <c r="H121" s="70" t="s">
        <v>1766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1774</v>
      </c>
      <c r="B122" s="70">
        <v>468</v>
      </c>
      <c r="C122" s="70">
        <v>9</v>
      </c>
      <c r="D122" s="70">
        <v>28</v>
      </c>
      <c r="E122" s="70">
        <v>2012</v>
      </c>
      <c r="F122" s="70" t="s">
        <v>179</v>
      </c>
      <c r="G122" s="1064" t="s">
        <v>1765</v>
      </c>
      <c r="H122" s="70" t="s">
        <v>1766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1775</v>
      </c>
      <c r="B123" s="70">
        <v>469</v>
      </c>
      <c r="C123" s="70">
        <v>10</v>
      </c>
      <c r="D123" s="70">
        <v>28</v>
      </c>
      <c r="E123" s="70">
        <v>2013</v>
      </c>
      <c r="F123" s="70" t="s">
        <v>180</v>
      </c>
      <c r="G123" s="70" t="s">
        <v>1765</v>
      </c>
      <c r="H123" s="70" t="s">
        <v>1766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1776</v>
      </c>
      <c r="B124" s="70">
        <v>470</v>
      </c>
      <c r="C124" s="70">
        <v>11</v>
      </c>
      <c r="D124" s="70">
        <v>28</v>
      </c>
      <c r="E124" s="70">
        <v>2014</v>
      </c>
      <c r="F124" s="70" t="s">
        <v>181</v>
      </c>
      <c r="G124" s="70" t="s">
        <v>1765</v>
      </c>
      <c r="H124" s="70" t="s">
        <v>1766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1777</v>
      </c>
      <c r="B125" s="70">
        <v>471</v>
      </c>
      <c r="C125" s="70">
        <v>12</v>
      </c>
      <c r="D125" s="70">
        <v>28</v>
      </c>
      <c r="E125" s="70">
        <v>2015</v>
      </c>
      <c r="F125" s="70" t="s">
        <v>182</v>
      </c>
      <c r="G125" s="70" t="s">
        <v>1765</v>
      </c>
      <c r="H125" s="70" t="s">
        <v>1766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1778</v>
      </c>
      <c r="B126" s="70">
        <v>472</v>
      </c>
      <c r="C126" s="70">
        <v>13</v>
      </c>
      <c r="D126" s="70">
        <v>28</v>
      </c>
      <c r="E126" s="70">
        <v>2016</v>
      </c>
      <c r="F126" s="70" t="s">
        <v>155</v>
      </c>
      <c r="G126" s="70" t="s">
        <v>1765</v>
      </c>
      <c r="H126" s="70" t="s">
        <v>1766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1779</v>
      </c>
      <c r="B127" s="70">
        <v>473</v>
      </c>
      <c r="C127" s="70">
        <v>14</v>
      </c>
      <c r="D127" s="70">
        <v>28</v>
      </c>
      <c r="E127" s="70">
        <v>2017</v>
      </c>
      <c r="F127" s="70" t="s">
        <v>156</v>
      </c>
      <c r="G127" s="70" t="s">
        <v>1765</v>
      </c>
      <c r="H127" s="70" t="s">
        <v>1766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1780</v>
      </c>
      <c r="B128" s="70">
        <v>474</v>
      </c>
      <c r="C128" s="70">
        <v>15</v>
      </c>
      <c r="D128" s="70">
        <v>28</v>
      </c>
      <c r="E128" s="70">
        <v>2018</v>
      </c>
      <c r="F128" s="70" t="s">
        <v>183</v>
      </c>
      <c r="G128" s="70" t="s">
        <v>1765</v>
      </c>
      <c r="H128" s="70" t="s">
        <v>1766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1781</v>
      </c>
      <c r="B129" s="70">
        <v>475</v>
      </c>
      <c r="C129" s="70">
        <v>16</v>
      </c>
      <c r="D129" s="70">
        <v>28</v>
      </c>
      <c r="E129" s="70">
        <v>2019</v>
      </c>
      <c r="F129" s="70" t="s">
        <v>158</v>
      </c>
      <c r="G129" s="70" t="s">
        <v>1765</v>
      </c>
      <c r="H129" s="70" t="s">
        <v>1766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1782</v>
      </c>
      <c r="B130" s="70">
        <v>476</v>
      </c>
      <c r="C130" s="70">
        <v>17</v>
      </c>
      <c r="D130" s="70">
        <v>28</v>
      </c>
      <c r="E130" s="70">
        <v>2020</v>
      </c>
      <c r="F130" s="70" t="s">
        <v>159</v>
      </c>
      <c r="G130" s="70" t="s">
        <v>1765</v>
      </c>
      <c r="H130" s="70" t="s">
        <v>1766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1783</v>
      </c>
      <c r="B131" s="70">
        <v>476</v>
      </c>
      <c r="C131" s="70">
        <v>18</v>
      </c>
      <c r="D131" s="70">
        <v>28</v>
      </c>
      <c r="E131" s="70">
        <v>2021</v>
      </c>
      <c r="F131" s="70" t="s">
        <v>160</v>
      </c>
      <c r="G131" s="70" t="s">
        <v>1765</v>
      </c>
      <c r="H131" s="70" t="s">
        <v>1766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1784</v>
      </c>
      <c r="B132" s="70">
        <v>476</v>
      </c>
      <c r="C132" s="70">
        <v>19</v>
      </c>
      <c r="D132" s="70">
        <v>28</v>
      </c>
      <c r="E132" s="70">
        <v>2022</v>
      </c>
      <c r="F132" s="70" t="s">
        <v>161</v>
      </c>
      <c r="G132" s="70" t="s">
        <v>1765</v>
      </c>
      <c r="H132" s="70" t="s">
        <v>1766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476</v>
      </c>
      <c r="C133" s="70">
        <v>20</v>
      </c>
      <c r="D133" s="70">
        <v>28</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476</v>
      </c>
      <c r="C134" s="70">
        <v>21</v>
      </c>
      <c r="D134" s="70">
        <v>28</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35</v>
      </c>
      <c r="C135" s="70">
        <v>1</v>
      </c>
      <c r="D135" s="70">
        <v>3</v>
      </c>
      <c r="E135" s="70">
        <v>1990</v>
      </c>
      <c r="F135" s="70" t="s">
        <v>787</v>
      </c>
      <c r="G135" s="70" t="s">
        <v>1788</v>
      </c>
      <c r="H135" s="70" t="s">
        <v>1789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36</v>
      </c>
      <c r="C136" s="70">
        <v>2</v>
      </c>
      <c r="D136" s="70">
        <v>3</v>
      </c>
      <c r="E136" s="70">
        <v>2005</v>
      </c>
      <c r="F136" s="70" t="s">
        <v>789</v>
      </c>
      <c r="G136" s="70" t="s">
        <v>1788</v>
      </c>
      <c r="H136" s="70" t="s">
        <v>1789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37</v>
      </c>
      <c r="C137" s="70">
        <v>3</v>
      </c>
      <c r="D137" s="70">
        <v>3</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38</v>
      </c>
      <c r="C138" s="70">
        <v>4</v>
      </c>
      <c r="D138" s="70">
        <v>3</v>
      </c>
      <c r="E138" s="70">
        <v>2007</v>
      </c>
      <c r="F138" s="70" t="s">
        <v>791</v>
      </c>
      <c r="G138" s="70" t="s">
        <v>1788</v>
      </c>
      <c r="H138" s="70" t="s">
        <v>1789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39</v>
      </c>
      <c r="C139" s="70">
        <v>5</v>
      </c>
      <c r="D139" s="70">
        <v>3</v>
      </c>
      <c r="E139" s="70">
        <v>2008</v>
      </c>
      <c r="F139" s="70" t="s">
        <v>792</v>
      </c>
      <c r="G139" s="70" t="s">
        <v>1788</v>
      </c>
      <c r="H139" s="70" t="s">
        <v>1789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40</v>
      </c>
      <c r="C140" s="70">
        <v>6</v>
      </c>
      <c r="D140" s="70">
        <v>3</v>
      </c>
      <c r="E140" s="70">
        <v>2009</v>
      </c>
      <c r="F140" s="70" t="s">
        <v>176</v>
      </c>
      <c r="G140" s="1064" t="s">
        <v>1788</v>
      </c>
      <c r="H140" s="70" t="s">
        <v>1789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1795</v>
      </c>
      <c r="B141" s="70">
        <v>41</v>
      </c>
      <c r="C141" s="70">
        <v>7</v>
      </c>
      <c r="D141" s="70">
        <v>3</v>
      </c>
      <c r="E141" s="70">
        <v>2010</v>
      </c>
      <c r="F141" s="70" t="s">
        <v>177</v>
      </c>
      <c r="G141" s="1064" t="s">
        <v>1788</v>
      </c>
      <c r="H141" s="70" t="s">
        <v>1789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1796</v>
      </c>
      <c r="B142" s="70">
        <v>42</v>
      </c>
      <c r="C142" s="70">
        <v>8</v>
      </c>
      <c r="D142" s="70">
        <v>3</v>
      </c>
      <c r="E142" s="70">
        <v>2011</v>
      </c>
      <c r="F142" s="70" t="s">
        <v>178</v>
      </c>
      <c r="G142" s="70" t="s">
        <v>1788</v>
      </c>
      <c r="H142" s="70" t="s">
        <v>1789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1797</v>
      </c>
      <c r="B143" s="70">
        <v>43</v>
      </c>
      <c r="C143" s="70">
        <v>9</v>
      </c>
      <c r="D143" s="70">
        <v>3</v>
      </c>
      <c r="E143" s="70">
        <v>2012</v>
      </c>
      <c r="F143" s="70" t="s">
        <v>179</v>
      </c>
      <c r="G143" s="70" t="s">
        <v>1788</v>
      </c>
      <c r="H143" s="70" t="s">
        <v>1789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1798</v>
      </c>
      <c r="B144" s="70">
        <v>44</v>
      </c>
      <c r="C144" s="70">
        <v>10</v>
      </c>
      <c r="D144" s="70">
        <v>3</v>
      </c>
      <c r="E144" s="70">
        <v>2013</v>
      </c>
      <c r="F144" s="70" t="s">
        <v>180</v>
      </c>
      <c r="G144" s="70" t="s">
        <v>1788</v>
      </c>
      <c r="H144" s="70" t="s">
        <v>1789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1799</v>
      </c>
      <c r="B145" s="70">
        <v>45</v>
      </c>
      <c r="C145" s="70">
        <v>11</v>
      </c>
      <c r="D145" s="70">
        <v>3</v>
      </c>
      <c r="E145" s="70">
        <v>2014</v>
      </c>
      <c r="F145" s="70" t="s">
        <v>181</v>
      </c>
      <c r="G145" s="70" t="s">
        <v>1788</v>
      </c>
      <c r="H145" s="70" t="s">
        <v>1789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1800</v>
      </c>
      <c r="B146" s="70">
        <v>46</v>
      </c>
      <c r="C146" s="70">
        <v>12</v>
      </c>
      <c r="D146" s="70">
        <v>3</v>
      </c>
      <c r="E146" s="70">
        <v>2015</v>
      </c>
      <c r="F146" s="70" t="s">
        <v>182</v>
      </c>
      <c r="G146" s="70" t="s">
        <v>1788</v>
      </c>
      <c r="H146" s="70" t="s">
        <v>1789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1801</v>
      </c>
      <c r="B147" s="70">
        <v>47</v>
      </c>
      <c r="C147" s="70">
        <v>13</v>
      </c>
      <c r="D147" s="70">
        <v>3</v>
      </c>
      <c r="E147" s="70">
        <v>2016</v>
      </c>
      <c r="F147" s="70" t="s">
        <v>155</v>
      </c>
      <c r="G147" s="70" t="s">
        <v>1788</v>
      </c>
      <c r="H147" s="70" t="s">
        <v>1789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1802</v>
      </c>
      <c r="B148" s="70">
        <v>48</v>
      </c>
      <c r="C148" s="70">
        <v>14</v>
      </c>
      <c r="D148" s="70">
        <v>3</v>
      </c>
      <c r="E148" s="70">
        <v>2017</v>
      </c>
      <c r="F148" s="70" t="s">
        <v>156</v>
      </c>
      <c r="G148" s="70" t="s">
        <v>1788</v>
      </c>
      <c r="H148" s="70" t="s">
        <v>1789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1803</v>
      </c>
      <c r="B149" s="70">
        <v>49</v>
      </c>
      <c r="C149" s="70">
        <v>15</v>
      </c>
      <c r="D149" s="70">
        <v>3</v>
      </c>
      <c r="E149" s="70">
        <v>2018</v>
      </c>
      <c r="F149" s="70" t="s">
        <v>183</v>
      </c>
      <c r="G149" s="70" t="s">
        <v>1788</v>
      </c>
      <c r="H149" s="70" t="s">
        <v>1789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1804</v>
      </c>
      <c r="B150" s="70">
        <v>50</v>
      </c>
      <c r="C150" s="70">
        <v>16</v>
      </c>
      <c r="D150" s="70">
        <v>3</v>
      </c>
      <c r="E150" s="70">
        <v>2019</v>
      </c>
      <c r="F150" s="70" t="s">
        <v>158</v>
      </c>
      <c r="G150" s="70" t="s">
        <v>1788</v>
      </c>
      <c r="H150" s="70" t="s">
        <v>1789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1805</v>
      </c>
      <c r="B151" s="70">
        <v>51</v>
      </c>
      <c r="C151" s="70">
        <v>17</v>
      </c>
      <c r="D151" s="70">
        <v>3</v>
      </c>
      <c r="E151" s="70">
        <v>2020</v>
      </c>
      <c r="F151" s="70" t="s">
        <v>159</v>
      </c>
      <c r="G151" s="70" t="s">
        <v>1788</v>
      </c>
      <c r="H151" s="70" t="s">
        <v>1789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1806</v>
      </c>
      <c r="B152" s="70">
        <v>51</v>
      </c>
      <c r="C152" s="70">
        <v>18</v>
      </c>
      <c r="D152" s="70">
        <v>3</v>
      </c>
      <c r="E152" s="70">
        <v>2021</v>
      </c>
      <c r="F152" s="70" t="s">
        <v>160</v>
      </c>
      <c r="G152" s="70" t="s">
        <v>1788</v>
      </c>
      <c r="H152" s="70" t="s">
        <v>1789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1807</v>
      </c>
      <c r="B153" s="70">
        <v>51</v>
      </c>
      <c r="C153" s="70">
        <v>19</v>
      </c>
      <c r="D153" s="70">
        <v>3</v>
      </c>
      <c r="E153" s="70">
        <v>2022</v>
      </c>
      <c r="F153" s="70" t="s">
        <v>161</v>
      </c>
      <c r="G153" s="70" t="s">
        <v>1788</v>
      </c>
      <c r="H153" s="70" t="s">
        <v>1789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51</v>
      </c>
      <c r="C154" s="70">
        <v>20</v>
      </c>
      <c r="D154" s="70">
        <v>3</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51</v>
      </c>
      <c r="C155" s="70">
        <v>21</v>
      </c>
      <c r="D155" s="70">
        <v>3</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103</v>
      </c>
      <c r="C156" s="70">
        <v>1</v>
      </c>
      <c r="D156" s="70">
        <v>7</v>
      </c>
      <c r="E156" s="70">
        <v>1990</v>
      </c>
      <c r="F156" s="70" t="s">
        <v>787</v>
      </c>
      <c r="G156" s="70" t="s">
        <v>1811</v>
      </c>
      <c r="H156" s="70" t="s">
        <v>1812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104</v>
      </c>
      <c r="C157" s="70">
        <v>2</v>
      </c>
      <c r="D157" s="70">
        <v>7</v>
      </c>
      <c r="E157" s="70">
        <v>2005</v>
      </c>
      <c r="F157" s="70" t="s">
        <v>789</v>
      </c>
      <c r="G157" s="70" t="s">
        <v>1811</v>
      </c>
      <c r="H157" s="70" t="s">
        <v>1812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105</v>
      </c>
      <c r="C158" s="70">
        <v>3</v>
      </c>
      <c r="D158" s="70">
        <v>7</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106</v>
      </c>
      <c r="C159" s="70">
        <v>4</v>
      </c>
      <c r="D159" s="70">
        <v>7</v>
      </c>
      <c r="E159" s="70">
        <v>2007</v>
      </c>
      <c r="F159" s="70" t="s">
        <v>791</v>
      </c>
      <c r="G159" s="1064" t="s">
        <v>1811</v>
      </c>
      <c r="H159" s="70" t="s">
        <v>1812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107</v>
      </c>
      <c r="C160" s="70">
        <v>5</v>
      </c>
      <c r="D160" s="70">
        <v>7</v>
      </c>
      <c r="E160" s="70">
        <v>2008</v>
      </c>
      <c r="F160" s="70" t="s">
        <v>792</v>
      </c>
      <c r="G160" s="70" t="s">
        <v>1811</v>
      </c>
      <c r="H160" s="70" t="s">
        <v>1812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108</v>
      </c>
      <c r="C161" s="70">
        <v>6</v>
      </c>
      <c r="D161" s="70">
        <v>7</v>
      </c>
      <c r="E161" s="70">
        <v>2009</v>
      </c>
      <c r="F161" s="70" t="s">
        <v>176</v>
      </c>
      <c r="G161" s="70" t="s">
        <v>1811</v>
      </c>
      <c r="H161" s="70" t="s">
        <v>1812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1818</v>
      </c>
      <c r="B162" s="70">
        <v>109</v>
      </c>
      <c r="C162" s="70">
        <v>7</v>
      </c>
      <c r="D162" s="70">
        <v>7</v>
      </c>
      <c r="E162" s="70">
        <v>2010</v>
      </c>
      <c r="F162" s="70" t="s">
        <v>177</v>
      </c>
      <c r="G162" s="70" t="s">
        <v>1811</v>
      </c>
      <c r="H162" s="70" t="s">
        <v>1812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1819</v>
      </c>
      <c r="B163" s="70">
        <v>110</v>
      </c>
      <c r="C163" s="70">
        <v>8</v>
      </c>
      <c r="D163" s="70">
        <v>7</v>
      </c>
      <c r="E163" s="70">
        <v>2011</v>
      </c>
      <c r="F163" s="70" t="s">
        <v>178</v>
      </c>
      <c r="G163" s="70" t="s">
        <v>1811</v>
      </c>
      <c r="H163" s="70" t="s">
        <v>1812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1820</v>
      </c>
      <c r="B164" s="70">
        <v>111</v>
      </c>
      <c r="C164" s="70">
        <v>9</v>
      </c>
      <c r="D164" s="70">
        <v>7</v>
      </c>
      <c r="E164" s="70">
        <v>2012</v>
      </c>
      <c r="F164" s="70" t="s">
        <v>179</v>
      </c>
      <c r="G164" s="70" t="s">
        <v>1811</v>
      </c>
      <c r="H164" s="70" t="s">
        <v>1812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1821</v>
      </c>
      <c r="B165" s="70">
        <v>112</v>
      </c>
      <c r="C165" s="70">
        <v>10</v>
      </c>
      <c r="D165" s="70">
        <v>7</v>
      </c>
      <c r="E165" s="70">
        <v>2013</v>
      </c>
      <c r="F165" s="70" t="s">
        <v>180</v>
      </c>
      <c r="G165" s="70" t="s">
        <v>1811</v>
      </c>
      <c r="H165" s="70" t="s">
        <v>1812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1822</v>
      </c>
      <c r="B166" s="70">
        <v>113</v>
      </c>
      <c r="C166" s="70">
        <v>11</v>
      </c>
      <c r="D166" s="70">
        <v>7</v>
      </c>
      <c r="E166" s="70">
        <v>2014</v>
      </c>
      <c r="F166" s="70" t="s">
        <v>181</v>
      </c>
      <c r="G166" s="70" t="s">
        <v>1811</v>
      </c>
      <c r="H166" s="70" t="s">
        <v>1812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1823</v>
      </c>
      <c r="B167" s="70">
        <v>114</v>
      </c>
      <c r="C167" s="70">
        <v>12</v>
      </c>
      <c r="D167" s="70">
        <v>7</v>
      </c>
      <c r="E167" s="70">
        <v>2015</v>
      </c>
      <c r="F167" s="70" t="s">
        <v>182</v>
      </c>
      <c r="G167" s="70" t="s">
        <v>1811</v>
      </c>
      <c r="H167" s="70" t="s">
        <v>1812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1824</v>
      </c>
      <c r="B168" s="70">
        <v>115</v>
      </c>
      <c r="C168" s="70">
        <v>13</v>
      </c>
      <c r="D168" s="70">
        <v>7</v>
      </c>
      <c r="E168" s="70">
        <v>2016</v>
      </c>
      <c r="F168" s="70" t="s">
        <v>155</v>
      </c>
      <c r="G168" s="70" t="s">
        <v>1811</v>
      </c>
      <c r="H168" s="70" t="s">
        <v>1812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1825</v>
      </c>
      <c r="B169" s="70">
        <v>116</v>
      </c>
      <c r="C169" s="70">
        <v>14</v>
      </c>
      <c r="D169" s="70">
        <v>7</v>
      </c>
      <c r="E169" s="70">
        <v>2017</v>
      </c>
      <c r="F169" s="70" t="s">
        <v>156</v>
      </c>
      <c r="G169" s="70" t="s">
        <v>1811</v>
      </c>
      <c r="H169" s="70" t="s">
        <v>1812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1826</v>
      </c>
      <c r="B170" s="70">
        <v>117</v>
      </c>
      <c r="C170" s="70">
        <v>15</v>
      </c>
      <c r="D170" s="70">
        <v>7</v>
      </c>
      <c r="E170" s="70">
        <v>2018</v>
      </c>
      <c r="F170" s="70" t="s">
        <v>183</v>
      </c>
      <c r="G170" s="70" t="s">
        <v>1811</v>
      </c>
      <c r="H170" s="70" t="s">
        <v>1812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1827</v>
      </c>
      <c r="B171" s="70">
        <v>118</v>
      </c>
      <c r="C171" s="70">
        <v>16</v>
      </c>
      <c r="D171" s="70">
        <v>7</v>
      </c>
      <c r="E171" s="70">
        <v>2019</v>
      </c>
      <c r="F171" s="70" t="s">
        <v>158</v>
      </c>
      <c r="G171" s="70" t="s">
        <v>1811</v>
      </c>
      <c r="H171" s="70" t="s">
        <v>1812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1828</v>
      </c>
      <c r="B172" s="70">
        <v>119</v>
      </c>
      <c r="C172" s="70">
        <v>17</v>
      </c>
      <c r="D172" s="70">
        <v>7</v>
      </c>
      <c r="E172" s="70">
        <v>2020</v>
      </c>
      <c r="F172" s="70" t="s">
        <v>159</v>
      </c>
      <c r="G172" s="70" t="s">
        <v>1811</v>
      </c>
      <c r="H172" s="70" t="s">
        <v>1812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1829</v>
      </c>
      <c r="B173" s="70">
        <v>119</v>
      </c>
      <c r="C173" s="70">
        <v>18</v>
      </c>
      <c r="D173" s="70">
        <v>7</v>
      </c>
      <c r="E173" s="70">
        <v>2021</v>
      </c>
      <c r="F173" s="70" t="s">
        <v>160</v>
      </c>
      <c r="G173" s="70" t="s">
        <v>1811</v>
      </c>
      <c r="H173" s="70" t="s">
        <v>1812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1830</v>
      </c>
      <c r="B174" s="70">
        <v>119</v>
      </c>
      <c r="C174" s="70">
        <v>19</v>
      </c>
      <c r="D174" s="70">
        <v>7</v>
      </c>
      <c r="E174" s="70">
        <v>2022</v>
      </c>
      <c r="F174" s="70" t="s">
        <v>161</v>
      </c>
      <c r="G174" s="70" t="s">
        <v>1811</v>
      </c>
      <c r="H174" s="70" t="s">
        <v>1812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119</v>
      </c>
      <c r="C175" s="70">
        <v>20</v>
      </c>
      <c r="D175" s="70">
        <v>7</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119</v>
      </c>
      <c r="C176" s="70">
        <v>21</v>
      </c>
      <c r="D176" s="70">
        <v>7</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460</v>
      </c>
      <c r="C177" s="70">
        <v>1</v>
      </c>
      <c r="D177" s="70">
        <v>28</v>
      </c>
      <c r="E177" s="70">
        <v>1990</v>
      </c>
      <c r="F177" s="70" t="s">
        <v>787</v>
      </c>
      <c r="G177" s="70" t="s">
        <v>1834</v>
      </c>
      <c r="H177" s="70" t="s">
        <v>1835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461</v>
      </c>
      <c r="C178" s="70">
        <v>2</v>
      </c>
      <c r="D178" s="70">
        <v>28</v>
      </c>
      <c r="E178" s="70">
        <v>2005</v>
      </c>
      <c r="F178" s="70" t="s">
        <v>789</v>
      </c>
      <c r="G178" s="1064" t="s">
        <v>1834</v>
      </c>
      <c r="H178" s="70" t="s">
        <v>1835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462</v>
      </c>
      <c r="C179" s="70">
        <v>3</v>
      </c>
      <c r="D179" s="70">
        <v>28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463</v>
      </c>
      <c r="C180" s="70">
        <v>4</v>
      </c>
      <c r="D180" s="70">
        <v>28</v>
      </c>
      <c r="E180" s="70">
        <v>2007</v>
      </c>
      <c r="F180" s="70" t="s">
        <v>791</v>
      </c>
      <c r="G180" s="70" t="s">
        <v>1834</v>
      </c>
      <c r="H180" s="70" t="s">
        <v>1835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464</v>
      </c>
      <c r="C181" s="70">
        <v>5</v>
      </c>
      <c r="D181" s="70">
        <v>28</v>
      </c>
      <c r="E181" s="70">
        <v>2008</v>
      </c>
      <c r="F181" s="70" t="s">
        <v>792</v>
      </c>
      <c r="G181" s="70" t="s">
        <v>1834</v>
      </c>
      <c r="H181" s="70" t="s">
        <v>1835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465</v>
      </c>
      <c r="C182" s="70">
        <v>6</v>
      </c>
      <c r="D182" s="70">
        <v>28</v>
      </c>
      <c r="E182" s="70">
        <v>2009</v>
      </c>
      <c r="F182" s="70" t="s">
        <v>176</v>
      </c>
      <c r="G182" s="70" t="s">
        <v>1834</v>
      </c>
      <c r="H182" s="70" t="s">
        <v>1835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1841</v>
      </c>
      <c r="B183" s="70">
        <v>466</v>
      </c>
      <c r="C183" s="70">
        <v>7</v>
      </c>
      <c r="D183" s="70">
        <v>28</v>
      </c>
      <c r="E183" s="70">
        <v>2010</v>
      </c>
      <c r="F183" s="70" t="s">
        <v>177</v>
      </c>
      <c r="G183" s="70" t="s">
        <v>1834</v>
      </c>
      <c r="H183" s="70" t="s">
        <v>1835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1842</v>
      </c>
      <c r="B184" s="70">
        <v>467</v>
      </c>
      <c r="C184" s="70">
        <v>8</v>
      </c>
      <c r="D184" s="70">
        <v>28</v>
      </c>
      <c r="E184" s="70">
        <v>2011</v>
      </c>
      <c r="F184" s="70" t="s">
        <v>178</v>
      </c>
      <c r="G184" s="70" t="s">
        <v>1834</v>
      </c>
      <c r="H184" s="70" t="s">
        <v>1835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1843</v>
      </c>
      <c r="B185" s="70">
        <v>468</v>
      </c>
      <c r="C185" s="70">
        <v>9</v>
      </c>
      <c r="D185" s="70">
        <v>28</v>
      </c>
      <c r="E185" s="70">
        <v>2012</v>
      </c>
      <c r="F185" s="70" t="s">
        <v>179</v>
      </c>
      <c r="G185" s="70" t="s">
        <v>1834</v>
      </c>
      <c r="H185" s="70" t="s">
        <v>1835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1844</v>
      </c>
      <c r="B186" s="70">
        <v>469</v>
      </c>
      <c r="C186" s="70">
        <v>10</v>
      </c>
      <c r="D186" s="70">
        <v>28</v>
      </c>
      <c r="E186" s="70">
        <v>2013</v>
      </c>
      <c r="F186" s="70" t="s">
        <v>180</v>
      </c>
      <c r="G186" s="70" t="s">
        <v>1834</v>
      </c>
      <c r="H186" s="70" t="s">
        <v>1835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1845</v>
      </c>
      <c r="B187" s="70">
        <v>470</v>
      </c>
      <c r="C187" s="70">
        <v>11</v>
      </c>
      <c r="D187" s="70">
        <v>28</v>
      </c>
      <c r="E187" s="70">
        <v>2014</v>
      </c>
      <c r="F187" s="70" t="s">
        <v>181</v>
      </c>
      <c r="G187" s="70" t="s">
        <v>1834</v>
      </c>
      <c r="H187" s="70" t="s">
        <v>1835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1846</v>
      </c>
      <c r="B188" s="70">
        <v>471</v>
      </c>
      <c r="C188" s="70">
        <v>12</v>
      </c>
      <c r="D188" s="70">
        <v>28</v>
      </c>
      <c r="E188" s="70">
        <v>2015</v>
      </c>
      <c r="F188" s="70" t="s">
        <v>182</v>
      </c>
      <c r="G188" s="70" t="s">
        <v>1834</v>
      </c>
      <c r="H188" s="70" t="s">
        <v>1835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1847</v>
      </c>
      <c r="B189" s="70">
        <v>472</v>
      </c>
      <c r="C189" s="70">
        <v>13</v>
      </c>
      <c r="D189" s="70">
        <v>28</v>
      </c>
      <c r="E189" s="70">
        <v>2016</v>
      </c>
      <c r="F189" s="70" t="s">
        <v>155</v>
      </c>
      <c r="G189" s="70" t="s">
        <v>1834</v>
      </c>
      <c r="H189" s="70" t="s">
        <v>1835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1848</v>
      </c>
      <c r="B190" s="70">
        <v>473</v>
      </c>
      <c r="C190" s="70">
        <v>14</v>
      </c>
      <c r="D190" s="70">
        <v>28</v>
      </c>
      <c r="E190" s="70">
        <v>2017</v>
      </c>
      <c r="F190" s="70" t="s">
        <v>156</v>
      </c>
      <c r="G190" s="70" t="s">
        <v>1834</v>
      </c>
      <c r="H190" s="70" t="s">
        <v>1835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1849</v>
      </c>
      <c r="B191" s="70">
        <v>474</v>
      </c>
      <c r="C191" s="70">
        <v>15</v>
      </c>
      <c r="D191" s="70">
        <v>28</v>
      </c>
      <c r="E191" s="70">
        <v>2018</v>
      </c>
      <c r="F191" s="70" t="s">
        <v>183</v>
      </c>
      <c r="G191" s="70" t="s">
        <v>1834</v>
      </c>
      <c r="H191" s="70" t="s">
        <v>1835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1850</v>
      </c>
      <c r="B192" s="70">
        <v>475</v>
      </c>
      <c r="C192" s="70">
        <v>16</v>
      </c>
      <c r="D192" s="70">
        <v>28</v>
      </c>
      <c r="E192" s="70">
        <v>2019</v>
      </c>
      <c r="F192" s="70" t="s">
        <v>158</v>
      </c>
      <c r="G192" s="70" t="s">
        <v>1834</v>
      </c>
      <c r="H192" s="70" t="s">
        <v>1835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1851</v>
      </c>
      <c r="B193" s="70">
        <v>476</v>
      </c>
      <c r="C193" s="70">
        <v>17</v>
      </c>
      <c r="D193" s="70">
        <v>28</v>
      </c>
      <c r="E193" s="70">
        <v>2020</v>
      </c>
      <c r="F193" s="70" t="s">
        <v>159</v>
      </c>
      <c r="G193" s="70" t="s">
        <v>1834</v>
      </c>
      <c r="H193" s="70" t="s">
        <v>1835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1852</v>
      </c>
      <c r="B194" s="70">
        <v>476</v>
      </c>
      <c r="C194" s="70">
        <v>18</v>
      </c>
      <c r="D194" s="70">
        <v>28</v>
      </c>
      <c r="E194" s="70">
        <v>2021</v>
      </c>
      <c r="F194" s="70" t="s">
        <v>160</v>
      </c>
      <c r="G194" s="70" t="s">
        <v>1834</v>
      </c>
      <c r="H194" s="70" t="s">
        <v>1835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1853</v>
      </c>
      <c r="B195" s="70">
        <v>476</v>
      </c>
      <c r="C195" s="70">
        <v>19</v>
      </c>
      <c r="D195" s="70">
        <v>28</v>
      </c>
      <c r="E195" s="70">
        <v>2022</v>
      </c>
      <c r="F195" s="70" t="s">
        <v>161</v>
      </c>
      <c r="G195" s="70" t="s">
        <v>1834</v>
      </c>
      <c r="H195" s="70" t="s">
        <v>1835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476</v>
      </c>
      <c r="C196" s="70">
        <v>20</v>
      </c>
      <c r="D196" s="70">
        <v>28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476</v>
      </c>
      <c r="C197" s="70">
        <v>21</v>
      </c>
      <c r="D197" s="70">
        <v>28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409</v>
      </c>
      <c r="C198" s="70">
        <v>1</v>
      </c>
      <c r="D198" s="70">
        <v>25</v>
      </c>
      <c r="E198" s="70">
        <v>1990</v>
      </c>
      <c r="F198" s="70" t="s">
        <v>787</v>
      </c>
      <c r="G198" s="1064" t="s">
        <v>1857</v>
      </c>
      <c r="H198" s="70" t="s">
        <v>1858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410</v>
      </c>
      <c r="C199" s="70">
        <v>2</v>
      </c>
      <c r="D199" s="70">
        <v>25</v>
      </c>
      <c r="E199" s="70">
        <v>2005</v>
      </c>
      <c r="F199" s="70" t="s">
        <v>789</v>
      </c>
      <c r="G199" s="70" t="s">
        <v>1857</v>
      </c>
      <c r="H199" s="70" t="s">
        <v>1858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411</v>
      </c>
      <c r="C200" s="70">
        <v>3</v>
      </c>
      <c r="D200" s="70">
        <v>25</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412</v>
      </c>
      <c r="C201" s="70">
        <v>4</v>
      </c>
      <c r="D201" s="70">
        <v>25</v>
      </c>
      <c r="E201" s="70">
        <v>2007</v>
      </c>
      <c r="F201" s="70" t="s">
        <v>791</v>
      </c>
      <c r="G201" s="70" t="s">
        <v>1857</v>
      </c>
      <c r="H201" s="70" t="s">
        <v>1858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413</v>
      </c>
      <c r="C202" s="70">
        <v>5</v>
      </c>
      <c r="D202" s="70">
        <v>25</v>
      </c>
      <c r="E202" s="70">
        <v>2008</v>
      </c>
      <c r="F202" s="70" t="s">
        <v>792</v>
      </c>
      <c r="G202" s="70" t="s">
        <v>1857</v>
      </c>
      <c r="H202" s="70" t="s">
        <v>1858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414</v>
      </c>
      <c r="C203" s="70">
        <v>6</v>
      </c>
      <c r="D203" s="70">
        <v>25</v>
      </c>
      <c r="E203" s="70">
        <v>2009</v>
      </c>
      <c r="F203" s="70" t="s">
        <v>176</v>
      </c>
      <c r="G203" s="70" t="s">
        <v>1857</v>
      </c>
      <c r="H203" s="70" t="s">
        <v>1858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1864</v>
      </c>
      <c r="B204" s="70">
        <v>415</v>
      </c>
      <c r="C204" s="70">
        <v>7</v>
      </c>
      <c r="D204" s="70">
        <v>25</v>
      </c>
      <c r="E204" s="70">
        <v>2010</v>
      </c>
      <c r="F204" s="70" t="s">
        <v>177</v>
      </c>
      <c r="G204" s="70" t="s">
        <v>1857</v>
      </c>
      <c r="H204" s="70" t="s">
        <v>1858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1865</v>
      </c>
      <c r="B205" s="70">
        <v>416</v>
      </c>
      <c r="C205" s="70">
        <v>8</v>
      </c>
      <c r="D205" s="70">
        <v>25</v>
      </c>
      <c r="E205" s="70">
        <v>2011</v>
      </c>
      <c r="F205" s="70" t="s">
        <v>178</v>
      </c>
      <c r="G205" s="70" t="s">
        <v>1857</v>
      </c>
      <c r="H205" s="70" t="s">
        <v>1858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1866</v>
      </c>
      <c r="B206" s="70">
        <v>417</v>
      </c>
      <c r="C206" s="70">
        <v>9</v>
      </c>
      <c r="D206" s="70">
        <v>25</v>
      </c>
      <c r="E206" s="70">
        <v>2012</v>
      </c>
      <c r="F206" s="70" t="s">
        <v>179</v>
      </c>
      <c r="G206" s="70" t="s">
        <v>1857</v>
      </c>
      <c r="H206" s="70" t="s">
        <v>1858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1867</v>
      </c>
      <c r="B207" s="70">
        <v>418</v>
      </c>
      <c r="C207" s="70">
        <v>10</v>
      </c>
      <c r="D207" s="70">
        <v>25</v>
      </c>
      <c r="E207" s="70">
        <v>2013</v>
      </c>
      <c r="F207" s="70" t="s">
        <v>180</v>
      </c>
      <c r="G207" s="70" t="s">
        <v>1857</v>
      </c>
      <c r="H207" s="70" t="s">
        <v>1858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1868</v>
      </c>
      <c r="B208" s="70">
        <v>419</v>
      </c>
      <c r="C208" s="70">
        <v>11</v>
      </c>
      <c r="D208" s="70">
        <v>25</v>
      </c>
      <c r="E208" s="70">
        <v>2014</v>
      </c>
      <c r="F208" s="70" t="s">
        <v>181</v>
      </c>
      <c r="G208" s="70" t="s">
        <v>1857</v>
      </c>
      <c r="H208" s="70" t="s">
        <v>1858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1869</v>
      </c>
      <c r="B209" s="70">
        <v>420</v>
      </c>
      <c r="C209" s="70">
        <v>12</v>
      </c>
      <c r="D209" s="70">
        <v>25</v>
      </c>
      <c r="E209" s="70">
        <v>2015</v>
      </c>
      <c r="F209" s="70" t="s">
        <v>182</v>
      </c>
      <c r="G209" s="70" t="s">
        <v>1857</v>
      </c>
      <c r="H209" s="70" t="s">
        <v>1858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1870</v>
      </c>
      <c r="B210" s="70">
        <v>421</v>
      </c>
      <c r="C210" s="70">
        <v>13</v>
      </c>
      <c r="D210" s="70">
        <v>25</v>
      </c>
      <c r="E210" s="70">
        <v>2016</v>
      </c>
      <c r="F210" s="70" t="s">
        <v>155</v>
      </c>
      <c r="G210" s="70" t="s">
        <v>1857</v>
      </c>
      <c r="H210" s="70" t="s">
        <v>1858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1871</v>
      </c>
      <c r="B211" s="70">
        <v>422</v>
      </c>
      <c r="C211" s="70">
        <v>14</v>
      </c>
      <c r="D211" s="70">
        <v>25</v>
      </c>
      <c r="E211" s="70">
        <v>2017</v>
      </c>
      <c r="F211" s="70" t="s">
        <v>156</v>
      </c>
      <c r="G211" s="70" t="s">
        <v>1857</v>
      </c>
      <c r="H211" s="70" t="s">
        <v>1858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1872</v>
      </c>
      <c r="B212" s="70">
        <v>423</v>
      </c>
      <c r="C212" s="70">
        <v>15</v>
      </c>
      <c r="D212" s="70">
        <v>25</v>
      </c>
      <c r="E212" s="70">
        <v>2018</v>
      </c>
      <c r="F212" s="70" t="s">
        <v>183</v>
      </c>
      <c r="G212" s="70" t="s">
        <v>1857</v>
      </c>
      <c r="H212" s="70" t="s">
        <v>1858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1873</v>
      </c>
      <c r="B213" s="70">
        <v>424</v>
      </c>
      <c r="C213" s="70">
        <v>16</v>
      </c>
      <c r="D213" s="70">
        <v>25</v>
      </c>
      <c r="E213" s="70">
        <v>2019</v>
      </c>
      <c r="F213" s="70" t="s">
        <v>158</v>
      </c>
      <c r="G213" s="70" t="s">
        <v>1857</v>
      </c>
      <c r="H213" s="70" t="s">
        <v>1858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1874</v>
      </c>
      <c r="B214" s="70">
        <v>425</v>
      </c>
      <c r="C214" s="70">
        <v>17</v>
      </c>
      <c r="D214" s="70">
        <v>25</v>
      </c>
      <c r="E214" s="70">
        <v>2020</v>
      </c>
      <c r="F214" s="70" t="s">
        <v>159</v>
      </c>
      <c r="G214" s="70" t="s">
        <v>1857</v>
      </c>
      <c r="H214" s="70" t="s">
        <v>1858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1875</v>
      </c>
      <c r="B215" s="70">
        <v>425</v>
      </c>
      <c r="C215" s="70">
        <v>18</v>
      </c>
      <c r="D215" s="70">
        <v>25</v>
      </c>
      <c r="E215" s="70">
        <v>2021</v>
      </c>
      <c r="F215" s="70" t="s">
        <v>160</v>
      </c>
      <c r="G215" s="70" t="s">
        <v>1857</v>
      </c>
      <c r="H215" s="70" t="s">
        <v>1858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1876</v>
      </c>
      <c r="B216" s="70">
        <v>425</v>
      </c>
      <c r="C216" s="70">
        <v>19</v>
      </c>
      <c r="D216" s="70">
        <v>25</v>
      </c>
      <c r="E216" s="70">
        <v>2022</v>
      </c>
      <c r="F216" s="70" t="s">
        <v>161</v>
      </c>
      <c r="G216" s="1064" t="s">
        <v>1857</v>
      </c>
      <c r="H216" s="70" t="s">
        <v>1858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425</v>
      </c>
      <c r="C217" s="70">
        <v>20</v>
      </c>
      <c r="D217" s="70">
        <v>25</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425</v>
      </c>
      <c r="C218" s="70">
        <v>21</v>
      </c>
      <c r="D218" s="70">
        <v>25</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290</v>
      </c>
      <c r="C240" s="70">
        <v>1</v>
      </c>
      <c r="D240" s="70">
        <v>18</v>
      </c>
      <c r="E240" s="70">
        <v>1990</v>
      </c>
      <c r="F240" s="70" t="s">
        <v>787</v>
      </c>
      <c r="G240" s="70" t="s">
        <v>1903</v>
      </c>
      <c r="H240" s="70" t="s">
        <v>1904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291</v>
      </c>
      <c r="C241" s="70">
        <v>2</v>
      </c>
      <c r="D241" s="70">
        <v>18</v>
      </c>
      <c r="E241" s="70">
        <v>2005</v>
      </c>
      <c r="F241" s="70" t="s">
        <v>789</v>
      </c>
      <c r="G241" s="70" t="s">
        <v>1903</v>
      </c>
      <c r="H241" s="70" t="s">
        <v>1904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292</v>
      </c>
      <c r="C242" s="70">
        <v>3</v>
      </c>
      <c r="D242" s="70">
        <v>18</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293</v>
      </c>
      <c r="C243" s="70">
        <v>4</v>
      </c>
      <c r="D243" s="70">
        <v>18</v>
      </c>
      <c r="E243" s="70">
        <v>2007</v>
      </c>
      <c r="F243" s="70" t="s">
        <v>791</v>
      </c>
      <c r="G243" s="70" t="s">
        <v>1903</v>
      </c>
      <c r="H243" s="70" t="s">
        <v>1904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294</v>
      </c>
      <c r="C244" s="70">
        <v>5</v>
      </c>
      <c r="D244" s="70">
        <v>18</v>
      </c>
      <c r="E244" s="70">
        <v>2008</v>
      </c>
      <c r="F244" s="70" t="s">
        <v>792</v>
      </c>
      <c r="G244" s="70" t="s">
        <v>1903</v>
      </c>
      <c r="H244" s="70" t="s">
        <v>1904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295</v>
      </c>
      <c r="C245" s="70">
        <v>6</v>
      </c>
      <c r="D245" s="70">
        <v>18</v>
      </c>
      <c r="E245" s="70">
        <v>2009</v>
      </c>
      <c r="F245" s="70" t="s">
        <v>176</v>
      </c>
      <c r="G245" s="70" t="s">
        <v>1903</v>
      </c>
      <c r="H245" s="70" t="s">
        <v>1904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1910</v>
      </c>
      <c r="B246" s="70">
        <v>296</v>
      </c>
      <c r="C246" s="70">
        <v>7</v>
      </c>
      <c r="D246" s="70">
        <v>18</v>
      </c>
      <c r="E246" s="70">
        <v>2010</v>
      </c>
      <c r="F246" s="70" t="s">
        <v>177</v>
      </c>
      <c r="G246" s="70" t="s">
        <v>1903</v>
      </c>
      <c r="H246" s="70" t="s">
        <v>1904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1911</v>
      </c>
      <c r="B247" s="70">
        <v>297</v>
      </c>
      <c r="C247" s="70">
        <v>8</v>
      </c>
      <c r="D247" s="70">
        <v>18</v>
      </c>
      <c r="E247" s="70">
        <v>2011</v>
      </c>
      <c r="F247" s="70" t="s">
        <v>178</v>
      </c>
      <c r="G247" s="70" t="s">
        <v>1903</v>
      </c>
      <c r="H247" s="70" t="s">
        <v>1904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1912</v>
      </c>
      <c r="B248" s="70">
        <v>298</v>
      </c>
      <c r="C248" s="70">
        <v>9</v>
      </c>
      <c r="D248" s="70">
        <v>18</v>
      </c>
      <c r="E248" s="70">
        <v>2012</v>
      </c>
      <c r="F248" s="70" t="s">
        <v>179</v>
      </c>
      <c r="G248" s="70" t="s">
        <v>1903</v>
      </c>
      <c r="H248" s="70" t="s">
        <v>1904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1913</v>
      </c>
      <c r="B249" s="70">
        <v>299</v>
      </c>
      <c r="C249" s="70">
        <v>10</v>
      </c>
      <c r="D249" s="70">
        <v>18</v>
      </c>
      <c r="E249" s="70">
        <v>2013</v>
      </c>
      <c r="F249" s="70" t="s">
        <v>180</v>
      </c>
      <c r="G249" s="70" t="s">
        <v>1903</v>
      </c>
      <c r="H249" s="70" t="s">
        <v>1904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1914</v>
      </c>
      <c r="B250" s="70">
        <v>300</v>
      </c>
      <c r="C250" s="70">
        <v>11</v>
      </c>
      <c r="D250" s="70">
        <v>18</v>
      </c>
      <c r="E250" s="70">
        <v>2014</v>
      </c>
      <c r="F250" s="70" t="s">
        <v>181</v>
      </c>
      <c r="G250" s="70" t="s">
        <v>1903</v>
      </c>
      <c r="H250" s="70" t="s">
        <v>1904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1915</v>
      </c>
      <c r="B251" s="70">
        <v>301</v>
      </c>
      <c r="C251" s="70">
        <v>12</v>
      </c>
      <c r="D251" s="70">
        <v>18</v>
      </c>
      <c r="E251" s="70">
        <v>2015</v>
      </c>
      <c r="F251" s="70" t="s">
        <v>182</v>
      </c>
      <c r="G251" s="70" t="s">
        <v>1903</v>
      </c>
      <c r="H251" s="70" t="s">
        <v>1904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1916</v>
      </c>
      <c r="B252" s="70">
        <v>302</v>
      </c>
      <c r="C252" s="70">
        <v>13</v>
      </c>
      <c r="D252" s="70">
        <v>18</v>
      </c>
      <c r="E252" s="70">
        <v>2016</v>
      </c>
      <c r="F252" s="70" t="s">
        <v>155</v>
      </c>
      <c r="G252" s="70" t="s">
        <v>1903</v>
      </c>
      <c r="H252" s="70" t="s">
        <v>1904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1917</v>
      </c>
      <c r="B253" s="70">
        <v>303</v>
      </c>
      <c r="C253" s="70">
        <v>14</v>
      </c>
      <c r="D253" s="70">
        <v>18</v>
      </c>
      <c r="E253" s="70">
        <v>2017</v>
      </c>
      <c r="F253" s="70" t="s">
        <v>156</v>
      </c>
      <c r="G253" s="70" t="s">
        <v>1903</v>
      </c>
      <c r="H253" s="70" t="s">
        <v>1904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1918</v>
      </c>
      <c r="B254" s="70">
        <v>304</v>
      </c>
      <c r="C254" s="70">
        <v>15</v>
      </c>
      <c r="D254" s="70">
        <v>18</v>
      </c>
      <c r="E254" s="70">
        <v>2018</v>
      </c>
      <c r="F254" s="70" t="s">
        <v>183</v>
      </c>
      <c r="G254" s="1064" t="s">
        <v>1903</v>
      </c>
      <c r="H254" s="70" t="s">
        <v>1904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1919</v>
      </c>
      <c r="B255" s="70">
        <v>305</v>
      </c>
      <c r="C255" s="70">
        <v>16</v>
      </c>
      <c r="D255" s="70">
        <v>18</v>
      </c>
      <c r="E255" s="70">
        <v>2019</v>
      </c>
      <c r="F255" s="70" t="s">
        <v>158</v>
      </c>
      <c r="G255" s="1064" t="s">
        <v>1903</v>
      </c>
      <c r="H255" s="70" t="s">
        <v>1904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1920</v>
      </c>
      <c r="B256" s="70">
        <v>306</v>
      </c>
      <c r="C256" s="70">
        <v>17</v>
      </c>
      <c r="D256" s="70">
        <v>18</v>
      </c>
      <c r="E256" s="70">
        <v>2020</v>
      </c>
      <c r="F256" s="70" t="s">
        <v>159</v>
      </c>
      <c r="G256" s="70" t="s">
        <v>1903</v>
      </c>
      <c r="H256" s="70" t="s">
        <v>1904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1921</v>
      </c>
      <c r="B257" s="70">
        <v>306</v>
      </c>
      <c r="C257" s="70">
        <v>18</v>
      </c>
      <c r="D257" s="70">
        <v>18</v>
      </c>
      <c r="E257" s="70">
        <v>2021</v>
      </c>
      <c r="F257" s="70" t="s">
        <v>160</v>
      </c>
      <c r="G257" s="70" t="s">
        <v>1903</v>
      </c>
      <c r="H257" s="70" t="s">
        <v>1904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1922</v>
      </c>
      <c r="B258" s="70">
        <v>306</v>
      </c>
      <c r="C258" s="70">
        <v>19</v>
      </c>
      <c r="D258" s="70">
        <v>18</v>
      </c>
      <c r="E258" s="70">
        <v>2022</v>
      </c>
      <c r="F258" s="70" t="s">
        <v>161</v>
      </c>
      <c r="G258" s="70" t="s">
        <v>1903</v>
      </c>
      <c r="H258" s="70" t="s">
        <v>1904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306</v>
      </c>
      <c r="C259" s="70">
        <v>20</v>
      </c>
      <c r="D259" s="70">
        <v>18</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306</v>
      </c>
      <c r="C260" s="70">
        <v>21</v>
      </c>
      <c r="D260" s="70">
        <v>18</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v>
      </c>
      <c r="C261" s="70">
        <v>1</v>
      </c>
      <c r="D261" s="70">
        <v>1</v>
      </c>
      <c r="E261" s="70">
        <v>1990</v>
      </c>
      <c r="F261" s="70" t="s">
        <v>787</v>
      </c>
      <c r="G261" s="70" t="s">
        <v>1926</v>
      </c>
      <c r="H261" s="70" t="s">
        <v>1927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v>
      </c>
      <c r="C262" s="70">
        <v>2</v>
      </c>
      <c r="D262" s="70">
        <v>1</v>
      </c>
      <c r="E262" s="70">
        <v>2005</v>
      </c>
      <c r="F262" s="70" t="s">
        <v>789</v>
      </c>
      <c r="G262" s="70" t="s">
        <v>1926</v>
      </c>
      <c r="H262" s="70" t="s">
        <v>1927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3</v>
      </c>
      <c r="C263" s="70">
        <v>3</v>
      </c>
      <c r="D263" s="70">
        <v>1</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4</v>
      </c>
      <c r="C264" s="70">
        <v>4</v>
      </c>
      <c r="D264" s="70">
        <v>1</v>
      </c>
      <c r="E264" s="70">
        <v>2007</v>
      </c>
      <c r="F264" s="70" t="s">
        <v>791</v>
      </c>
      <c r="G264" s="70" t="s">
        <v>1926</v>
      </c>
      <c r="H264" s="70" t="s">
        <v>1927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5</v>
      </c>
      <c r="C265" s="70">
        <v>5</v>
      </c>
      <c r="D265" s="70">
        <v>1</v>
      </c>
      <c r="E265" s="70">
        <v>2008</v>
      </c>
      <c r="F265" s="70" t="s">
        <v>792</v>
      </c>
      <c r="G265" s="70" t="s">
        <v>1926</v>
      </c>
      <c r="H265" s="70" t="s">
        <v>1927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6</v>
      </c>
      <c r="C266" s="70">
        <v>6</v>
      </c>
      <c r="D266" s="70">
        <v>1</v>
      </c>
      <c r="E266" s="70">
        <v>2009</v>
      </c>
      <c r="F266" s="70" t="s">
        <v>176</v>
      </c>
      <c r="G266" s="70" t="s">
        <v>1926</v>
      </c>
      <c r="H266" s="70" t="s">
        <v>1927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1933</v>
      </c>
      <c r="B267" s="70">
        <v>7</v>
      </c>
      <c r="C267" s="70">
        <v>7</v>
      </c>
      <c r="D267" s="70">
        <v>1</v>
      </c>
      <c r="E267" s="70">
        <v>2010</v>
      </c>
      <c r="F267" s="70" t="s">
        <v>177</v>
      </c>
      <c r="G267" s="70" t="s">
        <v>1926</v>
      </c>
      <c r="H267" s="70" t="s">
        <v>1927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1934</v>
      </c>
      <c r="B268" s="70">
        <v>8</v>
      </c>
      <c r="C268" s="70">
        <v>8</v>
      </c>
      <c r="D268" s="70">
        <v>1</v>
      </c>
      <c r="E268" s="70">
        <v>2011</v>
      </c>
      <c r="F268" s="70" t="s">
        <v>178</v>
      </c>
      <c r="G268" s="70" t="s">
        <v>1926</v>
      </c>
      <c r="H268" s="70" t="s">
        <v>1927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1935</v>
      </c>
      <c r="B269" s="70">
        <v>9</v>
      </c>
      <c r="C269" s="70">
        <v>9</v>
      </c>
      <c r="D269" s="70">
        <v>1</v>
      </c>
      <c r="E269" s="70">
        <v>2012</v>
      </c>
      <c r="F269" s="70" t="s">
        <v>179</v>
      </c>
      <c r="G269" s="70" t="s">
        <v>1926</v>
      </c>
      <c r="H269" s="70" t="s">
        <v>1927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1936</v>
      </c>
      <c r="B270" s="70">
        <v>10</v>
      </c>
      <c r="C270" s="70">
        <v>10</v>
      </c>
      <c r="D270" s="70">
        <v>1</v>
      </c>
      <c r="E270" s="70">
        <v>2013</v>
      </c>
      <c r="F270" s="70" t="s">
        <v>180</v>
      </c>
      <c r="G270" s="70" t="s">
        <v>1926</v>
      </c>
      <c r="H270" s="70" t="s">
        <v>1927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1937</v>
      </c>
      <c r="B271" s="70">
        <v>11</v>
      </c>
      <c r="C271" s="70">
        <v>11</v>
      </c>
      <c r="D271" s="70">
        <v>1</v>
      </c>
      <c r="E271" s="70">
        <v>2014</v>
      </c>
      <c r="F271" s="70" t="s">
        <v>181</v>
      </c>
      <c r="G271" s="70" t="s">
        <v>1926</v>
      </c>
      <c r="H271" s="70" t="s">
        <v>1927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1938</v>
      </c>
      <c r="B272" s="70">
        <v>12</v>
      </c>
      <c r="C272" s="70">
        <v>12</v>
      </c>
      <c r="D272" s="70">
        <v>1</v>
      </c>
      <c r="E272" s="70">
        <v>2015</v>
      </c>
      <c r="F272" s="70" t="s">
        <v>182</v>
      </c>
      <c r="G272" s="70" t="s">
        <v>1926</v>
      </c>
      <c r="H272" s="70" t="s">
        <v>1927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1939</v>
      </c>
      <c r="B273" s="70">
        <v>13</v>
      </c>
      <c r="C273" s="70">
        <v>13</v>
      </c>
      <c r="D273" s="70">
        <v>1</v>
      </c>
      <c r="E273" s="70">
        <v>2016</v>
      </c>
      <c r="F273" s="70" t="s">
        <v>155</v>
      </c>
      <c r="G273" s="1064" t="s">
        <v>1926</v>
      </c>
      <c r="H273" s="70" t="s">
        <v>1927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1940</v>
      </c>
      <c r="B274" s="70">
        <v>14</v>
      </c>
      <c r="C274" s="70">
        <v>14</v>
      </c>
      <c r="D274" s="70">
        <v>1</v>
      </c>
      <c r="E274" s="70">
        <v>2017</v>
      </c>
      <c r="F274" s="70" t="s">
        <v>156</v>
      </c>
      <c r="G274" s="1064" t="s">
        <v>1926</v>
      </c>
      <c r="H274" s="70" t="s">
        <v>1927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1941</v>
      </c>
      <c r="B275" s="70">
        <v>15</v>
      </c>
      <c r="C275" s="70">
        <v>15</v>
      </c>
      <c r="D275" s="70">
        <v>1</v>
      </c>
      <c r="E275" s="70">
        <v>2018</v>
      </c>
      <c r="F275" s="70" t="s">
        <v>183</v>
      </c>
      <c r="G275" s="70" t="s">
        <v>1926</v>
      </c>
      <c r="H275" s="70" t="s">
        <v>1927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1942</v>
      </c>
      <c r="B276" s="70">
        <v>16</v>
      </c>
      <c r="C276" s="70">
        <v>16</v>
      </c>
      <c r="D276" s="70">
        <v>1</v>
      </c>
      <c r="E276" s="70">
        <v>2019</v>
      </c>
      <c r="F276" s="70" t="s">
        <v>158</v>
      </c>
      <c r="G276" s="70" t="s">
        <v>1926</v>
      </c>
      <c r="H276" s="70" t="s">
        <v>1927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1943</v>
      </c>
      <c r="B277" s="70">
        <v>17</v>
      </c>
      <c r="C277" s="70">
        <v>17</v>
      </c>
      <c r="D277" s="70">
        <v>1</v>
      </c>
      <c r="E277" s="70">
        <v>2020</v>
      </c>
      <c r="F277" s="70" t="s">
        <v>159</v>
      </c>
      <c r="G277" s="70" t="s">
        <v>1926</v>
      </c>
      <c r="H277" s="70" t="s">
        <v>1927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1944</v>
      </c>
      <c r="B278" s="70">
        <v>17</v>
      </c>
      <c r="C278" s="70">
        <v>18</v>
      </c>
      <c r="D278" s="70">
        <v>1</v>
      </c>
      <c r="E278" s="70">
        <v>2021</v>
      </c>
      <c r="F278" s="70" t="s">
        <v>160</v>
      </c>
      <c r="G278" s="70" t="s">
        <v>1926</v>
      </c>
      <c r="H278" s="70" t="s">
        <v>1927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1945</v>
      </c>
      <c r="B279" s="70">
        <v>17</v>
      </c>
      <c r="C279" s="70">
        <v>19</v>
      </c>
      <c r="D279" s="70">
        <v>1</v>
      </c>
      <c r="E279" s="70">
        <v>2022</v>
      </c>
      <c r="F279" s="70" t="s">
        <v>161</v>
      </c>
      <c r="G279" s="70" t="s">
        <v>1926</v>
      </c>
      <c r="H279" s="70" t="s">
        <v>1927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17</v>
      </c>
      <c r="C280" s="70">
        <v>20</v>
      </c>
      <c r="D280" s="70">
        <v>1</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17</v>
      </c>
      <c r="C281" s="70">
        <v>21</v>
      </c>
      <c r="D281" s="70">
        <v>1</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171</v>
      </c>
      <c r="C282" s="70">
        <v>1</v>
      </c>
      <c r="D282" s="70">
        <v>11</v>
      </c>
      <c r="E282" s="70">
        <v>1990</v>
      </c>
      <c r="F282" s="70" t="s">
        <v>787</v>
      </c>
      <c r="G282" s="70" t="s">
        <v>1949</v>
      </c>
      <c r="H282" s="70" t="s">
        <v>1950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172</v>
      </c>
      <c r="C283" s="70">
        <v>2</v>
      </c>
      <c r="D283" s="70">
        <v>11</v>
      </c>
      <c r="E283" s="70">
        <v>2005</v>
      </c>
      <c r="F283" s="70" t="s">
        <v>789</v>
      </c>
      <c r="G283" s="70" t="s">
        <v>1949</v>
      </c>
      <c r="H283" s="70" t="s">
        <v>1950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173</v>
      </c>
      <c r="C284" s="70">
        <v>3</v>
      </c>
      <c r="D284" s="70">
        <v>11</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174</v>
      </c>
      <c r="C285" s="70">
        <v>4</v>
      </c>
      <c r="D285" s="70">
        <v>11</v>
      </c>
      <c r="E285" s="70">
        <v>2007</v>
      </c>
      <c r="F285" s="70" t="s">
        <v>791</v>
      </c>
      <c r="G285" s="70" t="s">
        <v>1949</v>
      </c>
      <c r="H285" s="70" t="s">
        <v>1950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175</v>
      </c>
      <c r="C286" s="70">
        <v>5</v>
      </c>
      <c r="D286" s="70">
        <v>11</v>
      </c>
      <c r="E286" s="70">
        <v>2008</v>
      </c>
      <c r="F286" s="70" t="s">
        <v>792</v>
      </c>
      <c r="G286" s="70" t="s">
        <v>1949</v>
      </c>
      <c r="H286" s="70" t="s">
        <v>1950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176</v>
      </c>
      <c r="C287" s="70">
        <v>6</v>
      </c>
      <c r="D287" s="70">
        <v>11</v>
      </c>
      <c r="E287" s="70">
        <v>2009</v>
      </c>
      <c r="F287" s="70" t="s">
        <v>176</v>
      </c>
      <c r="G287" s="70" t="s">
        <v>1949</v>
      </c>
      <c r="H287" s="70" t="s">
        <v>1950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1956</v>
      </c>
      <c r="B288" s="70">
        <v>177</v>
      </c>
      <c r="C288" s="70">
        <v>7</v>
      </c>
      <c r="D288" s="70">
        <v>11</v>
      </c>
      <c r="E288" s="70">
        <v>2010</v>
      </c>
      <c r="F288" s="70" t="s">
        <v>177</v>
      </c>
      <c r="G288" s="70" t="s">
        <v>1949</v>
      </c>
      <c r="H288" s="70" t="s">
        <v>1950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1957</v>
      </c>
      <c r="B289" s="70">
        <v>178</v>
      </c>
      <c r="C289" s="70">
        <v>8</v>
      </c>
      <c r="D289" s="70">
        <v>11</v>
      </c>
      <c r="E289" s="70">
        <v>2011</v>
      </c>
      <c r="F289" s="70" t="s">
        <v>178</v>
      </c>
      <c r="G289" s="70" t="s">
        <v>1949</v>
      </c>
      <c r="H289" s="70" t="s">
        <v>1950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1958</v>
      </c>
      <c r="B290" s="70">
        <v>179</v>
      </c>
      <c r="C290" s="70">
        <v>9</v>
      </c>
      <c r="D290" s="70">
        <v>11</v>
      </c>
      <c r="E290" s="70">
        <v>2012</v>
      </c>
      <c r="F290" s="70" t="s">
        <v>179</v>
      </c>
      <c r="G290" s="70" t="s">
        <v>1949</v>
      </c>
      <c r="H290" s="70" t="s">
        <v>1950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1959</v>
      </c>
      <c r="B291" s="70">
        <v>180</v>
      </c>
      <c r="C291" s="70">
        <v>10</v>
      </c>
      <c r="D291" s="70">
        <v>11</v>
      </c>
      <c r="E291" s="70">
        <v>2013</v>
      </c>
      <c r="F291" s="70" t="s">
        <v>180</v>
      </c>
      <c r="G291" s="70" t="s">
        <v>1949</v>
      </c>
      <c r="H291" s="70" t="s">
        <v>1950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1960</v>
      </c>
      <c r="B292" s="70">
        <v>181</v>
      </c>
      <c r="C292" s="70">
        <v>11</v>
      </c>
      <c r="D292" s="70">
        <v>11</v>
      </c>
      <c r="E292" s="70">
        <v>2014</v>
      </c>
      <c r="F292" s="70" t="s">
        <v>181</v>
      </c>
      <c r="G292" s="1064" t="s">
        <v>1949</v>
      </c>
      <c r="H292" s="70" t="s">
        <v>1950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1961</v>
      </c>
      <c r="B293" s="70">
        <v>182</v>
      </c>
      <c r="C293" s="70">
        <v>12</v>
      </c>
      <c r="D293" s="70">
        <v>11</v>
      </c>
      <c r="E293" s="70">
        <v>2015</v>
      </c>
      <c r="F293" s="70" t="s">
        <v>182</v>
      </c>
      <c r="G293" s="1064" t="s">
        <v>1949</v>
      </c>
      <c r="H293" s="70" t="s">
        <v>1950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1962</v>
      </c>
      <c r="B294" s="70">
        <v>183</v>
      </c>
      <c r="C294" s="70">
        <v>13</v>
      </c>
      <c r="D294" s="70">
        <v>11</v>
      </c>
      <c r="E294" s="70">
        <v>2016</v>
      </c>
      <c r="F294" s="70" t="s">
        <v>155</v>
      </c>
      <c r="G294" s="70" t="s">
        <v>1949</v>
      </c>
      <c r="H294" s="70" t="s">
        <v>1950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1963</v>
      </c>
      <c r="B295" s="70">
        <v>184</v>
      </c>
      <c r="C295" s="70">
        <v>14</v>
      </c>
      <c r="D295" s="70">
        <v>11</v>
      </c>
      <c r="E295" s="70">
        <v>2017</v>
      </c>
      <c r="F295" s="70" t="s">
        <v>156</v>
      </c>
      <c r="G295" s="70" t="s">
        <v>1949</v>
      </c>
      <c r="H295" s="70" t="s">
        <v>1950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1964</v>
      </c>
      <c r="B296" s="70">
        <v>185</v>
      </c>
      <c r="C296" s="70">
        <v>15</v>
      </c>
      <c r="D296" s="70">
        <v>11</v>
      </c>
      <c r="E296" s="70">
        <v>2018</v>
      </c>
      <c r="F296" s="70" t="s">
        <v>183</v>
      </c>
      <c r="G296" s="70" t="s">
        <v>1949</v>
      </c>
      <c r="H296" s="70" t="s">
        <v>1950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1965</v>
      </c>
      <c r="B297" s="70">
        <v>186</v>
      </c>
      <c r="C297" s="70">
        <v>16</v>
      </c>
      <c r="D297" s="70">
        <v>11</v>
      </c>
      <c r="E297" s="70">
        <v>2019</v>
      </c>
      <c r="F297" s="70" t="s">
        <v>158</v>
      </c>
      <c r="G297" s="70" t="s">
        <v>1949</v>
      </c>
      <c r="H297" s="70" t="s">
        <v>1950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1966</v>
      </c>
      <c r="B298" s="70">
        <v>187</v>
      </c>
      <c r="C298" s="70">
        <v>17</v>
      </c>
      <c r="D298" s="70">
        <v>11</v>
      </c>
      <c r="E298" s="70">
        <v>2020</v>
      </c>
      <c r="F298" s="70" t="s">
        <v>159</v>
      </c>
      <c r="G298" s="70" t="s">
        <v>1949</v>
      </c>
      <c r="H298" s="70" t="s">
        <v>1950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1967</v>
      </c>
      <c r="B299" s="70">
        <v>187</v>
      </c>
      <c r="C299" s="70">
        <v>18</v>
      </c>
      <c r="D299" s="70">
        <v>11</v>
      </c>
      <c r="E299" s="70">
        <v>2021</v>
      </c>
      <c r="F299" s="70" t="s">
        <v>160</v>
      </c>
      <c r="G299" s="70" t="s">
        <v>1949</v>
      </c>
      <c r="H299" s="70" t="s">
        <v>1950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1968</v>
      </c>
      <c r="B300" s="70">
        <v>187</v>
      </c>
      <c r="C300" s="70">
        <v>19</v>
      </c>
      <c r="D300" s="70">
        <v>11</v>
      </c>
      <c r="E300" s="70">
        <v>2022</v>
      </c>
      <c r="F300" s="70" t="s">
        <v>161</v>
      </c>
      <c r="G300" s="70" t="s">
        <v>1949</v>
      </c>
      <c r="H300" s="70" t="s">
        <v>1950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187</v>
      </c>
      <c r="C301" s="70">
        <v>20</v>
      </c>
      <c r="D301" s="70">
        <v>11</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187</v>
      </c>
      <c r="C302" s="70">
        <v>21</v>
      </c>
      <c r="D302" s="70">
        <v>11</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1972</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1973</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1974</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1975</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1976</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1977</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1978</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1979</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1980</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1981</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1982</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1983</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1984</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1985</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1986</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1987</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1988</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1989</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443</v>
      </c>
      <c r="C324" s="70">
        <v>1</v>
      </c>
      <c r="D324" s="70">
        <v>27</v>
      </c>
      <c r="E324" s="70">
        <v>1990</v>
      </c>
      <c r="F324" s="70" t="s">
        <v>787</v>
      </c>
      <c r="G324" s="70" t="s">
        <v>1991</v>
      </c>
      <c r="H324" s="70" t="s">
        <v>1992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444</v>
      </c>
      <c r="C325" s="70">
        <v>2</v>
      </c>
      <c r="D325" s="70">
        <v>27</v>
      </c>
      <c r="E325" s="70">
        <v>2005</v>
      </c>
      <c r="F325" s="70" t="s">
        <v>789</v>
      </c>
      <c r="G325" s="70" t="s">
        <v>1991</v>
      </c>
      <c r="H325" s="70" t="s">
        <v>1992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445</v>
      </c>
      <c r="C326" s="70">
        <v>3</v>
      </c>
      <c r="D326" s="70">
        <v>27</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446</v>
      </c>
      <c r="C327" s="70">
        <v>4</v>
      </c>
      <c r="D327" s="70">
        <v>27</v>
      </c>
      <c r="E327" s="70">
        <v>2007</v>
      </c>
      <c r="F327" s="70" t="s">
        <v>791</v>
      </c>
      <c r="G327" s="70" t="s">
        <v>1991</v>
      </c>
      <c r="H327" s="70" t="s">
        <v>1992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447</v>
      </c>
      <c r="C328" s="70">
        <v>5</v>
      </c>
      <c r="D328" s="70">
        <v>27</v>
      </c>
      <c r="E328" s="70">
        <v>2008</v>
      </c>
      <c r="F328" s="70" t="s">
        <v>792</v>
      </c>
      <c r="G328" s="70" t="s">
        <v>1991</v>
      </c>
      <c r="H328" s="70" t="s">
        <v>1992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448</v>
      </c>
      <c r="C329" s="70">
        <v>6</v>
      </c>
      <c r="D329" s="70">
        <v>27</v>
      </c>
      <c r="E329" s="70">
        <v>2009</v>
      </c>
      <c r="F329" s="70" t="s">
        <v>176</v>
      </c>
      <c r="G329" s="1064" t="s">
        <v>1991</v>
      </c>
      <c r="H329" s="70" t="s">
        <v>1992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1998</v>
      </c>
      <c r="B330" s="70">
        <v>449</v>
      </c>
      <c r="C330" s="70">
        <v>7</v>
      </c>
      <c r="D330" s="70">
        <v>27</v>
      </c>
      <c r="E330" s="70">
        <v>2010</v>
      </c>
      <c r="F330" s="70" t="s">
        <v>177</v>
      </c>
      <c r="G330" s="1064" t="s">
        <v>1991</v>
      </c>
      <c r="H330" s="70" t="s">
        <v>1992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1999</v>
      </c>
      <c r="B331" s="70">
        <v>450</v>
      </c>
      <c r="C331" s="70">
        <v>8</v>
      </c>
      <c r="D331" s="70">
        <v>27</v>
      </c>
      <c r="E331" s="70">
        <v>2011</v>
      </c>
      <c r="F331" s="70" t="s">
        <v>178</v>
      </c>
      <c r="G331" s="70" t="s">
        <v>1991</v>
      </c>
      <c r="H331" s="70" t="s">
        <v>1992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2000</v>
      </c>
      <c r="B332" s="70">
        <v>451</v>
      </c>
      <c r="C332" s="70">
        <v>9</v>
      </c>
      <c r="D332" s="70">
        <v>27</v>
      </c>
      <c r="E332" s="70">
        <v>2012</v>
      </c>
      <c r="F332" s="70" t="s">
        <v>179</v>
      </c>
      <c r="G332" s="70" t="s">
        <v>1991</v>
      </c>
      <c r="H332" s="70" t="s">
        <v>1992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2001</v>
      </c>
      <c r="B333" s="70">
        <v>452</v>
      </c>
      <c r="C333" s="70">
        <v>10</v>
      </c>
      <c r="D333" s="70">
        <v>27</v>
      </c>
      <c r="E333" s="70">
        <v>2013</v>
      </c>
      <c r="F333" s="70" t="s">
        <v>180</v>
      </c>
      <c r="G333" s="70" t="s">
        <v>1991</v>
      </c>
      <c r="H333" s="70" t="s">
        <v>1992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2002</v>
      </c>
      <c r="B334" s="70">
        <v>453</v>
      </c>
      <c r="C334" s="70">
        <v>11</v>
      </c>
      <c r="D334" s="70">
        <v>27</v>
      </c>
      <c r="E334" s="70">
        <v>2014</v>
      </c>
      <c r="F334" s="70" t="s">
        <v>181</v>
      </c>
      <c r="G334" s="70" t="s">
        <v>1991</v>
      </c>
      <c r="H334" s="70" t="s">
        <v>1992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2003</v>
      </c>
      <c r="B335" s="70">
        <v>454</v>
      </c>
      <c r="C335" s="70">
        <v>12</v>
      </c>
      <c r="D335" s="70">
        <v>27</v>
      </c>
      <c r="E335" s="70">
        <v>2015</v>
      </c>
      <c r="F335" s="70" t="s">
        <v>182</v>
      </c>
      <c r="G335" s="70" t="s">
        <v>1991</v>
      </c>
      <c r="H335" s="70" t="s">
        <v>1992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2004</v>
      </c>
      <c r="B336" s="70">
        <v>455</v>
      </c>
      <c r="C336" s="70">
        <v>13</v>
      </c>
      <c r="D336" s="70">
        <v>27</v>
      </c>
      <c r="E336" s="70">
        <v>2016</v>
      </c>
      <c r="F336" s="70" t="s">
        <v>155</v>
      </c>
      <c r="G336" s="70" t="s">
        <v>1991</v>
      </c>
      <c r="H336" s="70" t="s">
        <v>1992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2005</v>
      </c>
      <c r="B337" s="70">
        <v>456</v>
      </c>
      <c r="C337" s="70">
        <v>14</v>
      </c>
      <c r="D337" s="70">
        <v>27</v>
      </c>
      <c r="E337" s="70">
        <v>2017</v>
      </c>
      <c r="F337" s="70" t="s">
        <v>156</v>
      </c>
      <c r="G337" s="70" t="s">
        <v>1991</v>
      </c>
      <c r="H337" s="70" t="s">
        <v>1992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2006</v>
      </c>
      <c r="B338" s="70">
        <v>457</v>
      </c>
      <c r="C338" s="70">
        <v>15</v>
      </c>
      <c r="D338" s="70">
        <v>27</v>
      </c>
      <c r="E338" s="70">
        <v>2018</v>
      </c>
      <c r="F338" s="70" t="s">
        <v>183</v>
      </c>
      <c r="G338" s="70" t="s">
        <v>1991</v>
      </c>
      <c r="H338" s="70" t="s">
        <v>1992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2007</v>
      </c>
      <c r="B339" s="70">
        <v>458</v>
      </c>
      <c r="C339" s="70">
        <v>16</v>
      </c>
      <c r="D339" s="70">
        <v>27</v>
      </c>
      <c r="E339" s="70">
        <v>2019</v>
      </c>
      <c r="F339" s="70" t="s">
        <v>158</v>
      </c>
      <c r="G339" s="70" t="s">
        <v>1991</v>
      </c>
      <c r="H339" s="70" t="s">
        <v>1992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2008</v>
      </c>
      <c r="B340" s="70">
        <v>459</v>
      </c>
      <c r="C340" s="70">
        <v>17</v>
      </c>
      <c r="D340" s="70">
        <v>27</v>
      </c>
      <c r="E340" s="70">
        <v>2020</v>
      </c>
      <c r="F340" s="70" t="s">
        <v>159</v>
      </c>
      <c r="G340" s="70" t="s">
        <v>1991</v>
      </c>
      <c r="H340" s="70" t="s">
        <v>1992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2009</v>
      </c>
      <c r="B341" s="70">
        <v>459</v>
      </c>
      <c r="C341" s="70">
        <v>18</v>
      </c>
      <c r="D341" s="70">
        <v>27</v>
      </c>
      <c r="E341" s="70">
        <v>2021</v>
      </c>
      <c r="F341" s="70" t="s">
        <v>160</v>
      </c>
      <c r="G341" s="70" t="s">
        <v>1991</v>
      </c>
      <c r="H341" s="70" t="s">
        <v>1992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2010</v>
      </c>
      <c r="B342" s="70">
        <v>459</v>
      </c>
      <c r="C342" s="70">
        <v>19</v>
      </c>
      <c r="D342" s="70">
        <v>27</v>
      </c>
      <c r="E342" s="70">
        <v>2022</v>
      </c>
      <c r="F342" s="70" t="s">
        <v>161</v>
      </c>
      <c r="G342" s="70" t="s">
        <v>1991</v>
      </c>
      <c r="H342" s="70" t="s">
        <v>1992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459</v>
      </c>
      <c r="C343" s="70">
        <v>20</v>
      </c>
      <c r="D343" s="70">
        <v>27</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459</v>
      </c>
      <c r="C344" s="70">
        <v>21</v>
      </c>
      <c r="D344" s="70">
        <v>27</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86</v>
      </c>
      <c r="C345" s="70">
        <v>1</v>
      </c>
      <c r="D345" s="70">
        <v>6</v>
      </c>
      <c r="E345" s="70">
        <v>1990</v>
      </c>
      <c r="F345" s="70" t="s">
        <v>787</v>
      </c>
      <c r="G345" s="70" t="s">
        <v>2014</v>
      </c>
      <c r="H345" s="70" t="s">
        <v>2015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87</v>
      </c>
      <c r="C346" s="70">
        <v>2</v>
      </c>
      <c r="D346" s="70">
        <v>6</v>
      </c>
      <c r="E346" s="70">
        <v>2005</v>
      </c>
      <c r="F346" s="70" t="s">
        <v>789</v>
      </c>
      <c r="G346" s="70" t="s">
        <v>2014</v>
      </c>
      <c r="H346" s="70" t="s">
        <v>2015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88</v>
      </c>
      <c r="C347" s="70">
        <v>3</v>
      </c>
      <c r="D347" s="70">
        <v>6</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89</v>
      </c>
      <c r="C348" s="70">
        <v>4</v>
      </c>
      <c r="D348" s="70">
        <v>6</v>
      </c>
      <c r="E348" s="70">
        <v>2007</v>
      </c>
      <c r="F348" s="70" t="s">
        <v>791</v>
      </c>
      <c r="G348" s="70" t="s">
        <v>2014</v>
      </c>
      <c r="H348" s="70" t="s">
        <v>2015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90</v>
      </c>
      <c r="C349" s="70">
        <v>5</v>
      </c>
      <c r="D349" s="70">
        <v>6</v>
      </c>
      <c r="E349" s="70">
        <v>2008</v>
      </c>
      <c r="F349" s="70" t="s">
        <v>792</v>
      </c>
      <c r="G349" s="1064" t="s">
        <v>2014</v>
      </c>
      <c r="H349" s="70" t="s">
        <v>2015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91</v>
      </c>
      <c r="C350" s="70">
        <v>6</v>
      </c>
      <c r="D350" s="70">
        <v>6</v>
      </c>
      <c r="E350" s="70">
        <v>2009</v>
      </c>
      <c r="F350" s="70" t="s">
        <v>176</v>
      </c>
      <c r="G350" s="1064" t="s">
        <v>2014</v>
      </c>
      <c r="H350" s="70" t="s">
        <v>2015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2021</v>
      </c>
      <c r="B351" s="70">
        <v>92</v>
      </c>
      <c r="C351" s="70">
        <v>7</v>
      </c>
      <c r="D351" s="70">
        <v>6</v>
      </c>
      <c r="E351" s="70">
        <v>2010</v>
      </c>
      <c r="F351" s="70" t="s">
        <v>177</v>
      </c>
      <c r="G351" s="70" t="s">
        <v>2014</v>
      </c>
      <c r="H351" s="70" t="s">
        <v>2015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2022</v>
      </c>
      <c r="B352" s="70">
        <v>93</v>
      </c>
      <c r="C352" s="70">
        <v>8</v>
      </c>
      <c r="D352" s="70">
        <v>6</v>
      </c>
      <c r="E352" s="70">
        <v>2011</v>
      </c>
      <c r="F352" s="70" t="s">
        <v>178</v>
      </c>
      <c r="G352" s="70" t="s">
        <v>2014</v>
      </c>
      <c r="H352" s="70" t="s">
        <v>2015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2023</v>
      </c>
      <c r="B353" s="70">
        <v>94</v>
      </c>
      <c r="C353" s="70">
        <v>9</v>
      </c>
      <c r="D353" s="70">
        <v>6</v>
      </c>
      <c r="E353" s="70">
        <v>2012</v>
      </c>
      <c r="F353" s="70" t="s">
        <v>179</v>
      </c>
      <c r="G353" s="70" t="s">
        <v>2014</v>
      </c>
      <c r="H353" s="70" t="s">
        <v>2015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2024</v>
      </c>
      <c r="B354" s="70">
        <v>95</v>
      </c>
      <c r="C354" s="70">
        <v>10</v>
      </c>
      <c r="D354" s="70">
        <v>6</v>
      </c>
      <c r="E354" s="70">
        <v>2013</v>
      </c>
      <c r="F354" s="70" t="s">
        <v>180</v>
      </c>
      <c r="G354" s="70" t="s">
        <v>2014</v>
      </c>
      <c r="H354" s="70" t="s">
        <v>2015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2025</v>
      </c>
      <c r="B355" s="70">
        <v>96</v>
      </c>
      <c r="C355" s="70">
        <v>11</v>
      </c>
      <c r="D355" s="70">
        <v>6</v>
      </c>
      <c r="E355" s="70">
        <v>2014</v>
      </c>
      <c r="F355" s="70" t="s">
        <v>181</v>
      </c>
      <c r="G355" s="70" t="s">
        <v>2014</v>
      </c>
      <c r="H355" s="70" t="s">
        <v>2015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2026</v>
      </c>
      <c r="B356" s="70">
        <v>97</v>
      </c>
      <c r="C356" s="70">
        <v>12</v>
      </c>
      <c r="D356" s="70">
        <v>6</v>
      </c>
      <c r="E356" s="70">
        <v>2015</v>
      </c>
      <c r="F356" s="70" t="s">
        <v>182</v>
      </c>
      <c r="G356" s="70" t="s">
        <v>2014</v>
      </c>
      <c r="H356" s="70" t="s">
        <v>2015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2027</v>
      </c>
      <c r="B357" s="70">
        <v>98</v>
      </c>
      <c r="C357" s="70">
        <v>13</v>
      </c>
      <c r="D357" s="70">
        <v>6</v>
      </c>
      <c r="E357" s="70">
        <v>2016</v>
      </c>
      <c r="F357" s="70" t="s">
        <v>155</v>
      </c>
      <c r="G357" s="70" t="s">
        <v>2014</v>
      </c>
      <c r="H357" s="70" t="s">
        <v>2015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2028</v>
      </c>
      <c r="B358" s="70">
        <v>99</v>
      </c>
      <c r="C358" s="70">
        <v>14</v>
      </c>
      <c r="D358" s="70">
        <v>6</v>
      </c>
      <c r="E358" s="70">
        <v>2017</v>
      </c>
      <c r="F358" s="70" t="s">
        <v>156</v>
      </c>
      <c r="G358" s="70" t="s">
        <v>2014</v>
      </c>
      <c r="H358" s="70" t="s">
        <v>2015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2029</v>
      </c>
      <c r="B359" s="70">
        <v>100</v>
      </c>
      <c r="C359" s="70">
        <v>15</v>
      </c>
      <c r="D359" s="70">
        <v>6</v>
      </c>
      <c r="E359" s="70">
        <v>2018</v>
      </c>
      <c r="F359" s="70" t="s">
        <v>183</v>
      </c>
      <c r="G359" s="70" t="s">
        <v>2014</v>
      </c>
      <c r="H359" s="70" t="s">
        <v>2015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2030</v>
      </c>
      <c r="B360" s="70">
        <v>101</v>
      </c>
      <c r="C360" s="70">
        <v>16</v>
      </c>
      <c r="D360" s="70">
        <v>6</v>
      </c>
      <c r="E360" s="70">
        <v>2019</v>
      </c>
      <c r="F360" s="70" t="s">
        <v>158</v>
      </c>
      <c r="G360" s="70" t="s">
        <v>2014</v>
      </c>
      <c r="H360" s="70" t="s">
        <v>2015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2031</v>
      </c>
      <c r="B361" s="70">
        <v>102</v>
      </c>
      <c r="C361" s="70">
        <v>17</v>
      </c>
      <c r="D361" s="70">
        <v>6</v>
      </c>
      <c r="E361" s="70">
        <v>2020</v>
      </c>
      <c r="F361" s="70" t="s">
        <v>159</v>
      </c>
      <c r="G361" s="70" t="s">
        <v>2014</v>
      </c>
      <c r="H361" s="70" t="s">
        <v>2015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2032</v>
      </c>
      <c r="B362" s="70">
        <v>102</v>
      </c>
      <c r="C362" s="70">
        <v>18</v>
      </c>
      <c r="D362" s="70">
        <v>6</v>
      </c>
      <c r="E362" s="70">
        <v>2021</v>
      </c>
      <c r="F362" s="70" t="s">
        <v>160</v>
      </c>
      <c r="G362" s="70" t="s">
        <v>2014</v>
      </c>
      <c r="H362" s="70" t="s">
        <v>2015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2033</v>
      </c>
      <c r="B363" s="70">
        <v>102</v>
      </c>
      <c r="C363" s="70">
        <v>19</v>
      </c>
      <c r="D363" s="70">
        <v>6</v>
      </c>
      <c r="E363" s="70">
        <v>2022</v>
      </c>
      <c r="F363" s="70" t="s">
        <v>161</v>
      </c>
      <c r="G363" s="70" t="s">
        <v>2014</v>
      </c>
      <c r="H363" s="70" t="s">
        <v>2015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102</v>
      </c>
      <c r="C364" s="70">
        <v>20</v>
      </c>
      <c r="D364" s="70">
        <v>6</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102</v>
      </c>
      <c r="C365" s="70">
        <v>21</v>
      </c>
      <c r="D365" s="70">
        <v>6</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375</v>
      </c>
      <c r="C366" s="70">
        <v>1</v>
      </c>
      <c r="D366" s="70">
        <v>23</v>
      </c>
      <c r="E366" s="70">
        <v>1990</v>
      </c>
      <c r="F366" s="70" t="s">
        <v>787</v>
      </c>
      <c r="G366" s="70" t="s">
        <v>2037</v>
      </c>
      <c r="H366" s="70" t="s">
        <v>2038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376</v>
      </c>
      <c r="C367" s="70">
        <v>2</v>
      </c>
      <c r="D367" s="70">
        <v>23</v>
      </c>
      <c r="E367" s="70">
        <v>2005</v>
      </c>
      <c r="F367" s="70" t="s">
        <v>789</v>
      </c>
      <c r="G367" s="70" t="s">
        <v>2037</v>
      </c>
      <c r="H367" s="70" t="s">
        <v>2038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377</v>
      </c>
      <c r="C368" s="70">
        <v>3</v>
      </c>
      <c r="D368" s="70">
        <v>23</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378</v>
      </c>
      <c r="C369" s="70">
        <v>4</v>
      </c>
      <c r="D369" s="70">
        <v>23</v>
      </c>
      <c r="E369" s="70">
        <v>2007</v>
      </c>
      <c r="F369" s="70" t="s">
        <v>791</v>
      </c>
      <c r="G369" s="1064" t="s">
        <v>2037</v>
      </c>
      <c r="H369" s="70" t="s">
        <v>2038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379</v>
      </c>
      <c r="C370" s="70">
        <v>5</v>
      </c>
      <c r="D370" s="70">
        <v>23</v>
      </c>
      <c r="E370" s="70">
        <v>2008</v>
      </c>
      <c r="F370" s="70" t="s">
        <v>792</v>
      </c>
      <c r="G370" s="70" t="s">
        <v>2037</v>
      </c>
      <c r="H370" s="70" t="s">
        <v>2038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380</v>
      </c>
      <c r="C371" s="70">
        <v>6</v>
      </c>
      <c r="D371" s="70">
        <v>23</v>
      </c>
      <c r="E371" s="70">
        <v>2009</v>
      </c>
      <c r="F371" s="70" t="s">
        <v>176</v>
      </c>
      <c r="G371" s="70" t="s">
        <v>2037</v>
      </c>
      <c r="H371" s="70" t="s">
        <v>2038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2044</v>
      </c>
      <c r="B372" s="70">
        <v>381</v>
      </c>
      <c r="C372" s="70">
        <v>7</v>
      </c>
      <c r="D372" s="70">
        <v>23</v>
      </c>
      <c r="E372" s="70">
        <v>2010</v>
      </c>
      <c r="F372" s="70" t="s">
        <v>177</v>
      </c>
      <c r="G372" s="70" t="s">
        <v>2037</v>
      </c>
      <c r="H372" s="70" t="s">
        <v>2038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2045</v>
      </c>
      <c r="B373" s="70">
        <v>382</v>
      </c>
      <c r="C373" s="70">
        <v>8</v>
      </c>
      <c r="D373" s="70">
        <v>23</v>
      </c>
      <c r="E373" s="70">
        <v>2011</v>
      </c>
      <c r="F373" s="70" t="s">
        <v>178</v>
      </c>
      <c r="G373" s="70" t="s">
        <v>2037</v>
      </c>
      <c r="H373" s="70" t="s">
        <v>2038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2046</v>
      </c>
      <c r="B374" s="70">
        <v>383</v>
      </c>
      <c r="C374" s="70">
        <v>9</v>
      </c>
      <c r="D374" s="70">
        <v>23</v>
      </c>
      <c r="E374" s="70">
        <v>2012</v>
      </c>
      <c r="F374" s="70" t="s">
        <v>179</v>
      </c>
      <c r="G374" s="70" t="s">
        <v>2037</v>
      </c>
      <c r="H374" s="70" t="s">
        <v>2038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2047</v>
      </c>
      <c r="B375" s="70">
        <v>384</v>
      </c>
      <c r="C375" s="70">
        <v>10</v>
      </c>
      <c r="D375" s="70">
        <v>23</v>
      </c>
      <c r="E375" s="70">
        <v>2013</v>
      </c>
      <c r="F375" s="70" t="s">
        <v>180</v>
      </c>
      <c r="G375" s="70" t="s">
        <v>2037</v>
      </c>
      <c r="H375" s="70" t="s">
        <v>2038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2048</v>
      </c>
      <c r="B376" s="70">
        <v>385</v>
      </c>
      <c r="C376" s="70">
        <v>11</v>
      </c>
      <c r="D376" s="70">
        <v>23</v>
      </c>
      <c r="E376" s="70">
        <v>2014</v>
      </c>
      <c r="F376" s="70" t="s">
        <v>181</v>
      </c>
      <c r="G376" s="70" t="s">
        <v>2037</v>
      </c>
      <c r="H376" s="70" t="s">
        <v>2038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2049</v>
      </c>
      <c r="B377" s="70">
        <v>386</v>
      </c>
      <c r="C377" s="70">
        <v>12</v>
      </c>
      <c r="D377" s="70">
        <v>23</v>
      </c>
      <c r="E377" s="70">
        <v>2015</v>
      </c>
      <c r="F377" s="70" t="s">
        <v>182</v>
      </c>
      <c r="G377" s="70" t="s">
        <v>2037</v>
      </c>
      <c r="H377" s="70" t="s">
        <v>2038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2050</v>
      </c>
      <c r="B378" s="70">
        <v>387</v>
      </c>
      <c r="C378" s="70">
        <v>13</v>
      </c>
      <c r="D378" s="70">
        <v>23</v>
      </c>
      <c r="E378" s="70">
        <v>2016</v>
      </c>
      <c r="F378" s="70" t="s">
        <v>155</v>
      </c>
      <c r="G378" s="70" t="s">
        <v>2037</v>
      </c>
      <c r="H378" s="70" t="s">
        <v>2038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2051</v>
      </c>
      <c r="B379" s="70">
        <v>388</v>
      </c>
      <c r="C379" s="70">
        <v>14</v>
      </c>
      <c r="D379" s="70">
        <v>23</v>
      </c>
      <c r="E379" s="70">
        <v>2017</v>
      </c>
      <c r="F379" s="70" t="s">
        <v>156</v>
      </c>
      <c r="G379" s="70" t="s">
        <v>2037</v>
      </c>
      <c r="H379" s="70" t="s">
        <v>2038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2052</v>
      </c>
      <c r="B380" s="70">
        <v>389</v>
      </c>
      <c r="C380" s="70">
        <v>15</v>
      </c>
      <c r="D380" s="70">
        <v>23</v>
      </c>
      <c r="E380" s="70">
        <v>2018</v>
      </c>
      <c r="F380" s="70" t="s">
        <v>183</v>
      </c>
      <c r="G380" s="70" t="s">
        <v>2037</v>
      </c>
      <c r="H380" s="70" t="s">
        <v>2038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2053</v>
      </c>
      <c r="B381" s="70">
        <v>390</v>
      </c>
      <c r="C381" s="70">
        <v>16</v>
      </c>
      <c r="D381" s="70">
        <v>23</v>
      </c>
      <c r="E381" s="70">
        <v>2019</v>
      </c>
      <c r="F381" s="70" t="s">
        <v>158</v>
      </c>
      <c r="G381" s="70" t="s">
        <v>2037</v>
      </c>
      <c r="H381" s="70" t="s">
        <v>2038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2054</v>
      </c>
      <c r="B382" s="70">
        <v>391</v>
      </c>
      <c r="C382" s="70">
        <v>17</v>
      </c>
      <c r="D382" s="70">
        <v>23</v>
      </c>
      <c r="E382" s="70">
        <v>2020</v>
      </c>
      <c r="F382" s="70" t="s">
        <v>159</v>
      </c>
      <c r="G382" s="70" t="s">
        <v>2037</v>
      </c>
      <c r="H382" s="70" t="s">
        <v>2038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2055</v>
      </c>
      <c r="B383" s="70">
        <v>391</v>
      </c>
      <c r="C383" s="70">
        <v>18</v>
      </c>
      <c r="D383" s="70">
        <v>23</v>
      </c>
      <c r="E383" s="70">
        <v>2021</v>
      </c>
      <c r="F383" s="70" t="s">
        <v>160</v>
      </c>
      <c r="G383" s="70" t="s">
        <v>2037</v>
      </c>
      <c r="H383" s="70" t="s">
        <v>2038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2056</v>
      </c>
      <c r="B384" s="70">
        <v>391</v>
      </c>
      <c r="C384" s="70">
        <v>19</v>
      </c>
      <c r="D384" s="70">
        <v>23</v>
      </c>
      <c r="E384" s="70">
        <v>2022</v>
      </c>
      <c r="F384" s="70" t="s">
        <v>161</v>
      </c>
      <c r="G384" s="70" t="s">
        <v>2037</v>
      </c>
      <c r="H384" s="70" t="s">
        <v>2038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391</v>
      </c>
      <c r="C385" s="70">
        <v>20</v>
      </c>
      <c r="D385" s="70">
        <v>23</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391</v>
      </c>
      <c r="C386" s="70">
        <v>21</v>
      </c>
      <c r="D386" s="70">
        <v>23</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409</v>
      </c>
      <c r="C387" s="70">
        <v>1</v>
      </c>
      <c r="D387" s="70">
        <v>25</v>
      </c>
      <c r="E387" s="70">
        <v>1990</v>
      </c>
      <c r="F387" s="70" t="s">
        <v>787</v>
      </c>
      <c r="G387" s="1064" t="s">
        <v>2060</v>
      </c>
      <c r="H387" s="70" t="s">
        <v>2061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410</v>
      </c>
      <c r="C388" s="70">
        <v>2</v>
      </c>
      <c r="D388" s="70">
        <v>25</v>
      </c>
      <c r="E388" s="70">
        <v>2005</v>
      </c>
      <c r="F388" s="70" t="s">
        <v>789</v>
      </c>
      <c r="G388" s="70" t="s">
        <v>2060</v>
      </c>
      <c r="H388" s="70" t="s">
        <v>2061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411</v>
      </c>
      <c r="C389" s="70">
        <v>3</v>
      </c>
      <c r="D389" s="70">
        <v>25</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412</v>
      </c>
      <c r="C390" s="70">
        <v>4</v>
      </c>
      <c r="D390" s="70">
        <v>25</v>
      </c>
      <c r="E390" s="70">
        <v>2007</v>
      </c>
      <c r="F390" s="70" t="s">
        <v>791</v>
      </c>
      <c r="G390" s="70" t="s">
        <v>2060</v>
      </c>
      <c r="H390" s="70" t="s">
        <v>2061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413</v>
      </c>
      <c r="C391" s="70">
        <v>5</v>
      </c>
      <c r="D391" s="70">
        <v>25</v>
      </c>
      <c r="E391" s="70">
        <v>2008</v>
      </c>
      <c r="F391" s="70" t="s">
        <v>792</v>
      </c>
      <c r="G391" s="70" t="s">
        <v>2060</v>
      </c>
      <c r="H391" s="70" t="s">
        <v>2061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414</v>
      </c>
      <c r="C392" s="70">
        <v>6</v>
      </c>
      <c r="D392" s="70">
        <v>25</v>
      </c>
      <c r="E392" s="70">
        <v>2009</v>
      </c>
      <c r="F392" s="70" t="s">
        <v>176</v>
      </c>
      <c r="G392" s="70" t="s">
        <v>2060</v>
      </c>
      <c r="H392" s="70" t="s">
        <v>2061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2067</v>
      </c>
      <c r="B393" s="70">
        <v>415</v>
      </c>
      <c r="C393" s="70">
        <v>7</v>
      </c>
      <c r="D393" s="70">
        <v>25</v>
      </c>
      <c r="E393" s="70">
        <v>2010</v>
      </c>
      <c r="F393" s="70" t="s">
        <v>177</v>
      </c>
      <c r="G393" s="70" t="s">
        <v>2060</v>
      </c>
      <c r="H393" s="70" t="s">
        <v>2061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2068</v>
      </c>
      <c r="B394" s="70">
        <v>416</v>
      </c>
      <c r="C394" s="70">
        <v>8</v>
      </c>
      <c r="D394" s="70">
        <v>25</v>
      </c>
      <c r="E394" s="70">
        <v>2011</v>
      </c>
      <c r="F394" s="70" t="s">
        <v>178</v>
      </c>
      <c r="G394" s="70" t="s">
        <v>2060</v>
      </c>
      <c r="H394" s="70" t="s">
        <v>2061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2069</v>
      </c>
      <c r="B395" s="70">
        <v>417</v>
      </c>
      <c r="C395" s="70">
        <v>9</v>
      </c>
      <c r="D395" s="70">
        <v>25</v>
      </c>
      <c r="E395" s="70">
        <v>2012</v>
      </c>
      <c r="F395" s="70" t="s">
        <v>179</v>
      </c>
      <c r="G395" s="70" t="s">
        <v>2060</v>
      </c>
      <c r="H395" s="70" t="s">
        <v>2061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2070</v>
      </c>
      <c r="B396" s="70">
        <v>418</v>
      </c>
      <c r="C396" s="70">
        <v>10</v>
      </c>
      <c r="D396" s="70">
        <v>25</v>
      </c>
      <c r="E396" s="70">
        <v>2013</v>
      </c>
      <c r="F396" s="70" t="s">
        <v>180</v>
      </c>
      <c r="G396" s="70" t="s">
        <v>2060</v>
      </c>
      <c r="H396" s="70" t="s">
        <v>2061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2071</v>
      </c>
      <c r="B397" s="70">
        <v>419</v>
      </c>
      <c r="C397" s="70">
        <v>11</v>
      </c>
      <c r="D397" s="70">
        <v>25</v>
      </c>
      <c r="E397" s="70">
        <v>2014</v>
      </c>
      <c r="F397" s="70" t="s">
        <v>181</v>
      </c>
      <c r="G397" s="70" t="s">
        <v>2060</v>
      </c>
      <c r="H397" s="70" t="s">
        <v>2061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2072</v>
      </c>
      <c r="B398" s="70">
        <v>420</v>
      </c>
      <c r="C398" s="70">
        <v>12</v>
      </c>
      <c r="D398" s="70">
        <v>25</v>
      </c>
      <c r="E398" s="70">
        <v>2015</v>
      </c>
      <c r="F398" s="70" t="s">
        <v>182</v>
      </c>
      <c r="G398" s="70" t="s">
        <v>2060</v>
      </c>
      <c r="H398" s="70" t="s">
        <v>2061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2073</v>
      </c>
      <c r="B399" s="70">
        <v>421</v>
      </c>
      <c r="C399" s="70">
        <v>13</v>
      </c>
      <c r="D399" s="70">
        <v>25</v>
      </c>
      <c r="E399" s="70">
        <v>2016</v>
      </c>
      <c r="F399" s="70" t="s">
        <v>155</v>
      </c>
      <c r="G399" s="70" t="s">
        <v>2060</v>
      </c>
      <c r="H399" s="70" t="s">
        <v>2061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2074</v>
      </c>
      <c r="B400" s="70">
        <v>422</v>
      </c>
      <c r="C400" s="70">
        <v>14</v>
      </c>
      <c r="D400" s="70">
        <v>25</v>
      </c>
      <c r="E400" s="70">
        <v>2017</v>
      </c>
      <c r="F400" s="70" t="s">
        <v>156</v>
      </c>
      <c r="G400" s="70" t="s">
        <v>2060</v>
      </c>
      <c r="H400" s="70" t="s">
        <v>2061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2075</v>
      </c>
      <c r="B401" s="70">
        <v>423</v>
      </c>
      <c r="C401" s="70">
        <v>15</v>
      </c>
      <c r="D401" s="70">
        <v>25</v>
      </c>
      <c r="E401" s="70">
        <v>2018</v>
      </c>
      <c r="F401" s="70" t="s">
        <v>183</v>
      </c>
      <c r="G401" s="70" t="s">
        <v>2060</v>
      </c>
      <c r="H401" s="70" t="s">
        <v>2061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2076</v>
      </c>
      <c r="B402" s="70">
        <v>424</v>
      </c>
      <c r="C402" s="70">
        <v>16</v>
      </c>
      <c r="D402" s="70">
        <v>25</v>
      </c>
      <c r="E402" s="70">
        <v>2019</v>
      </c>
      <c r="F402" s="70" t="s">
        <v>158</v>
      </c>
      <c r="G402" s="70" t="s">
        <v>2060</v>
      </c>
      <c r="H402" s="70" t="s">
        <v>2061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2077</v>
      </c>
      <c r="B403" s="70">
        <v>425</v>
      </c>
      <c r="C403" s="70">
        <v>17</v>
      </c>
      <c r="D403" s="70">
        <v>25</v>
      </c>
      <c r="E403" s="70">
        <v>2020</v>
      </c>
      <c r="F403" s="70" t="s">
        <v>159</v>
      </c>
      <c r="G403" s="70" t="s">
        <v>2060</v>
      </c>
      <c r="H403" s="70" t="s">
        <v>2061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2078</v>
      </c>
      <c r="B404" s="70">
        <v>425</v>
      </c>
      <c r="C404" s="70">
        <v>18</v>
      </c>
      <c r="D404" s="70">
        <v>25</v>
      </c>
      <c r="E404" s="70">
        <v>2021</v>
      </c>
      <c r="F404" s="70" t="s">
        <v>160</v>
      </c>
      <c r="G404" s="70" t="s">
        <v>2060</v>
      </c>
      <c r="H404" s="70" t="s">
        <v>2061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2079</v>
      </c>
      <c r="B405" s="70">
        <v>425</v>
      </c>
      <c r="C405" s="70">
        <v>19</v>
      </c>
      <c r="D405" s="70">
        <v>25</v>
      </c>
      <c r="E405" s="70">
        <v>2022</v>
      </c>
      <c r="F405" s="70" t="s">
        <v>161</v>
      </c>
      <c r="G405" s="70" t="s">
        <v>2060</v>
      </c>
      <c r="H405" s="70" t="s">
        <v>2061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425</v>
      </c>
      <c r="C406" s="70">
        <v>20</v>
      </c>
      <c r="D406" s="70">
        <v>25</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425</v>
      </c>
      <c r="C407" s="70">
        <v>21</v>
      </c>
      <c r="D407" s="70">
        <v>25</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18</v>
      </c>
      <c r="C408" s="70">
        <v>1</v>
      </c>
      <c r="D408" s="70">
        <v>2</v>
      </c>
      <c r="E408" s="70">
        <v>1990</v>
      </c>
      <c r="F408" s="70" t="s">
        <v>787</v>
      </c>
      <c r="G408" s="70" t="s">
        <v>2083</v>
      </c>
      <c r="H408" s="70" t="s">
        <v>2084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19</v>
      </c>
      <c r="C409" s="70">
        <v>2</v>
      </c>
      <c r="D409" s="70">
        <v>2</v>
      </c>
      <c r="E409" s="70">
        <v>2005</v>
      </c>
      <c r="F409" s="70" t="s">
        <v>789</v>
      </c>
      <c r="G409" s="70" t="s">
        <v>2083</v>
      </c>
      <c r="H409" s="70" t="s">
        <v>2084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20</v>
      </c>
      <c r="C410" s="70">
        <v>3</v>
      </c>
      <c r="D410" s="70">
        <v>2</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21</v>
      </c>
      <c r="C411" s="70">
        <v>4</v>
      </c>
      <c r="D411" s="70">
        <v>2</v>
      </c>
      <c r="E411" s="70">
        <v>2007</v>
      </c>
      <c r="F411" s="70" t="s">
        <v>791</v>
      </c>
      <c r="G411" s="70" t="s">
        <v>2083</v>
      </c>
      <c r="H411" s="70" t="s">
        <v>2084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22</v>
      </c>
      <c r="C412" s="70">
        <v>5</v>
      </c>
      <c r="D412" s="70">
        <v>2</v>
      </c>
      <c r="E412" s="70">
        <v>2008</v>
      </c>
      <c r="F412" s="70" t="s">
        <v>792</v>
      </c>
      <c r="G412" s="70" t="s">
        <v>2083</v>
      </c>
      <c r="H412" s="70" t="s">
        <v>2084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23</v>
      </c>
      <c r="C413" s="70">
        <v>6</v>
      </c>
      <c r="D413" s="70">
        <v>2</v>
      </c>
      <c r="E413" s="70">
        <v>2009</v>
      </c>
      <c r="F413" s="70" t="s">
        <v>176</v>
      </c>
      <c r="G413" s="70" t="s">
        <v>2083</v>
      </c>
      <c r="H413" s="70" t="s">
        <v>2084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2090</v>
      </c>
      <c r="B414" s="70">
        <v>24</v>
      </c>
      <c r="C414" s="70">
        <v>7</v>
      </c>
      <c r="D414" s="70">
        <v>2</v>
      </c>
      <c r="E414" s="70">
        <v>2010</v>
      </c>
      <c r="F414" s="70" t="s">
        <v>177</v>
      </c>
      <c r="G414" s="70" t="s">
        <v>2083</v>
      </c>
      <c r="H414" s="70" t="s">
        <v>2084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2091</v>
      </c>
      <c r="B415" s="70">
        <v>25</v>
      </c>
      <c r="C415" s="70">
        <v>8</v>
      </c>
      <c r="D415" s="70">
        <v>2</v>
      </c>
      <c r="E415" s="70">
        <v>2011</v>
      </c>
      <c r="F415" s="70" t="s">
        <v>178</v>
      </c>
      <c r="G415" s="70" t="s">
        <v>2083</v>
      </c>
      <c r="H415" s="70" t="s">
        <v>2084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2092</v>
      </c>
      <c r="B416" s="70">
        <v>26</v>
      </c>
      <c r="C416" s="70">
        <v>9</v>
      </c>
      <c r="D416" s="70">
        <v>2</v>
      </c>
      <c r="E416" s="70">
        <v>2012</v>
      </c>
      <c r="F416" s="70" t="s">
        <v>179</v>
      </c>
      <c r="G416" s="70" t="s">
        <v>2083</v>
      </c>
      <c r="H416" s="70" t="s">
        <v>2084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2093</v>
      </c>
      <c r="B417" s="70">
        <v>27</v>
      </c>
      <c r="C417" s="70">
        <v>10</v>
      </c>
      <c r="D417" s="70">
        <v>2</v>
      </c>
      <c r="E417" s="70">
        <v>2013</v>
      </c>
      <c r="F417" s="70" t="s">
        <v>180</v>
      </c>
      <c r="G417" s="70" t="s">
        <v>2083</v>
      </c>
      <c r="H417" s="70" t="s">
        <v>2084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2094</v>
      </c>
      <c r="B418" s="70">
        <v>28</v>
      </c>
      <c r="C418" s="70">
        <v>11</v>
      </c>
      <c r="D418" s="70">
        <v>2</v>
      </c>
      <c r="E418" s="70">
        <v>2014</v>
      </c>
      <c r="F418" s="70" t="s">
        <v>181</v>
      </c>
      <c r="G418" s="70" t="s">
        <v>2083</v>
      </c>
      <c r="H418" s="70" t="s">
        <v>2084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2095</v>
      </c>
      <c r="B419" s="70">
        <v>29</v>
      </c>
      <c r="C419" s="70">
        <v>12</v>
      </c>
      <c r="D419" s="70">
        <v>2</v>
      </c>
      <c r="E419" s="70">
        <v>2015</v>
      </c>
      <c r="F419" s="70" t="s">
        <v>182</v>
      </c>
      <c r="G419" s="70" t="s">
        <v>2083</v>
      </c>
      <c r="H419" s="70" t="s">
        <v>2084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2096</v>
      </c>
      <c r="B420" s="70">
        <v>30</v>
      </c>
      <c r="C420" s="70">
        <v>13</v>
      </c>
      <c r="D420" s="70">
        <v>2</v>
      </c>
      <c r="E420" s="70">
        <v>2016</v>
      </c>
      <c r="F420" s="70" t="s">
        <v>155</v>
      </c>
      <c r="G420" s="70" t="s">
        <v>2083</v>
      </c>
      <c r="H420" s="70" t="s">
        <v>2084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2097</v>
      </c>
      <c r="B421" s="70">
        <v>31</v>
      </c>
      <c r="C421" s="70">
        <v>14</v>
      </c>
      <c r="D421" s="70">
        <v>2</v>
      </c>
      <c r="E421" s="70">
        <v>2017</v>
      </c>
      <c r="F421" s="70" t="s">
        <v>156</v>
      </c>
      <c r="G421" s="70" t="s">
        <v>2083</v>
      </c>
      <c r="H421" s="70" t="s">
        <v>2084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2098</v>
      </c>
      <c r="B422" s="70">
        <v>32</v>
      </c>
      <c r="C422" s="70">
        <v>15</v>
      </c>
      <c r="D422" s="70">
        <v>2</v>
      </c>
      <c r="E422" s="70">
        <v>2018</v>
      </c>
      <c r="F422" s="70" t="s">
        <v>183</v>
      </c>
      <c r="G422" s="70" t="s">
        <v>2083</v>
      </c>
      <c r="H422" s="70" t="s">
        <v>2084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2099</v>
      </c>
      <c r="B423" s="70">
        <v>33</v>
      </c>
      <c r="C423" s="70">
        <v>16</v>
      </c>
      <c r="D423" s="70">
        <v>2</v>
      </c>
      <c r="E423" s="70">
        <v>2019</v>
      </c>
      <c r="F423" s="70" t="s">
        <v>158</v>
      </c>
      <c r="G423" s="70" t="s">
        <v>2083</v>
      </c>
      <c r="H423" s="70" t="s">
        <v>2084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2100</v>
      </c>
      <c r="B424" s="70">
        <v>34</v>
      </c>
      <c r="C424" s="70">
        <v>17</v>
      </c>
      <c r="D424" s="70">
        <v>2</v>
      </c>
      <c r="E424" s="70">
        <v>2020</v>
      </c>
      <c r="F424" s="70" t="s">
        <v>159</v>
      </c>
      <c r="G424" s="70" t="s">
        <v>2083</v>
      </c>
      <c r="H424" s="70" t="s">
        <v>2084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2101</v>
      </c>
      <c r="B425" s="70">
        <v>34</v>
      </c>
      <c r="C425" s="70">
        <v>18</v>
      </c>
      <c r="D425" s="70">
        <v>2</v>
      </c>
      <c r="E425" s="70">
        <v>2021</v>
      </c>
      <c r="F425" s="70" t="s">
        <v>160</v>
      </c>
      <c r="G425" s="1064" t="s">
        <v>2083</v>
      </c>
      <c r="H425" s="70" t="s">
        <v>2084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2102</v>
      </c>
      <c r="B426" s="70">
        <v>34</v>
      </c>
      <c r="C426" s="70">
        <v>19</v>
      </c>
      <c r="D426" s="70">
        <v>2</v>
      </c>
      <c r="E426" s="70">
        <v>2022</v>
      </c>
      <c r="F426" s="70" t="s">
        <v>161</v>
      </c>
      <c r="G426" s="1064" t="s">
        <v>2083</v>
      </c>
      <c r="H426" s="70" t="s">
        <v>2084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34</v>
      </c>
      <c r="C427" s="70">
        <v>20</v>
      </c>
      <c r="D427" s="70">
        <v>2</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34</v>
      </c>
      <c r="C428" s="70">
        <v>21</v>
      </c>
      <c r="D428" s="70">
        <v>2</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52</v>
      </c>
      <c r="C429" s="70">
        <v>1</v>
      </c>
      <c r="D429" s="70">
        <v>4</v>
      </c>
      <c r="E429" s="70">
        <v>1990</v>
      </c>
      <c r="F429" s="70" t="s">
        <v>787</v>
      </c>
      <c r="G429" s="70" t="s">
        <v>2106</v>
      </c>
      <c r="H429" s="70" t="s">
        <v>2107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53</v>
      </c>
      <c r="C430" s="70">
        <v>2</v>
      </c>
      <c r="D430" s="70">
        <v>4</v>
      </c>
      <c r="E430" s="70">
        <v>2005</v>
      </c>
      <c r="F430" s="70" t="s">
        <v>789</v>
      </c>
      <c r="G430" s="70" t="s">
        <v>2106</v>
      </c>
      <c r="H430" s="70" t="s">
        <v>2107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54</v>
      </c>
      <c r="C431" s="70">
        <v>3</v>
      </c>
      <c r="D431" s="70">
        <v>4</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55</v>
      </c>
      <c r="C432" s="70">
        <v>4</v>
      </c>
      <c r="D432" s="70">
        <v>4</v>
      </c>
      <c r="E432" s="70">
        <v>2007</v>
      </c>
      <c r="F432" s="70" t="s">
        <v>791</v>
      </c>
      <c r="G432" s="70" t="s">
        <v>2106</v>
      </c>
      <c r="H432" s="70" t="s">
        <v>2107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56</v>
      </c>
      <c r="C433" s="70">
        <v>5</v>
      </c>
      <c r="D433" s="70">
        <v>4</v>
      </c>
      <c r="E433" s="70">
        <v>2008</v>
      </c>
      <c r="F433" s="70" t="s">
        <v>792</v>
      </c>
      <c r="G433" s="70" t="s">
        <v>2106</v>
      </c>
      <c r="H433" s="70" t="s">
        <v>2107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57</v>
      </c>
      <c r="C434" s="70">
        <v>6</v>
      </c>
      <c r="D434" s="70">
        <v>4</v>
      </c>
      <c r="E434" s="70">
        <v>2009</v>
      </c>
      <c r="F434" s="70" t="s">
        <v>176</v>
      </c>
      <c r="G434" s="70" t="s">
        <v>2106</v>
      </c>
      <c r="H434" s="70" t="s">
        <v>2107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2113</v>
      </c>
      <c r="B435" s="70">
        <v>58</v>
      </c>
      <c r="C435" s="70">
        <v>7</v>
      </c>
      <c r="D435" s="70">
        <v>4</v>
      </c>
      <c r="E435" s="70">
        <v>2010</v>
      </c>
      <c r="F435" s="70" t="s">
        <v>177</v>
      </c>
      <c r="G435" s="70" t="s">
        <v>2106</v>
      </c>
      <c r="H435" s="70" t="s">
        <v>2107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2114</v>
      </c>
      <c r="B436" s="70">
        <v>59</v>
      </c>
      <c r="C436" s="70">
        <v>8</v>
      </c>
      <c r="D436" s="70">
        <v>4</v>
      </c>
      <c r="E436" s="70">
        <v>2011</v>
      </c>
      <c r="F436" s="70" t="s">
        <v>178</v>
      </c>
      <c r="G436" s="70" t="s">
        <v>2106</v>
      </c>
      <c r="H436" s="70" t="s">
        <v>2107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2115</v>
      </c>
      <c r="B437" s="70">
        <v>60</v>
      </c>
      <c r="C437" s="70">
        <v>9</v>
      </c>
      <c r="D437" s="70">
        <v>4</v>
      </c>
      <c r="E437" s="70">
        <v>2012</v>
      </c>
      <c r="F437" s="70" t="s">
        <v>179</v>
      </c>
      <c r="G437" s="70" t="s">
        <v>2106</v>
      </c>
      <c r="H437" s="70" t="s">
        <v>2107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2116</v>
      </c>
      <c r="B438" s="70">
        <v>61</v>
      </c>
      <c r="C438" s="70">
        <v>10</v>
      </c>
      <c r="D438" s="70">
        <v>4</v>
      </c>
      <c r="E438" s="70">
        <v>2013</v>
      </c>
      <c r="F438" s="70" t="s">
        <v>180</v>
      </c>
      <c r="G438" s="70" t="s">
        <v>2106</v>
      </c>
      <c r="H438" s="70" t="s">
        <v>2107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2117</v>
      </c>
      <c r="B439" s="70">
        <v>62</v>
      </c>
      <c r="C439" s="70">
        <v>11</v>
      </c>
      <c r="D439" s="70">
        <v>4</v>
      </c>
      <c r="E439" s="70">
        <v>2014</v>
      </c>
      <c r="F439" s="70" t="s">
        <v>181</v>
      </c>
      <c r="G439" s="70" t="s">
        <v>2106</v>
      </c>
      <c r="H439" s="70" t="s">
        <v>2107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2118</v>
      </c>
      <c r="B440" s="70">
        <v>63</v>
      </c>
      <c r="C440" s="70">
        <v>12</v>
      </c>
      <c r="D440" s="70">
        <v>4</v>
      </c>
      <c r="E440" s="70">
        <v>2015</v>
      </c>
      <c r="F440" s="70" t="s">
        <v>182</v>
      </c>
      <c r="G440" s="70" t="s">
        <v>2106</v>
      </c>
      <c r="H440" s="70" t="s">
        <v>2107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2119</v>
      </c>
      <c r="B441" s="70">
        <v>64</v>
      </c>
      <c r="C441" s="70">
        <v>13</v>
      </c>
      <c r="D441" s="70">
        <v>4</v>
      </c>
      <c r="E441" s="70">
        <v>2016</v>
      </c>
      <c r="F441" s="70" t="s">
        <v>155</v>
      </c>
      <c r="G441" s="70" t="s">
        <v>2106</v>
      </c>
      <c r="H441" s="70" t="s">
        <v>2107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2120</v>
      </c>
      <c r="B442" s="70">
        <v>65</v>
      </c>
      <c r="C442" s="70">
        <v>14</v>
      </c>
      <c r="D442" s="70">
        <v>4</v>
      </c>
      <c r="E442" s="70">
        <v>2017</v>
      </c>
      <c r="F442" s="70" t="s">
        <v>156</v>
      </c>
      <c r="G442" s="70" t="s">
        <v>2106</v>
      </c>
      <c r="H442" s="70" t="s">
        <v>2107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2121</v>
      </c>
      <c r="B443" s="70">
        <v>66</v>
      </c>
      <c r="C443" s="70">
        <v>15</v>
      </c>
      <c r="D443" s="70">
        <v>4</v>
      </c>
      <c r="E443" s="70">
        <v>2018</v>
      </c>
      <c r="F443" s="70" t="s">
        <v>183</v>
      </c>
      <c r="G443" s="70" t="s">
        <v>2106</v>
      </c>
      <c r="H443" s="70" t="s">
        <v>2107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2122</v>
      </c>
      <c r="B444" s="70">
        <v>67</v>
      </c>
      <c r="C444" s="70">
        <v>16</v>
      </c>
      <c r="D444" s="70">
        <v>4</v>
      </c>
      <c r="E444" s="70">
        <v>2019</v>
      </c>
      <c r="F444" s="70" t="s">
        <v>158</v>
      </c>
      <c r="G444" s="1064" t="s">
        <v>2106</v>
      </c>
      <c r="H444" s="70" t="s">
        <v>2107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2123</v>
      </c>
      <c r="B445" s="70">
        <v>68</v>
      </c>
      <c r="C445" s="70">
        <v>17</v>
      </c>
      <c r="D445" s="70">
        <v>4</v>
      </c>
      <c r="E445" s="70">
        <v>2020</v>
      </c>
      <c r="F445" s="70" t="s">
        <v>159</v>
      </c>
      <c r="G445" s="1064" t="s">
        <v>2106</v>
      </c>
      <c r="H445" s="70" t="s">
        <v>2107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2124</v>
      </c>
      <c r="B446" s="70">
        <v>68</v>
      </c>
      <c r="C446" s="70">
        <v>18</v>
      </c>
      <c r="D446" s="70">
        <v>4</v>
      </c>
      <c r="E446" s="70">
        <v>2021</v>
      </c>
      <c r="F446" s="70" t="s">
        <v>160</v>
      </c>
      <c r="G446" s="70" t="s">
        <v>2106</v>
      </c>
      <c r="H446" s="70" t="s">
        <v>2107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2125</v>
      </c>
      <c r="B447" s="70">
        <v>68</v>
      </c>
      <c r="C447" s="70">
        <v>19</v>
      </c>
      <c r="D447" s="70">
        <v>4</v>
      </c>
      <c r="E447" s="70">
        <v>2022</v>
      </c>
      <c r="F447" s="70" t="s">
        <v>161</v>
      </c>
      <c r="G447" s="70" t="s">
        <v>2106</v>
      </c>
      <c r="H447" s="70" t="s">
        <v>2107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68</v>
      </c>
      <c r="C448" s="70">
        <v>20</v>
      </c>
      <c r="D448" s="70">
        <v>4</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68</v>
      </c>
      <c r="C449" s="70">
        <v>21</v>
      </c>
      <c r="D449" s="70">
        <v>4</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69</v>
      </c>
      <c r="C450" s="70">
        <v>1</v>
      </c>
      <c r="D450" s="70">
        <v>5</v>
      </c>
      <c r="E450" s="70">
        <v>1990</v>
      </c>
      <c r="F450" s="70" t="s">
        <v>787</v>
      </c>
      <c r="G450" s="70" t="s">
        <v>2129</v>
      </c>
      <c r="H450" s="70" t="s">
        <v>2130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70</v>
      </c>
      <c r="C451" s="70">
        <v>2</v>
      </c>
      <c r="D451" s="70">
        <v>5</v>
      </c>
      <c r="E451" s="70">
        <v>2005</v>
      </c>
      <c r="F451" s="70" t="s">
        <v>789</v>
      </c>
      <c r="G451" s="70" t="s">
        <v>2129</v>
      </c>
      <c r="H451" s="70" t="s">
        <v>2130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71</v>
      </c>
      <c r="C452" s="70">
        <v>3</v>
      </c>
      <c r="D452" s="70">
        <v>5</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72</v>
      </c>
      <c r="C453" s="70">
        <v>4</v>
      </c>
      <c r="D453" s="70">
        <v>5</v>
      </c>
      <c r="E453" s="70">
        <v>2007</v>
      </c>
      <c r="F453" s="70" t="s">
        <v>791</v>
      </c>
      <c r="G453" s="70" t="s">
        <v>2129</v>
      </c>
      <c r="H453" s="70" t="s">
        <v>2130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73</v>
      </c>
      <c r="C454" s="70">
        <v>5</v>
      </c>
      <c r="D454" s="70">
        <v>5</v>
      </c>
      <c r="E454" s="70">
        <v>2008</v>
      </c>
      <c r="F454" s="70" t="s">
        <v>792</v>
      </c>
      <c r="G454" s="70" t="s">
        <v>2129</v>
      </c>
      <c r="H454" s="70" t="s">
        <v>2130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74</v>
      </c>
      <c r="C455" s="70">
        <v>6</v>
      </c>
      <c r="D455" s="70">
        <v>5</v>
      </c>
      <c r="E455" s="70">
        <v>2009</v>
      </c>
      <c r="F455" s="70" t="s">
        <v>176</v>
      </c>
      <c r="G455" s="70" t="s">
        <v>2129</v>
      </c>
      <c r="H455" s="70" t="s">
        <v>2130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2136</v>
      </c>
      <c r="B456" s="70">
        <v>75</v>
      </c>
      <c r="C456" s="70">
        <v>7</v>
      </c>
      <c r="D456" s="70">
        <v>5</v>
      </c>
      <c r="E456" s="70">
        <v>2010</v>
      </c>
      <c r="F456" s="70" t="s">
        <v>177</v>
      </c>
      <c r="G456" s="70" t="s">
        <v>2129</v>
      </c>
      <c r="H456" s="70" t="s">
        <v>2130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2137</v>
      </c>
      <c r="B457" s="70">
        <v>76</v>
      </c>
      <c r="C457" s="70">
        <v>8</v>
      </c>
      <c r="D457" s="70">
        <v>5</v>
      </c>
      <c r="E457" s="70">
        <v>2011</v>
      </c>
      <c r="F457" s="70" t="s">
        <v>178</v>
      </c>
      <c r="G457" s="70" t="s">
        <v>2129</v>
      </c>
      <c r="H457" s="70" t="s">
        <v>2130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2138</v>
      </c>
      <c r="B458" s="70">
        <v>77</v>
      </c>
      <c r="C458" s="70">
        <v>9</v>
      </c>
      <c r="D458" s="70">
        <v>5</v>
      </c>
      <c r="E458" s="70">
        <v>2012</v>
      </c>
      <c r="F458" s="70" t="s">
        <v>179</v>
      </c>
      <c r="G458" s="70" t="s">
        <v>2129</v>
      </c>
      <c r="H458" s="70" t="s">
        <v>2130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2139</v>
      </c>
      <c r="B459" s="70">
        <v>78</v>
      </c>
      <c r="C459" s="70">
        <v>10</v>
      </c>
      <c r="D459" s="70">
        <v>5</v>
      </c>
      <c r="E459" s="70">
        <v>2013</v>
      </c>
      <c r="F459" s="70" t="s">
        <v>180</v>
      </c>
      <c r="G459" s="70" t="s">
        <v>2129</v>
      </c>
      <c r="H459" s="70" t="s">
        <v>2130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2140</v>
      </c>
      <c r="B460" s="70">
        <v>79</v>
      </c>
      <c r="C460" s="70">
        <v>11</v>
      </c>
      <c r="D460" s="70">
        <v>5</v>
      </c>
      <c r="E460" s="70">
        <v>2014</v>
      </c>
      <c r="F460" s="70" t="s">
        <v>181</v>
      </c>
      <c r="G460" s="70" t="s">
        <v>2129</v>
      </c>
      <c r="H460" s="70" t="s">
        <v>2130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2141</v>
      </c>
      <c r="B461" s="70">
        <v>80</v>
      </c>
      <c r="C461" s="70">
        <v>12</v>
      </c>
      <c r="D461" s="70">
        <v>5</v>
      </c>
      <c r="E461" s="70">
        <v>2015</v>
      </c>
      <c r="F461" s="70" t="s">
        <v>182</v>
      </c>
      <c r="G461" s="70" t="s">
        <v>2129</v>
      </c>
      <c r="H461" s="70" t="s">
        <v>2130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2142</v>
      </c>
      <c r="B462" s="70">
        <v>81</v>
      </c>
      <c r="C462" s="70">
        <v>13</v>
      </c>
      <c r="D462" s="70">
        <v>5</v>
      </c>
      <c r="E462" s="70">
        <v>2016</v>
      </c>
      <c r="F462" s="70" t="s">
        <v>155</v>
      </c>
      <c r="G462" s="1064" t="s">
        <v>2129</v>
      </c>
      <c r="H462" s="70" t="s">
        <v>2130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2143</v>
      </c>
      <c r="B463" s="70">
        <v>82</v>
      </c>
      <c r="C463" s="70">
        <v>14</v>
      </c>
      <c r="D463" s="70">
        <v>5</v>
      </c>
      <c r="E463" s="70">
        <v>2017</v>
      </c>
      <c r="F463" s="70" t="s">
        <v>156</v>
      </c>
      <c r="G463" s="1064" t="s">
        <v>2129</v>
      </c>
      <c r="H463" s="70" t="s">
        <v>2130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2144</v>
      </c>
      <c r="B464" s="70">
        <v>83</v>
      </c>
      <c r="C464" s="70">
        <v>15</v>
      </c>
      <c r="D464" s="70">
        <v>5</v>
      </c>
      <c r="E464" s="70">
        <v>2018</v>
      </c>
      <c r="F464" s="70" t="s">
        <v>183</v>
      </c>
      <c r="G464" s="70" t="s">
        <v>2129</v>
      </c>
      <c r="H464" s="70" t="s">
        <v>2130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2145</v>
      </c>
      <c r="B465" s="70">
        <v>84</v>
      </c>
      <c r="C465" s="70">
        <v>16</v>
      </c>
      <c r="D465" s="70">
        <v>5</v>
      </c>
      <c r="E465" s="70">
        <v>2019</v>
      </c>
      <c r="F465" s="70" t="s">
        <v>158</v>
      </c>
      <c r="G465" s="70" t="s">
        <v>2129</v>
      </c>
      <c r="H465" s="70" t="s">
        <v>2130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2146</v>
      </c>
      <c r="B466" s="70">
        <v>85</v>
      </c>
      <c r="C466" s="70">
        <v>17</v>
      </c>
      <c r="D466" s="70">
        <v>5</v>
      </c>
      <c r="E466" s="70">
        <v>2020</v>
      </c>
      <c r="F466" s="70" t="s">
        <v>159</v>
      </c>
      <c r="G466" s="70" t="s">
        <v>2129</v>
      </c>
      <c r="H466" s="70" t="s">
        <v>2130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2147</v>
      </c>
      <c r="B467" s="70">
        <v>85</v>
      </c>
      <c r="C467" s="70">
        <v>18</v>
      </c>
      <c r="D467" s="70">
        <v>5</v>
      </c>
      <c r="E467" s="70">
        <v>2021</v>
      </c>
      <c r="F467" s="70" t="s">
        <v>160</v>
      </c>
      <c r="G467" s="70" t="s">
        <v>2129</v>
      </c>
      <c r="H467" s="70" t="s">
        <v>2130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2148</v>
      </c>
      <c r="B468" s="70">
        <v>85</v>
      </c>
      <c r="C468" s="70">
        <v>19</v>
      </c>
      <c r="D468" s="70">
        <v>5</v>
      </c>
      <c r="E468" s="70">
        <v>2022</v>
      </c>
      <c r="F468" s="70" t="s">
        <v>161</v>
      </c>
      <c r="G468" s="70" t="s">
        <v>2129</v>
      </c>
      <c r="H468" s="70" t="s">
        <v>2130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85</v>
      </c>
      <c r="C469" s="70">
        <v>20</v>
      </c>
      <c r="D469" s="70">
        <v>5</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85</v>
      </c>
      <c r="C470" s="70">
        <v>21</v>
      </c>
      <c r="D470" s="70">
        <v>5</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358</v>
      </c>
      <c r="C471" s="70">
        <v>1</v>
      </c>
      <c r="D471" s="70">
        <v>22</v>
      </c>
      <c r="E471" s="70">
        <v>1990</v>
      </c>
      <c r="F471" s="70" t="s">
        <v>787</v>
      </c>
      <c r="G471" s="70" t="s">
        <v>2152</v>
      </c>
      <c r="H471" s="70" t="s">
        <v>2153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359</v>
      </c>
      <c r="C472" s="70">
        <v>2</v>
      </c>
      <c r="D472" s="70">
        <v>22</v>
      </c>
      <c r="E472" s="70">
        <v>2005</v>
      </c>
      <c r="F472" s="70" t="s">
        <v>789</v>
      </c>
      <c r="G472" s="70" t="s">
        <v>2152</v>
      </c>
      <c r="H472" s="70" t="s">
        <v>2153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360</v>
      </c>
      <c r="C473" s="70">
        <v>3</v>
      </c>
      <c r="D473" s="70">
        <v>22</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361</v>
      </c>
      <c r="C474" s="70">
        <v>4</v>
      </c>
      <c r="D474" s="70">
        <v>22</v>
      </c>
      <c r="E474" s="70">
        <v>2007</v>
      </c>
      <c r="F474" s="70" t="s">
        <v>791</v>
      </c>
      <c r="G474" s="70" t="s">
        <v>2152</v>
      </c>
      <c r="H474" s="70" t="s">
        <v>2153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362</v>
      </c>
      <c r="C475" s="70">
        <v>5</v>
      </c>
      <c r="D475" s="70">
        <v>22</v>
      </c>
      <c r="E475" s="70">
        <v>2008</v>
      </c>
      <c r="F475" s="70" t="s">
        <v>792</v>
      </c>
      <c r="G475" s="70" t="s">
        <v>2152</v>
      </c>
      <c r="H475" s="70" t="s">
        <v>2153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363</v>
      </c>
      <c r="C476" s="70">
        <v>6</v>
      </c>
      <c r="D476" s="70">
        <v>22</v>
      </c>
      <c r="E476" s="70">
        <v>2009</v>
      </c>
      <c r="F476" s="70" t="s">
        <v>176</v>
      </c>
      <c r="G476" s="70" t="s">
        <v>2152</v>
      </c>
      <c r="H476" s="70" t="s">
        <v>2153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2159</v>
      </c>
      <c r="B477" s="70">
        <v>364</v>
      </c>
      <c r="C477" s="70">
        <v>7</v>
      </c>
      <c r="D477" s="70">
        <v>22</v>
      </c>
      <c r="E477" s="70">
        <v>2010</v>
      </c>
      <c r="F477" s="70" t="s">
        <v>177</v>
      </c>
      <c r="G477" s="70" t="s">
        <v>2152</v>
      </c>
      <c r="H477" s="70" t="s">
        <v>2153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2160</v>
      </c>
      <c r="B478" s="70">
        <v>365</v>
      </c>
      <c r="C478" s="70">
        <v>8</v>
      </c>
      <c r="D478" s="70">
        <v>22</v>
      </c>
      <c r="E478" s="70">
        <v>2011</v>
      </c>
      <c r="F478" s="70" t="s">
        <v>178</v>
      </c>
      <c r="G478" s="70" t="s">
        <v>2152</v>
      </c>
      <c r="H478" s="70" t="s">
        <v>2153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2161</v>
      </c>
      <c r="B479" s="70">
        <v>366</v>
      </c>
      <c r="C479" s="70">
        <v>9</v>
      </c>
      <c r="D479" s="70">
        <v>22</v>
      </c>
      <c r="E479" s="70">
        <v>2012</v>
      </c>
      <c r="F479" s="70" t="s">
        <v>179</v>
      </c>
      <c r="G479" s="70" t="s">
        <v>2152</v>
      </c>
      <c r="H479" s="70" t="s">
        <v>2153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2162</v>
      </c>
      <c r="B480" s="70">
        <v>367</v>
      </c>
      <c r="C480" s="70">
        <v>10</v>
      </c>
      <c r="D480" s="70">
        <v>22</v>
      </c>
      <c r="E480" s="70">
        <v>2013</v>
      </c>
      <c r="F480" s="70" t="s">
        <v>180</v>
      </c>
      <c r="G480" s="70" t="s">
        <v>2152</v>
      </c>
      <c r="H480" s="70" t="s">
        <v>2153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2163</v>
      </c>
      <c r="B481" s="70">
        <v>368</v>
      </c>
      <c r="C481" s="70">
        <v>11</v>
      </c>
      <c r="D481" s="70">
        <v>22</v>
      </c>
      <c r="E481" s="70">
        <v>2014</v>
      </c>
      <c r="F481" s="70" t="s">
        <v>181</v>
      </c>
      <c r="G481" s="70" t="s">
        <v>2152</v>
      </c>
      <c r="H481" s="70" t="s">
        <v>2153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2164</v>
      </c>
      <c r="B482" s="70">
        <v>369</v>
      </c>
      <c r="C482" s="70">
        <v>12</v>
      </c>
      <c r="D482" s="70">
        <v>22</v>
      </c>
      <c r="E482" s="70">
        <v>2015</v>
      </c>
      <c r="F482" s="70" t="s">
        <v>182</v>
      </c>
      <c r="G482" s="1064" t="s">
        <v>2152</v>
      </c>
      <c r="H482" s="70" t="s">
        <v>2153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2165</v>
      </c>
      <c r="B483" s="70">
        <v>370</v>
      </c>
      <c r="C483" s="70">
        <v>13</v>
      </c>
      <c r="D483" s="70">
        <v>22</v>
      </c>
      <c r="E483" s="70">
        <v>2016</v>
      </c>
      <c r="F483" s="70" t="s">
        <v>155</v>
      </c>
      <c r="G483" s="1064" t="s">
        <v>2152</v>
      </c>
      <c r="H483" s="70" t="s">
        <v>2153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2166</v>
      </c>
      <c r="B484" s="70">
        <v>371</v>
      </c>
      <c r="C484" s="70">
        <v>14</v>
      </c>
      <c r="D484" s="70">
        <v>22</v>
      </c>
      <c r="E484" s="70">
        <v>2017</v>
      </c>
      <c r="F484" s="70" t="s">
        <v>156</v>
      </c>
      <c r="G484" s="70" t="s">
        <v>2152</v>
      </c>
      <c r="H484" s="70" t="s">
        <v>2153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2167</v>
      </c>
      <c r="B485" s="70">
        <v>372</v>
      </c>
      <c r="C485" s="70">
        <v>15</v>
      </c>
      <c r="D485" s="70">
        <v>22</v>
      </c>
      <c r="E485" s="70">
        <v>2018</v>
      </c>
      <c r="F485" s="70" t="s">
        <v>183</v>
      </c>
      <c r="G485" s="70" t="s">
        <v>2152</v>
      </c>
      <c r="H485" s="70" t="s">
        <v>2153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2168</v>
      </c>
      <c r="B486" s="70">
        <v>373</v>
      </c>
      <c r="C486" s="70">
        <v>16</v>
      </c>
      <c r="D486" s="70">
        <v>22</v>
      </c>
      <c r="E486" s="70">
        <v>2019</v>
      </c>
      <c r="F486" s="70" t="s">
        <v>158</v>
      </c>
      <c r="G486" s="70" t="s">
        <v>2152</v>
      </c>
      <c r="H486" s="70" t="s">
        <v>2153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2169</v>
      </c>
      <c r="B487" s="70">
        <v>374</v>
      </c>
      <c r="C487" s="70">
        <v>17</v>
      </c>
      <c r="D487" s="70">
        <v>22</v>
      </c>
      <c r="E487" s="70">
        <v>2020</v>
      </c>
      <c r="F487" s="70" t="s">
        <v>159</v>
      </c>
      <c r="G487" s="70" t="s">
        <v>2152</v>
      </c>
      <c r="H487" s="70" t="s">
        <v>2153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2170</v>
      </c>
      <c r="B488" s="70">
        <v>374</v>
      </c>
      <c r="C488" s="70">
        <v>18</v>
      </c>
      <c r="D488" s="70">
        <v>22</v>
      </c>
      <c r="E488" s="70">
        <v>2021</v>
      </c>
      <c r="F488" s="70" t="s">
        <v>160</v>
      </c>
      <c r="G488" s="70" t="s">
        <v>2152</v>
      </c>
      <c r="H488" s="70" t="s">
        <v>2153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2171</v>
      </c>
      <c r="B489" s="70">
        <v>374</v>
      </c>
      <c r="C489" s="70">
        <v>19</v>
      </c>
      <c r="D489" s="70">
        <v>22</v>
      </c>
      <c r="E489" s="70">
        <v>2022</v>
      </c>
      <c r="F489" s="70" t="s">
        <v>161</v>
      </c>
      <c r="G489" s="70" t="s">
        <v>2152</v>
      </c>
      <c r="H489" s="70" t="s">
        <v>2153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374</v>
      </c>
      <c r="C490" s="70">
        <v>20</v>
      </c>
      <c r="D490" s="70">
        <v>22</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374</v>
      </c>
      <c r="C491" s="70">
        <v>21</v>
      </c>
      <c r="D491" s="70">
        <v>22</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35</v>
      </c>
      <c r="C492" s="70">
        <v>1</v>
      </c>
      <c r="D492" s="70">
        <v>3</v>
      </c>
      <c r="E492" s="70">
        <v>1990</v>
      </c>
      <c r="F492" s="70" t="s">
        <v>787</v>
      </c>
      <c r="G492" s="70" t="s">
        <v>2175</v>
      </c>
      <c r="H492" s="70" t="s">
        <v>2176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36</v>
      </c>
      <c r="C493" s="70">
        <v>2</v>
      </c>
      <c r="D493" s="70">
        <v>3</v>
      </c>
      <c r="E493" s="70">
        <v>2005</v>
      </c>
      <c r="F493" s="70" t="s">
        <v>789</v>
      </c>
      <c r="G493" s="70" t="s">
        <v>2175</v>
      </c>
      <c r="H493" s="70" t="s">
        <v>2176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37</v>
      </c>
      <c r="C494" s="70">
        <v>3</v>
      </c>
      <c r="D494" s="70">
        <v>3</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38</v>
      </c>
      <c r="C495" s="70">
        <v>4</v>
      </c>
      <c r="D495" s="70">
        <v>3</v>
      </c>
      <c r="E495" s="70">
        <v>2007</v>
      </c>
      <c r="F495" s="70" t="s">
        <v>791</v>
      </c>
      <c r="G495" s="70" t="s">
        <v>2175</v>
      </c>
      <c r="H495" s="70" t="s">
        <v>2176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39</v>
      </c>
      <c r="C496" s="70">
        <v>5</v>
      </c>
      <c r="D496" s="70">
        <v>3</v>
      </c>
      <c r="E496" s="70">
        <v>2008</v>
      </c>
      <c r="F496" s="70" t="s">
        <v>792</v>
      </c>
      <c r="G496" s="70" t="s">
        <v>2175</v>
      </c>
      <c r="H496" s="70" t="s">
        <v>2176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40</v>
      </c>
      <c r="C497" s="70">
        <v>6</v>
      </c>
      <c r="D497" s="70">
        <v>3</v>
      </c>
      <c r="E497" s="70">
        <v>2009</v>
      </c>
      <c r="F497" s="70" t="s">
        <v>176</v>
      </c>
      <c r="G497" s="70" t="s">
        <v>2175</v>
      </c>
      <c r="H497" s="70" t="s">
        <v>2176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2182</v>
      </c>
      <c r="B498" s="70">
        <v>41</v>
      </c>
      <c r="C498" s="70">
        <v>7</v>
      </c>
      <c r="D498" s="70">
        <v>3</v>
      </c>
      <c r="E498" s="70">
        <v>2010</v>
      </c>
      <c r="F498" s="70" t="s">
        <v>177</v>
      </c>
      <c r="G498" s="70" t="s">
        <v>2175</v>
      </c>
      <c r="H498" s="70" t="s">
        <v>2176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2183</v>
      </c>
      <c r="B499" s="70">
        <v>42</v>
      </c>
      <c r="C499" s="70">
        <v>8</v>
      </c>
      <c r="D499" s="70">
        <v>3</v>
      </c>
      <c r="E499" s="70">
        <v>2011</v>
      </c>
      <c r="F499" s="70" t="s">
        <v>178</v>
      </c>
      <c r="G499" s="70" t="s">
        <v>2175</v>
      </c>
      <c r="H499" s="70" t="s">
        <v>2176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2184</v>
      </c>
      <c r="B500" s="70">
        <v>43</v>
      </c>
      <c r="C500" s="70">
        <v>9</v>
      </c>
      <c r="D500" s="70">
        <v>3</v>
      </c>
      <c r="E500" s="70">
        <v>2012</v>
      </c>
      <c r="F500" s="70" t="s">
        <v>179</v>
      </c>
      <c r="G500" s="70" t="s">
        <v>2175</v>
      </c>
      <c r="H500" s="70" t="s">
        <v>2176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2185</v>
      </c>
      <c r="B501" s="70">
        <v>44</v>
      </c>
      <c r="C501" s="70">
        <v>10</v>
      </c>
      <c r="D501" s="70">
        <v>3</v>
      </c>
      <c r="E501" s="70">
        <v>2013</v>
      </c>
      <c r="F501" s="70" t="s">
        <v>180</v>
      </c>
      <c r="G501" s="1064" t="s">
        <v>2175</v>
      </c>
      <c r="H501" s="70" t="s">
        <v>2176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2186</v>
      </c>
      <c r="B502" s="70">
        <v>45</v>
      </c>
      <c r="C502" s="70">
        <v>11</v>
      </c>
      <c r="D502" s="70">
        <v>3</v>
      </c>
      <c r="E502" s="70">
        <v>2014</v>
      </c>
      <c r="F502" s="70" t="s">
        <v>181</v>
      </c>
      <c r="G502" s="1064" t="s">
        <v>2175</v>
      </c>
      <c r="H502" s="70" t="s">
        <v>2176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2187</v>
      </c>
      <c r="B503" s="70">
        <v>46</v>
      </c>
      <c r="C503" s="70">
        <v>12</v>
      </c>
      <c r="D503" s="70">
        <v>3</v>
      </c>
      <c r="E503" s="70">
        <v>2015</v>
      </c>
      <c r="F503" s="70" t="s">
        <v>182</v>
      </c>
      <c r="G503" s="70" t="s">
        <v>2175</v>
      </c>
      <c r="H503" s="70" t="s">
        <v>2176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2188</v>
      </c>
      <c r="B504" s="70">
        <v>47</v>
      </c>
      <c r="C504" s="70">
        <v>13</v>
      </c>
      <c r="D504" s="70">
        <v>3</v>
      </c>
      <c r="E504" s="70">
        <v>2016</v>
      </c>
      <c r="F504" s="70" t="s">
        <v>155</v>
      </c>
      <c r="G504" s="70" t="s">
        <v>2175</v>
      </c>
      <c r="H504" s="70" t="s">
        <v>2176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2189</v>
      </c>
      <c r="B505" s="70">
        <v>48</v>
      </c>
      <c r="C505" s="70">
        <v>14</v>
      </c>
      <c r="D505" s="70">
        <v>3</v>
      </c>
      <c r="E505" s="70">
        <v>2017</v>
      </c>
      <c r="F505" s="70" t="s">
        <v>156</v>
      </c>
      <c r="G505" s="70" t="s">
        <v>2175</v>
      </c>
      <c r="H505" s="70" t="s">
        <v>2176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2190</v>
      </c>
      <c r="B506" s="70">
        <v>49</v>
      </c>
      <c r="C506" s="70">
        <v>15</v>
      </c>
      <c r="D506" s="70">
        <v>3</v>
      </c>
      <c r="E506" s="70">
        <v>2018</v>
      </c>
      <c r="F506" s="70" t="s">
        <v>183</v>
      </c>
      <c r="G506" s="70" t="s">
        <v>2175</v>
      </c>
      <c r="H506" s="70" t="s">
        <v>2176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2191</v>
      </c>
      <c r="B507" s="70">
        <v>50</v>
      </c>
      <c r="C507" s="70">
        <v>16</v>
      </c>
      <c r="D507" s="70">
        <v>3</v>
      </c>
      <c r="E507" s="70">
        <v>2019</v>
      </c>
      <c r="F507" s="70" t="s">
        <v>158</v>
      </c>
      <c r="G507" s="70" t="s">
        <v>2175</v>
      </c>
      <c r="H507" s="70" t="s">
        <v>2176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2192</v>
      </c>
      <c r="B508" s="70">
        <v>51</v>
      </c>
      <c r="C508" s="70">
        <v>17</v>
      </c>
      <c r="D508" s="70">
        <v>3</v>
      </c>
      <c r="E508" s="70">
        <v>2020</v>
      </c>
      <c r="F508" s="70" t="s">
        <v>159</v>
      </c>
      <c r="G508" s="70" t="s">
        <v>2175</v>
      </c>
      <c r="H508" s="70" t="s">
        <v>2176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2193</v>
      </c>
      <c r="B509" s="70">
        <v>51</v>
      </c>
      <c r="C509" s="70">
        <v>18</v>
      </c>
      <c r="D509" s="70">
        <v>3</v>
      </c>
      <c r="E509" s="70">
        <v>2021</v>
      </c>
      <c r="F509" s="70" t="s">
        <v>160</v>
      </c>
      <c r="G509" s="70" t="s">
        <v>2175</v>
      </c>
      <c r="H509" s="70" t="s">
        <v>2176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2194</v>
      </c>
      <c r="B510" s="70">
        <v>51</v>
      </c>
      <c r="C510" s="70">
        <v>19</v>
      </c>
      <c r="D510" s="70">
        <v>3</v>
      </c>
      <c r="E510" s="70">
        <v>2022</v>
      </c>
      <c r="F510" s="70" t="s">
        <v>161</v>
      </c>
      <c r="G510" s="70" t="s">
        <v>2175</v>
      </c>
      <c r="H510" s="70" t="s">
        <v>2176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51</v>
      </c>
      <c r="C511" s="70">
        <v>20</v>
      </c>
      <c r="D511" s="70">
        <v>3</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51</v>
      </c>
      <c r="C512" s="70">
        <v>21</v>
      </c>
      <c r="D512" s="70">
        <v>3</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256</v>
      </c>
      <c r="C513" s="70">
        <v>1</v>
      </c>
      <c r="D513" s="70">
        <v>16</v>
      </c>
      <c r="E513" s="70">
        <v>1990</v>
      </c>
      <c r="F513" s="70" t="s">
        <v>787</v>
      </c>
      <c r="G513" s="70" t="s">
        <v>2198</v>
      </c>
      <c r="H513" s="70" t="s">
        <v>2199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257</v>
      </c>
      <c r="C514" s="70">
        <v>2</v>
      </c>
      <c r="D514" s="70">
        <v>16</v>
      </c>
      <c r="E514" s="70">
        <v>2005</v>
      </c>
      <c r="F514" s="70" t="s">
        <v>789</v>
      </c>
      <c r="G514" s="70" t="s">
        <v>2198</v>
      </c>
      <c r="H514" s="70" t="s">
        <v>2199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258</v>
      </c>
      <c r="C515" s="70">
        <v>3</v>
      </c>
      <c r="D515" s="70">
        <v>16</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259</v>
      </c>
      <c r="C516" s="70">
        <v>4</v>
      </c>
      <c r="D516" s="70">
        <v>16</v>
      </c>
      <c r="E516" s="70">
        <v>2007</v>
      </c>
      <c r="F516" s="70" t="s">
        <v>791</v>
      </c>
      <c r="G516" s="70" t="s">
        <v>2198</v>
      </c>
      <c r="H516" s="70" t="s">
        <v>2199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260</v>
      </c>
      <c r="C517" s="70">
        <v>5</v>
      </c>
      <c r="D517" s="70">
        <v>16</v>
      </c>
      <c r="E517" s="70">
        <v>2008</v>
      </c>
      <c r="F517" s="70" t="s">
        <v>792</v>
      </c>
      <c r="G517" s="70" t="s">
        <v>2198</v>
      </c>
      <c r="H517" s="70" t="s">
        <v>2199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261</v>
      </c>
      <c r="C518" s="70">
        <v>6</v>
      </c>
      <c r="D518" s="70">
        <v>16</v>
      </c>
      <c r="E518" s="70">
        <v>2009</v>
      </c>
      <c r="F518" s="70" t="s">
        <v>176</v>
      </c>
      <c r="G518" s="70" t="s">
        <v>2198</v>
      </c>
      <c r="H518" s="70" t="s">
        <v>2199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2205</v>
      </c>
      <c r="B519" s="70">
        <v>262</v>
      </c>
      <c r="C519" s="70">
        <v>7</v>
      </c>
      <c r="D519" s="70">
        <v>16</v>
      </c>
      <c r="E519" s="70">
        <v>2010</v>
      </c>
      <c r="F519" s="70" t="s">
        <v>177</v>
      </c>
      <c r="G519" s="70" t="s">
        <v>2198</v>
      </c>
      <c r="H519" s="70" t="s">
        <v>2199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2206</v>
      </c>
      <c r="B520" s="70">
        <v>263</v>
      </c>
      <c r="C520" s="70">
        <v>8</v>
      </c>
      <c r="D520" s="70">
        <v>16</v>
      </c>
      <c r="E520" s="70">
        <v>2011</v>
      </c>
      <c r="F520" s="70" t="s">
        <v>178</v>
      </c>
      <c r="G520" s="1064" t="s">
        <v>2198</v>
      </c>
      <c r="H520" s="70" t="s">
        <v>2199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2207</v>
      </c>
      <c r="B521" s="70">
        <v>264</v>
      </c>
      <c r="C521" s="70">
        <v>9</v>
      </c>
      <c r="D521" s="70">
        <v>16</v>
      </c>
      <c r="E521" s="70">
        <v>2012</v>
      </c>
      <c r="F521" s="70" t="s">
        <v>179</v>
      </c>
      <c r="G521" s="1064" t="s">
        <v>2198</v>
      </c>
      <c r="H521" s="70" t="s">
        <v>2199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2208</v>
      </c>
      <c r="B522" s="70">
        <v>265</v>
      </c>
      <c r="C522" s="70">
        <v>10</v>
      </c>
      <c r="D522" s="70">
        <v>16</v>
      </c>
      <c r="E522" s="70">
        <v>2013</v>
      </c>
      <c r="F522" s="70" t="s">
        <v>180</v>
      </c>
      <c r="G522" s="70" t="s">
        <v>2198</v>
      </c>
      <c r="H522" s="70" t="s">
        <v>2199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2209</v>
      </c>
      <c r="B523" s="70">
        <v>266</v>
      </c>
      <c r="C523" s="70">
        <v>11</v>
      </c>
      <c r="D523" s="70">
        <v>16</v>
      </c>
      <c r="E523" s="70">
        <v>2014</v>
      </c>
      <c r="F523" s="70" t="s">
        <v>181</v>
      </c>
      <c r="G523" s="70" t="s">
        <v>2198</v>
      </c>
      <c r="H523" s="70" t="s">
        <v>2199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2210</v>
      </c>
      <c r="B524" s="70">
        <v>267</v>
      </c>
      <c r="C524" s="70">
        <v>12</v>
      </c>
      <c r="D524" s="70">
        <v>16</v>
      </c>
      <c r="E524" s="70">
        <v>2015</v>
      </c>
      <c r="F524" s="70" t="s">
        <v>182</v>
      </c>
      <c r="G524" s="70" t="s">
        <v>2198</v>
      </c>
      <c r="H524" s="70" t="s">
        <v>2199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2211</v>
      </c>
      <c r="B525" s="70">
        <v>268</v>
      </c>
      <c r="C525" s="70">
        <v>13</v>
      </c>
      <c r="D525" s="70">
        <v>16</v>
      </c>
      <c r="E525" s="70">
        <v>2016</v>
      </c>
      <c r="F525" s="70" t="s">
        <v>155</v>
      </c>
      <c r="G525" s="70" t="s">
        <v>2198</v>
      </c>
      <c r="H525" s="70" t="s">
        <v>2199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2212</v>
      </c>
      <c r="B526" s="70">
        <v>269</v>
      </c>
      <c r="C526" s="70">
        <v>14</v>
      </c>
      <c r="D526" s="70">
        <v>16</v>
      </c>
      <c r="E526" s="70">
        <v>2017</v>
      </c>
      <c r="F526" s="70" t="s">
        <v>156</v>
      </c>
      <c r="G526" s="70" t="s">
        <v>2198</v>
      </c>
      <c r="H526" s="70" t="s">
        <v>2199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2213</v>
      </c>
      <c r="B527" s="70">
        <v>270</v>
      </c>
      <c r="C527" s="70">
        <v>15</v>
      </c>
      <c r="D527" s="70">
        <v>16</v>
      </c>
      <c r="E527" s="70">
        <v>2018</v>
      </c>
      <c r="F527" s="70" t="s">
        <v>183</v>
      </c>
      <c r="G527" s="70" t="s">
        <v>2198</v>
      </c>
      <c r="H527" s="70" t="s">
        <v>2199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2214</v>
      </c>
      <c r="B528" s="70">
        <v>271</v>
      </c>
      <c r="C528" s="70">
        <v>16</v>
      </c>
      <c r="D528" s="70">
        <v>16</v>
      </c>
      <c r="E528" s="70">
        <v>2019</v>
      </c>
      <c r="F528" s="70" t="s">
        <v>158</v>
      </c>
      <c r="G528" s="70" t="s">
        <v>2198</v>
      </c>
      <c r="H528" s="70" t="s">
        <v>2199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2215</v>
      </c>
      <c r="B529" s="70">
        <v>272</v>
      </c>
      <c r="C529" s="70">
        <v>17</v>
      </c>
      <c r="D529" s="70">
        <v>16</v>
      </c>
      <c r="E529" s="70">
        <v>2020</v>
      </c>
      <c r="F529" s="70" t="s">
        <v>159</v>
      </c>
      <c r="G529" s="70" t="s">
        <v>2198</v>
      </c>
      <c r="H529" s="70" t="s">
        <v>2199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2216</v>
      </c>
      <c r="B530" s="70">
        <v>272</v>
      </c>
      <c r="C530" s="70">
        <v>18</v>
      </c>
      <c r="D530" s="70">
        <v>16</v>
      </c>
      <c r="E530" s="70">
        <v>2021</v>
      </c>
      <c r="F530" s="70" t="s">
        <v>160</v>
      </c>
      <c r="G530" s="70" t="s">
        <v>2198</v>
      </c>
      <c r="H530" s="70" t="s">
        <v>2199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2217</v>
      </c>
      <c r="B531" s="70">
        <v>272</v>
      </c>
      <c r="C531" s="70">
        <v>19</v>
      </c>
      <c r="D531" s="70">
        <v>16</v>
      </c>
      <c r="E531" s="70">
        <v>2022</v>
      </c>
      <c r="F531" s="70" t="s">
        <v>161</v>
      </c>
      <c r="G531" s="70" t="s">
        <v>2198</v>
      </c>
      <c r="H531" s="70" t="s">
        <v>2199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272</v>
      </c>
      <c r="C532" s="70">
        <v>20</v>
      </c>
      <c r="D532" s="70">
        <v>16</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272</v>
      </c>
      <c r="C533" s="70">
        <v>21</v>
      </c>
      <c r="D533" s="70">
        <v>16</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188</v>
      </c>
      <c r="C534" s="70">
        <v>1</v>
      </c>
      <c r="D534" s="70">
        <v>12</v>
      </c>
      <c r="E534" s="70">
        <v>1990</v>
      </c>
      <c r="F534" s="70" t="s">
        <v>787</v>
      </c>
      <c r="G534" s="70" t="s">
        <v>2221</v>
      </c>
      <c r="H534" s="70" t="s">
        <v>2222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189</v>
      </c>
      <c r="C535" s="70">
        <v>2</v>
      </c>
      <c r="D535" s="70">
        <v>12</v>
      </c>
      <c r="E535" s="70">
        <v>2005</v>
      </c>
      <c r="F535" s="70" t="s">
        <v>789</v>
      </c>
      <c r="G535" s="70" t="s">
        <v>2221</v>
      </c>
      <c r="H535" s="70" t="s">
        <v>2222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190</v>
      </c>
      <c r="C536" s="70">
        <v>3</v>
      </c>
      <c r="D536" s="70">
        <v>12</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191</v>
      </c>
      <c r="C537" s="70">
        <v>4</v>
      </c>
      <c r="D537" s="70">
        <v>12</v>
      </c>
      <c r="E537" s="70">
        <v>2007</v>
      </c>
      <c r="F537" s="70" t="s">
        <v>791</v>
      </c>
      <c r="G537" s="70" t="s">
        <v>2221</v>
      </c>
      <c r="H537" s="70" t="s">
        <v>2222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192</v>
      </c>
      <c r="C538" s="70">
        <v>5</v>
      </c>
      <c r="D538" s="70">
        <v>12</v>
      </c>
      <c r="E538" s="70">
        <v>2008</v>
      </c>
      <c r="F538" s="70" t="s">
        <v>792</v>
      </c>
      <c r="G538" s="70" t="s">
        <v>2221</v>
      </c>
      <c r="H538" s="70" t="s">
        <v>2222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193</v>
      </c>
      <c r="C539" s="70">
        <v>6</v>
      </c>
      <c r="D539" s="70">
        <v>12</v>
      </c>
      <c r="E539" s="70">
        <v>2009</v>
      </c>
      <c r="F539" s="70" t="s">
        <v>176</v>
      </c>
      <c r="G539" s="1064" t="s">
        <v>2221</v>
      </c>
      <c r="H539" s="70" t="s">
        <v>2222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2228</v>
      </c>
      <c r="B540" s="70">
        <v>194</v>
      </c>
      <c r="C540" s="70">
        <v>7</v>
      </c>
      <c r="D540" s="70">
        <v>12</v>
      </c>
      <c r="E540" s="70">
        <v>2010</v>
      </c>
      <c r="F540" s="70" t="s">
        <v>177</v>
      </c>
      <c r="G540" s="1064" t="s">
        <v>2221</v>
      </c>
      <c r="H540" s="70" t="s">
        <v>2222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2229</v>
      </c>
      <c r="B541" s="70">
        <v>195</v>
      </c>
      <c r="C541" s="70">
        <v>8</v>
      </c>
      <c r="D541" s="70">
        <v>12</v>
      </c>
      <c r="E541" s="70">
        <v>2011</v>
      </c>
      <c r="F541" s="70" t="s">
        <v>178</v>
      </c>
      <c r="G541" s="70" t="s">
        <v>2221</v>
      </c>
      <c r="H541" s="70" t="s">
        <v>2222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2230</v>
      </c>
      <c r="B542" s="70">
        <v>196</v>
      </c>
      <c r="C542" s="70">
        <v>9</v>
      </c>
      <c r="D542" s="70">
        <v>12</v>
      </c>
      <c r="E542" s="70">
        <v>2012</v>
      </c>
      <c r="F542" s="70" t="s">
        <v>179</v>
      </c>
      <c r="G542" s="70" t="s">
        <v>2221</v>
      </c>
      <c r="H542" s="70" t="s">
        <v>2222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2231</v>
      </c>
      <c r="B543" s="70">
        <v>197</v>
      </c>
      <c r="C543" s="70">
        <v>10</v>
      </c>
      <c r="D543" s="70">
        <v>12</v>
      </c>
      <c r="E543" s="70">
        <v>2013</v>
      </c>
      <c r="F543" s="70" t="s">
        <v>180</v>
      </c>
      <c r="G543" s="70" t="s">
        <v>2221</v>
      </c>
      <c r="H543" s="70" t="s">
        <v>2222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2232</v>
      </c>
      <c r="B544" s="70">
        <v>198</v>
      </c>
      <c r="C544" s="70">
        <v>11</v>
      </c>
      <c r="D544" s="70">
        <v>12</v>
      </c>
      <c r="E544" s="70">
        <v>2014</v>
      </c>
      <c r="F544" s="70" t="s">
        <v>181</v>
      </c>
      <c r="G544" s="70" t="s">
        <v>2221</v>
      </c>
      <c r="H544" s="70" t="s">
        <v>2222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2233</v>
      </c>
      <c r="B545" s="70">
        <v>199</v>
      </c>
      <c r="C545" s="70">
        <v>12</v>
      </c>
      <c r="D545" s="70">
        <v>12</v>
      </c>
      <c r="E545" s="70">
        <v>2015</v>
      </c>
      <c r="F545" s="70" t="s">
        <v>182</v>
      </c>
      <c r="G545" s="70" t="s">
        <v>2221</v>
      </c>
      <c r="H545" s="70" t="s">
        <v>2222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2234</v>
      </c>
      <c r="B546" s="70">
        <v>200</v>
      </c>
      <c r="C546" s="70">
        <v>13</v>
      </c>
      <c r="D546" s="70">
        <v>12</v>
      </c>
      <c r="E546" s="70">
        <v>2016</v>
      </c>
      <c r="F546" s="70" t="s">
        <v>155</v>
      </c>
      <c r="G546" s="70" t="s">
        <v>2221</v>
      </c>
      <c r="H546" s="70" t="s">
        <v>2222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2235</v>
      </c>
      <c r="B547" s="70">
        <v>201</v>
      </c>
      <c r="C547" s="70">
        <v>14</v>
      </c>
      <c r="D547" s="70">
        <v>12</v>
      </c>
      <c r="E547" s="70">
        <v>2017</v>
      </c>
      <c r="F547" s="70" t="s">
        <v>156</v>
      </c>
      <c r="G547" s="70" t="s">
        <v>2221</v>
      </c>
      <c r="H547" s="70" t="s">
        <v>2222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2236</v>
      </c>
      <c r="B548" s="70">
        <v>202</v>
      </c>
      <c r="C548" s="70">
        <v>15</v>
      </c>
      <c r="D548" s="70">
        <v>12</v>
      </c>
      <c r="E548" s="70">
        <v>2018</v>
      </c>
      <c r="F548" s="70" t="s">
        <v>183</v>
      </c>
      <c r="G548" s="70" t="s">
        <v>2221</v>
      </c>
      <c r="H548" s="70" t="s">
        <v>2222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2237</v>
      </c>
      <c r="B549" s="70">
        <v>203</v>
      </c>
      <c r="C549" s="70">
        <v>16</v>
      </c>
      <c r="D549" s="70">
        <v>12</v>
      </c>
      <c r="E549" s="70">
        <v>2019</v>
      </c>
      <c r="F549" s="70" t="s">
        <v>158</v>
      </c>
      <c r="G549" s="70" t="s">
        <v>2221</v>
      </c>
      <c r="H549" s="70" t="s">
        <v>2222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2238</v>
      </c>
      <c r="B550" s="70">
        <v>204</v>
      </c>
      <c r="C550" s="70">
        <v>17</v>
      </c>
      <c r="D550" s="70">
        <v>12</v>
      </c>
      <c r="E550" s="70">
        <v>2020</v>
      </c>
      <c r="F550" s="70" t="s">
        <v>159</v>
      </c>
      <c r="G550" s="70" t="s">
        <v>2221</v>
      </c>
      <c r="H550" s="70" t="s">
        <v>2222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2239</v>
      </c>
      <c r="B551" s="70">
        <v>204</v>
      </c>
      <c r="C551" s="70">
        <v>18</v>
      </c>
      <c r="D551" s="70">
        <v>12</v>
      </c>
      <c r="E551" s="70">
        <v>2021</v>
      </c>
      <c r="F551" s="70" t="s">
        <v>160</v>
      </c>
      <c r="G551" s="70" t="s">
        <v>2221</v>
      </c>
      <c r="H551" s="70" t="s">
        <v>2222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2240</v>
      </c>
      <c r="B552" s="70">
        <v>204</v>
      </c>
      <c r="C552" s="70">
        <v>19</v>
      </c>
      <c r="D552" s="70">
        <v>12</v>
      </c>
      <c r="E552" s="70">
        <v>2022</v>
      </c>
      <c r="F552" s="70" t="s">
        <v>161</v>
      </c>
      <c r="G552" s="70" t="s">
        <v>2221</v>
      </c>
      <c r="H552" s="70" t="s">
        <v>2222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204</v>
      </c>
      <c r="C553" s="70">
        <v>20</v>
      </c>
      <c r="D553" s="70">
        <v>12</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204</v>
      </c>
      <c r="C554" s="70">
        <v>21</v>
      </c>
      <c r="D554" s="70">
        <v>12</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120</v>
      </c>
      <c r="C555" s="70">
        <v>1</v>
      </c>
      <c r="D555" s="70">
        <v>8</v>
      </c>
      <c r="E555" s="70">
        <v>1990</v>
      </c>
      <c r="F555" s="70" t="s">
        <v>787</v>
      </c>
      <c r="G555" s="70" t="s">
        <v>2244</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121</v>
      </c>
      <c r="C556" s="70">
        <v>2</v>
      </c>
      <c r="D556" s="70">
        <v>8</v>
      </c>
      <c r="E556" s="70">
        <v>2005</v>
      </c>
      <c r="F556" s="70" t="s">
        <v>789</v>
      </c>
      <c r="G556" s="70" t="s">
        <v>2244</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122</v>
      </c>
      <c r="C557" s="70">
        <v>3</v>
      </c>
      <c r="D557" s="70">
        <v>8</v>
      </c>
      <c r="E557" s="70">
        <v>2006</v>
      </c>
      <c r="F557" s="70" t="s">
        <v>790</v>
      </c>
      <c r="G557" s="70" t="s">
        <v>2244</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123</v>
      </c>
      <c r="C558" s="70">
        <v>4</v>
      </c>
      <c r="D558" s="70">
        <v>8</v>
      </c>
      <c r="E558" s="70">
        <v>2007</v>
      </c>
      <c r="F558" s="70" t="s">
        <v>791</v>
      </c>
      <c r="G558" s="1064" t="s">
        <v>2244</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124</v>
      </c>
      <c r="C559" s="70">
        <v>5</v>
      </c>
      <c r="D559" s="70">
        <v>8</v>
      </c>
      <c r="E559" s="70">
        <v>2008</v>
      </c>
      <c r="F559" s="70" t="s">
        <v>792</v>
      </c>
      <c r="G559" s="1064" t="s">
        <v>2244</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125</v>
      </c>
      <c r="C560" s="70">
        <v>6</v>
      </c>
      <c r="D560" s="70">
        <v>8</v>
      </c>
      <c r="E560" s="70">
        <v>2009</v>
      </c>
      <c r="F560" s="70" t="s">
        <v>176</v>
      </c>
      <c r="G560" s="70" t="s">
        <v>2244</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2250</v>
      </c>
      <c r="B561" s="70">
        <v>126</v>
      </c>
      <c r="C561" s="70">
        <v>7</v>
      </c>
      <c r="D561" s="70">
        <v>8</v>
      </c>
      <c r="E561" s="70">
        <v>2010</v>
      </c>
      <c r="F561" s="70" t="s">
        <v>177</v>
      </c>
      <c r="G561" s="70" t="s">
        <v>2244</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2251</v>
      </c>
      <c r="B562" s="70">
        <v>127</v>
      </c>
      <c r="C562" s="70">
        <v>8</v>
      </c>
      <c r="D562" s="70">
        <v>8</v>
      </c>
      <c r="E562" s="70">
        <v>2011</v>
      </c>
      <c r="F562" s="70" t="s">
        <v>178</v>
      </c>
      <c r="G562" s="70" t="s">
        <v>2244</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2252</v>
      </c>
      <c r="B563" s="70">
        <v>128</v>
      </c>
      <c r="C563" s="70">
        <v>9</v>
      </c>
      <c r="D563" s="70">
        <v>8</v>
      </c>
      <c r="E563" s="70">
        <v>2012</v>
      </c>
      <c r="F563" s="70" t="s">
        <v>179</v>
      </c>
      <c r="G563" s="70" t="s">
        <v>2244</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2253</v>
      </c>
      <c r="B564" s="70">
        <v>129</v>
      </c>
      <c r="C564" s="70">
        <v>10</v>
      </c>
      <c r="D564" s="70">
        <v>8</v>
      </c>
      <c r="E564" s="70">
        <v>2013</v>
      </c>
      <c r="F564" s="70" t="s">
        <v>180</v>
      </c>
      <c r="G564" s="70" t="s">
        <v>2244</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2254</v>
      </c>
      <c r="B565" s="70">
        <v>130</v>
      </c>
      <c r="C565" s="70">
        <v>11</v>
      </c>
      <c r="D565" s="70">
        <v>8</v>
      </c>
      <c r="E565" s="70">
        <v>2014</v>
      </c>
      <c r="F565" s="70" t="s">
        <v>181</v>
      </c>
      <c r="G565" s="70" t="s">
        <v>2244</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2255</v>
      </c>
      <c r="B566" s="70">
        <v>131</v>
      </c>
      <c r="C566" s="70">
        <v>12</v>
      </c>
      <c r="D566" s="70">
        <v>8</v>
      </c>
      <c r="E566" s="70">
        <v>2015</v>
      </c>
      <c r="F566" s="70" t="s">
        <v>182</v>
      </c>
      <c r="G566" s="70" t="s">
        <v>2244</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2256</v>
      </c>
      <c r="B567" s="70">
        <v>132</v>
      </c>
      <c r="C567" s="70">
        <v>13</v>
      </c>
      <c r="D567" s="70">
        <v>8</v>
      </c>
      <c r="E567" s="70">
        <v>2016</v>
      </c>
      <c r="F567" s="70" t="s">
        <v>155</v>
      </c>
      <c r="G567" s="70" t="s">
        <v>2244</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2257</v>
      </c>
      <c r="B568" s="70">
        <v>133</v>
      </c>
      <c r="C568" s="70">
        <v>14</v>
      </c>
      <c r="D568" s="70">
        <v>8</v>
      </c>
      <c r="E568" s="70">
        <v>2017</v>
      </c>
      <c r="F568" s="70" t="s">
        <v>156</v>
      </c>
      <c r="G568" s="70" t="s">
        <v>2244</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2258</v>
      </c>
      <c r="B569" s="70">
        <v>134</v>
      </c>
      <c r="C569" s="70">
        <v>15</v>
      </c>
      <c r="D569" s="70">
        <v>8</v>
      </c>
      <c r="E569" s="70">
        <v>2018</v>
      </c>
      <c r="F569" s="70" t="s">
        <v>183</v>
      </c>
      <c r="G569" s="70" t="s">
        <v>2244</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2259</v>
      </c>
      <c r="B570" s="70">
        <v>135</v>
      </c>
      <c r="C570" s="70">
        <v>16</v>
      </c>
      <c r="D570" s="70">
        <v>8</v>
      </c>
      <c r="E570" s="70">
        <v>2019</v>
      </c>
      <c r="F570" s="70" t="s">
        <v>158</v>
      </c>
      <c r="G570" s="70" t="s">
        <v>2244</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2260</v>
      </c>
      <c r="B571" s="70">
        <v>136</v>
      </c>
      <c r="C571" s="70">
        <v>17</v>
      </c>
      <c r="D571" s="70">
        <v>8</v>
      </c>
      <c r="E571" s="70">
        <v>2020</v>
      </c>
      <c r="F571" s="70" t="s">
        <v>159</v>
      </c>
      <c r="G571" s="70" t="s">
        <v>2244</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2261</v>
      </c>
      <c r="B572" s="70">
        <v>136</v>
      </c>
      <c r="C572" s="70">
        <v>18</v>
      </c>
      <c r="D572" s="70">
        <v>8</v>
      </c>
      <c r="E572" s="70">
        <v>2021</v>
      </c>
      <c r="F572" s="70" t="s">
        <v>160</v>
      </c>
      <c r="G572" s="70" t="s">
        <v>2244</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2262</v>
      </c>
      <c r="B573" s="70">
        <v>136</v>
      </c>
      <c r="C573" s="70">
        <v>19</v>
      </c>
      <c r="D573" s="70">
        <v>8</v>
      </c>
      <c r="E573" s="70">
        <v>2022</v>
      </c>
      <c r="F573" s="70" t="s">
        <v>161</v>
      </c>
      <c r="G573" s="70" t="s">
        <v>2244</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136</v>
      </c>
      <c r="C574" s="70">
        <v>20</v>
      </c>
      <c r="D574" s="70">
        <v>8</v>
      </c>
      <c r="E574" s="70">
        <v>2023</v>
      </c>
      <c r="F574" s="70" t="s">
        <v>1539</v>
      </c>
      <c r="G574" s="70" t="s">
        <v>2244</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136</v>
      </c>
      <c r="C575" s="70">
        <v>21</v>
      </c>
      <c r="D575" s="70">
        <v>8</v>
      </c>
      <c r="E575" s="70">
        <v>2024</v>
      </c>
      <c r="F575" s="70" t="s">
        <v>1554</v>
      </c>
      <c r="G575" s="70" t="s">
        <v>2244</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205</v>
      </c>
      <c r="C576" s="70">
        <v>1</v>
      </c>
      <c r="D576" s="70">
        <v>13</v>
      </c>
      <c r="E576" s="70">
        <v>1990</v>
      </c>
      <c r="F576" s="70" t="s">
        <v>787</v>
      </c>
      <c r="G576" s="70" t="s">
        <v>2266</v>
      </c>
      <c r="H576" s="70" t="s">
        <v>2267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206</v>
      </c>
      <c r="C577" s="70">
        <v>2</v>
      </c>
      <c r="D577" s="70">
        <v>13</v>
      </c>
      <c r="E577" s="70">
        <v>2005</v>
      </c>
      <c r="F577" s="70" t="s">
        <v>789</v>
      </c>
      <c r="G577" s="1064" t="s">
        <v>2266</v>
      </c>
      <c r="H577" s="70" t="s">
        <v>2267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207</v>
      </c>
      <c r="C578" s="70">
        <v>3</v>
      </c>
      <c r="D578" s="70">
        <v>13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208</v>
      </c>
      <c r="C579" s="70">
        <v>4</v>
      </c>
      <c r="D579" s="70">
        <v>13</v>
      </c>
      <c r="E579" s="70">
        <v>2007</v>
      </c>
      <c r="F579" s="70" t="s">
        <v>791</v>
      </c>
      <c r="G579" s="70" t="s">
        <v>2266</v>
      </c>
      <c r="H579" s="70" t="s">
        <v>2267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209</v>
      </c>
      <c r="C580" s="70">
        <v>5</v>
      </c>
      <c r="D580" s="70">
        <v>13</v>
      </c>
      <c r="E580" s="70">
        <v>2008</v>
      </c>
      <c r="F580" s="70" t="s">
        <v>792</v>
      </c>
      <c r="G580" s="70" t="s">
        <v>2266</v>
      </c>
      <c r="H580" s="70" t="s">
        <v>2267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210</v>
      </c>
      <c r="C581" s="70">
        <v>6</v>
      </c>
      <c r="D581" s="70">
        <v>13</v>
      </c>
      <c r="E581" s="70">
        <v>2009</v>
      </c>
      <c r="F581" s="70" t="s">
        <v>176</v>
      </c>
      <c r="G581" s="70" t="s">
        <v>2266</v>
      </c>
      <c r="H581" s="70" t="s">
        <v>2267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2273</v>
      </c>
      <c r="B582" s="70">
        <v>211</v>
      </c>
      <c r="C582" s="70">
        <v>7</v>
      </c>
      <c r="D582" s="70">
        <v>13</v>
      </c>
      <c r="E582" s="70">
        <v>2010</v>
      </c>
      <c r="F582" s="70" t="s">
        <v>177</v>
      </c>
      <c r="G582" s="70" t="s">
        <v>2266</v>
      </c>
      <c r="H582" s="70" t="s">
        <v>2267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2274</v>
      </c>
      <c r="B583" s="70">
        <v>212</v>
      </c>
      <c r="C583" s="70">
        <v>8</v>
      </c>
      <c r="D583" s="70">
        <v>13</v>
      </c>
      <c r="E583" s="70">
        <v>2011</v>
      </c>
      <c r="F583" s="70" t="s">
        <v>178</v>
      </c>
      <c r="G583" s="70" t="s">
        <v>2266</v>
      </c>
      <c r="H583" s="70" t="s">
        <v>2267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2275</v>
      </c>
      <c r="B584" s="70">
        <v>213</v>
      </c>
      <c r="C584" s="70">
        <v>9</v>
      </c>
      <c r="D584" s="70">
        <v>13</v>
      </c>
      <c r="E584" s="70">
        <v>2012</v>
      </c>
      <c r="F584" s="70" t="s">
        <v>179</v>
      </c>
      <c r="G584" s="70" t="s">
        <v>2266</v>
      </c>
      <c r="H584" s="70" t="s">
        <v>2267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2276</v>
      </c>
      <c r="B585" s="70">
        <v>214</v>
      </c>
      <c r="C585" s="70">
        <v>10</v>
      </c>
      <c r="D585" s="70">
        <v>13</v>
      </c>
      <c r="E585" s="70">
        <v>2013</v>
      </c>
      <c r="F585" s="70" t="s">
        <v>180</v>
      </c>
      <c r="G585" s="70" t="s">
        <v>2266</v>
      </c>
      <c r="H585" s="70" t="s">
        <v>2267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2277</v>
      </c>
      <c r="B586" s="70">
        <v>215</v>
      </c>
      <c r="C586" s="70">
        <v>11</v>
      </c>
      <c r="D586" s="70">
        <v>13</v>
      </c>
      <c r="E586" s="70">
        <v>2014</v>
      </c>
      <c r="F586" s="70" t="s">
        <v>181</v>
      </c>
      <c r="G586" s="70" t="s">
        <v>2266</v>
      </c>
      <c r="H586" s="70" t="s">
        <v>2267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2278</v>
      </c>
      <c r="B587" s="70">
        <v>216</v>
      </c>
      <c r="C587" s="70">
        <v>12</v>
      </c>
      <c r="D587" s="70">
        <v>13</v>
      </c>
      <c r="E587" s="70">
        <v>2015</v>
      </c>
      <c r="F587" s="70" t="s">
        <v>182</v>
      </c>
      <c r="G587" s="70" t="s">
        <v>2266</v>
      </c>
      <c r="H587" s="70" t="s">
        <v>2267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2279</v>
      </c>
      <c r="B588" s="70">
        <v>217</v>
      </c>
      <c r="C588" s="70">
        <v>13</v>
      </c>
      <c r="D588" s="70">
        <v>13</v>
      </c>
      <c r="E588" s="70">
        <v>2016</v>
      </c>
      <c r="F588" s="70" t="s">
        <v>155</v>
      </c>
      <c r="G588" s="70" t="s">
        <v>2266</v>
      </c>
      <c r="H588" s="70" t="s">
        <v>2267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2280</v>
      </c>
      <c r="B589" s="70">
        <v>218</v>
      </c>
      <c r="C589" s="70">
        <v>14</v>
      </c>
      <c r="D589" s="70">
        <v>13</v>
      </c>
      <c r="E589" s="70">
        <v>2017</v>
      </c>
      <c r="F589" s="70" t="s">
        <v>156</v>
      </c>
      <c r="G589" s="70" t="s">
        <v>2266</v>
      </c>
      <c r="H589" s="70" t="s">
        <v>2267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2281</v>
      </c>
      <c r="B590" s="70">
        <v>219</v>
      </c>
      <c r="C590" s="70">
        <v>15</v>
      </c>
      <c r="D590" s="70">
        <v>13</v>
      </c>
      <c r="E590" s="70">
        <v>2018</v>
      </c>
      <c r="F590" s="70" t="s">
        <v>183</v>
      </c>
      <c r="G590" s="70" t="s">
        <v>2266</v>
      </c>
      <c r="H590" s="70" t="s">
        <v>2267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2282</v>
      </c>
      <c r="B591" s="70">
        <v>220</v>
      </c>
      <c r="C591" s="70">
        <v>16</v>
      </c>
      <c r="D591" s="70">
        <v>13</v>
      </c>
      <c r="E591" s="70">
        <v>2019</v>
      </c>
      <c r="F591" s="70" t="s">
        <v>158</v>
      </c>
      <c r="G591" s="70" t="s">
        <v>2266</v>
      </c>
      <c r="H591" s="70" t="s">
        <v>2267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2283</v>
      </c>
      <c r="B592" s="70">
        <v>221</v>
      </c>
      <c r="C592" s="70">
        <v>17</v>
      </c>
      <c r="D592" s="70">
        <v>13</v>
      </c>
      <c r="E592" s="70">
        <v>2020</v>
      </c>
      <c r="F592" s="70" t="s">
        <v>159</v>
      </c>
      <c r="G592" s="70" t="s">
        <v>2266</v>
      </c>
      <c r="H592" s="70" t="s">
        <v>2267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2284</v>
      </c>
      <c r="B593" s="70">
        <v>221</v>
      </c>
      <c r="C593" s="70">
        <v>18</v>
      </c>
      <c r="D593" s="70">
        <v>13</v>
      </c>
      <c r="E593" s="70">
        <v>2021</v>
      </c>
      <c r="F593" s="70" t="s">
        <v>160</v>
      </c>
      <c r="G593" s="70" t="s">
        <v>2266</v>
      </c>
      <c r="H593" s="70" t="s">
        <v>2267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2285</v>
      </c>
      <c r="B594" s="70">
        <v>221</v>
      </c>
      <c r="C594" s="70">
        <v>19</v>
      </c>
      <c r="D594" s="70">
        <v>13</v>
      </c>
      <c r="E594" s="70">
        <v>2022</v>
      </c>
      <c r="F594" s="70" t="s">
        <v>161</v>
      </c>
      <c r="G594" s="70" t="s">
        <v>2266</v>
      </c>
      <c r="H594" s="70" t="s">
        <v>2267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221</v>
      </c>
      <c r="C595" s="70">
        <v>20</v>
      </c>
      <c r="D595" s="70">
        <v>13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221</v>
      </c>
      <c r="C596" s="70">
        <v>21</v>
      </c>
      <c r="D596" s="70">
        <v>13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426</v>
      </c>
      <c r="C597" s="70">
        <v>1</v>
      </c>
      <c r="D597" s="70">
        <v>26</v>
      </c>
      <c r="E597" s="70">
        <v>1990</v>
      </c>
      <c r="F597" s="70" t="s">
        <v>787</v>
      </c>
      <c r="G597" s="1064" t="s">
        <v>2289</v>
      </c>
      <c r="H597" s="70" t="s">
        <v>2290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427</v>
      </c>
      <c r="C598" s="70">
        <v>2</v>
      </c>
      <c r="D598" s="70">
        <v>26</v>
      </c>
      <c r="E598" s="70">
        <v>2005</v>
      </c>
      <c r="F598" s="70" t="s">
        <v>789</v>
      </c>
      <c r="G598" s="70" t="s">
        <v>2289</v>
      </c>
      <c r="H598" s="70" t="s">
        <v>2290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428</v>
      </c>
      <c r="C599" s="70">
        <v>3</v>
      </c>
      <c r="D599" s="70">
        <v>26</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429</v>
      </c>
      <c r="C600" s="70">
        <v>4</v>
      </c>
      <c r="D600" s="70">
        <v>26</v>
      </c>
      <c r="E600" s="70">
        <v>2007</v>
      </c>
      <c r="F600" s="70" t="s">
        <v>791</v>
      </c>
      <c r="G600" s="70" t="s">
        <v>2289</v>
      </c>
      <c r="H600" s="70" t="s">
        <v>2290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430</v>
      </c>
      <c r="C601" s="70">
        <v>5</v>
      </c>
      <c r="D601" s="70">
        <v>26</v>
      </c>
      <c r="E601" s="70">
        <v>2008</v>
      </c>
      <c r="F601" s="70" t="s">
        <v>792</v>
      </c>
      <c r="G601" s="70" t="s">
        <v>2289</v>
      </c>
      <c r="H601" s="70" t="s">
        <v>2290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431</v>
      </c>
      <c r="C602" s="70">
        <v>6</v>
      </c>
      <c r="D602" s="70">
        <v>26</v>
      </c>
      <c r="E602" s="70">
        <v>2009</v>
      </c>
      <c r="F602" s="70" t="s">
        <v>176</v>
      </c>
      <c r="G602" s="70" t="s">
        <v>2289</v>
      </c>
      <c r="H602" s="70" t="s">
        <v>2290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2296</v>
      </c>
      <c r="B603" s="70">
        <v>432</v>
      </c>
      <c r="C603" s="70">
        <v>7</v>
      </c>
      <c r="D603" s="70">
        <v>26</v>
      </c>
      <c r="E603" s="70">
        <v>2010</v>
      </c>
      <c r="F603" s="70" t="s">
        <v>177</v>
      </c>
      <c r="G603" s="70" t="s">
        <v>2289</v>
      </c>
      <c r="H603" s="70" t="s">
        <v>2290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2297</v>
      </c>
      <c r="B604" s="70">
        <v>433</v>
      </c>
      <c r="C604" s="70">
        <v>8</v>
      </c>
      <c r="D604" s="70">
        <v>26</v>
      </c>
      <c r="E604" s="70">
        <v>2011</v>
      </c>
      <c r="F604" s="70" t="s">
        <v>178</v>
      </c>
      <c r="G604" s="70" t="s">
        <v>2289</v>
      </c>
      <c r="H604" s="70" t="s">
        <v>2290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2298</v>
      </c>
      <c r="B605" s="70">
        <v>434</v>
      </c>
      <c r="C605" s="70">
        <v>9</v>
      </c>
      <c r="D605" s="70">
        <v>26</v>
      </c>
      <c r="E605" s="70">
        <v>2012</v>
      </c>
      <c r="F605" s="70" t="s">
        <v>179</v>
      </c>
      <c r="G605" s="70" t="s">
        <v>2289</v>
      </c>
      <c r="H605" s="70" t="s">
        <v>2290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2299</v>
      </c>
      <c r="B606" s="70">
        <v>435</v>
      </c>
      <c r="C606" s="70">
        <v>10</v>
      </c>
      <c r="D606" s="70">
        <v>26</v>
      </c>
      <c r="E606" s="70">
        <v>2013</v>
      </c>
      <c r="F606" s="70" t="s">
        <v>180</v>
      </c>
      <c r="G606" s="70" t="s">
        <v>2289</v>
      </c>
      <c r="H606" s="70" t="s">
        <v>2290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2300</v>
      </c>
      <c r="B607" s="70">
        <v>436</v>
      </c>
      <c r="C607" s="70">
        <v>11</v>
      </c>
      <c r="D607" s="70">
        <v>26</v>
      </c>
      <c r="E607" s="70">
        <v>2014</v>
      </c>
      <c r="F607" s="70" t="s">
        <v>181</v>
      </c>
      <c r="G607" s="70" t="s">
        <v>2289</v>
      </c>
      <c r="H607" s="70" t="s">
        <v>2290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2301</v>
      </c>
      <c r="B608" s="70">
        <v>437</v>
      </c>
      <c r="C608" s="70">
        <v>12</v>
      </c>
      <c r="D608" s="70">
        <v>26</v>
      </c>
      <c r="E608" s="70">
        <v>2015</v>
      </c>
      <c r="F608" s="70" t="s">
        <v>182</v>
      </c>
      <c r="G608" s="70" t="s">
        <v>2289</v>
      </c>
      <c r="H608" s="70" t="s">
        <v>2290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2302</v>
      </c>
      <c r="B609" s="70">
        <v>438</v>
      </c>
      <c r="C609" s="70">
        <v>13</v>
      </c>
      <c r="D609" s="70">
        <v>26</v>
      </c>
      <c r="E609" s="70">
        <v>2016</v>
      </c>
      <c r="F609" s="70" t="s">
        <v>155</v>
      </c>
      <c r="G609" s="70" t="s">
        <v>2289</v>
      </c>
      <c r="H609" s="70" t="s">
        <v>2290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2303</v>
      </c>
      <c r="B610" s="70">
        <v>439</v>
      </c>
      <c r="C610" s="70">
        <v>14</v>
      </c>
      <c r="D610" s="70">
        <v>26</v>
      </c>
      <c r="E610" s="70">
        <v>2017</v>
      </c>
      <c r="F610" s="70" t="s">
        <v>156</v>
      </c>
      <c r="G610" s="70" t="s">
        <v>2289</v>
      </c>
      <c r="H610" s="70" t="s">
        <v>2290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2304</v>
      </c>
      <c r="B611" s="70">
        <v>440</v>
      </c>
      <c r="C611" s="70">
        <v>15</v>
      </c>
      <c r="D611" s="70">
        <v>26</v>
      </c>
      <c r="E611" s="70">
        <v>2018</v>
      </c>
      <c r="F611" s="70" t="s">
        <v>183</v>
      </c>
      <c r="G611" s="70" t="s">
        <v>2289</v>
      </c>
      <c r="H611" s="70" t="s">
        <v>2290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2305</v>
      </c>
      <c r="B612" s="70">
        <v>441</v>
      </c>
      <c r="C612" s="70">
        <v>16</v>
      </c>
      <c r="D612" s="70">
        <v>26</v>
      </c>
      <c r="E612" s="70">
        <v>2019</v>
      </c>
      <c r="F612" s="70" t="s">
        <v>158</v>
      </c>
      <c r="G612" s="70" t="s">
        <v>2289</v>
      </c>
      <c r="H612" s="70" t="s">
        <v>2290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2306</v>
      </c>
      <c r="B613" s="70">
        <v>442</v>
      </c>
      <c r="C613" s="70">
        <v>17</v>
      </c>
      <c r="D613" s="70">
        <v>26</v>
      </c>
      <c r="E613" s="70">
        <v>2020</v>
      </c>
      <c r="F613" s="70" t="s">
        <v>159</v>
      </c>
      <c r="G613" s="70" t="s">
        <v>2289</v>
      </c>
      <c r="H613" s="70" t="s">
        <v>2290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2307</v>
      </c>
      <c r="B614" s="70">
        <v>442</v>
      </c>
      <c r="C614" s="70">
        <v>18</v>
      </c>
      <c r="D614" s="70">
        <v>26</v>
      </c>
      <c r="E614" s="70">
        <v>2021</v>
      </c>
      <c r="F614" s="70" t="s">
        <v>160</v>
      </c>
      <c r="G614" s="70" t="s">
        <v>2289</v>
      </c>
      <c r="H614" s="70" t="s">
        <v>2290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2308</v>
      </c>
      <c r="B615" s="70">
        <v>442</v>
      </c>
      <c r="C615" s="70">
        <v>19</v>
      </c>
      <c r="D615" s="70">
        <v>26</v>
      </c>
      <c r="E615" s="70">
        <v>2022</v>
      </c>
      <c r="F615" s="70" t="s">
        <v>161</v>
      </c>
      <c r="G615" s="1064" t="s">
        <v>2289</v>
      </c>
      <c r="H615" s="70" t="s">
        <v>2290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442</v>
      </c>
      <c r="C616" s="70">
        <v>20</v>
      </c>
      <c r="D616" s="70">
        <v>26</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442</v>
      </c>
      <c r="C617" s="70">
        <v>21</v>
      </c>
      <c r="D617" s="70">
        <v>26</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2105</v>
      </c>
      <c r="B9" s="70">
        <v>1</v>
      </c>
      <c r="C9" s="70">
        <v>1</v>
      </c>
      <c r="D9" s="70">
        <v>1</v>
      </c>
      <c r="E9" s="70">
        <v>1990</v>
      </c>
      <c r="F9" s="70" t="s">
        <v>787</v>
      </c>
      <c r="G9" s="1073" t="s">
        <v>2106</v>
      </c>
      <c r="H9" s="70" t="s">
        <v>2107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2108</v>
      </c>
      <c r="B10" s="70">
        <v>2</v>
      </c>
      <c r="C10" s="70">
        <v>2</v>
      </c>
      <c r="D10" s="70">
        <v>1</v>
      </c>
      <c r="E10" s="70">
        <v>2005</v>
      </c>
      <c r="F10" s="70" t="s">
        <v>789</v>
      </c>
      <c r="G10" s="1073" t="s">
        <v>2106</v>
      </c>
      <c r="H10" s="70" t="s">
        <v>2107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2109</v>
      </c>
      <c r="B11" s="70">
        <v>3</v>
      </c>
      <c r="C11" s="70">
        <v>3</v>
      </c>
      <c r="D11" s="70">
        <v>1</v>
      </c>
      <c r="E11" s="70">
        <v>2006</v>
      </c>
      <c r="F11" s="70" t="s">
        <v>790</v>
      </c>
      <c r="G11" s="1073" t="s">
        <v>2106</v>
      </c>
      <c r="H11" s="70" t="s">
        <v>2107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2110</v>
      </c>
      <c r="B12" s="70">
        <v>4</v>
      </c>
      <c r="C12" s="70">
        <v>4</v>
      </c>
      <c r="D12" s="70">
        <v>1</v>
      </c>
      <c r="E12" s="70">
        <v>2007</v>
      </c>
      <c r="F12" s="70" t="s">
        <v>791</v>
      </c>
      <c r="G12" s="1073" t="s">
        <v>2106</v>
      </c>
      <c r="H12" s="70" t="s">
        <v>2107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2111</v>
      </c>
      <c r="B13" s="70">
        <v>5</v>
      </c>
      <c r="C13" s="70">
        <v>5</v>
      </c>
      <c r="D13" s="70">
        <v>1</v>
      </c>
      <c r="E13" s="70">
        <v>2008</v>
      </c>
      <c r="F13" s="70" t="s">
        <v>792</v>
      </c>
      <c r="G13" s="1073" t="s">
        <v>2106</v>
      </c>
      <c r="H13" s="70" t="s">
        <v>2107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2112</v>
      </c>
      <c r="B14" s="70">
        <v>6</v>
      </c>
      <c r="C14" s="70">
        <v>6</v>
      </c>
      <c r="D14" s="70">
        <v>1</v>
      </c>
      <c r="E14" s="70">
        <v>2009</v>
      </c>
      <c r="F14" s="70" t="s">
        <v>176</v>
      </c>
      <c r="G14" s="1073" t="s">
        <v>2106</v>
      </c>
      <c r="H14" s="70" t="s">
        <v>2107</v>
      </c>
      <c r="I14" s="1066"/>
      <c r="J14" s="73">
        <v>0</v>
      </c>
      <c r="K14" s="73">
        <v>0</v>
      </c>
      <c r="L14" s="73">
        <v>0</v>
      </c>
      <c r="M14" s="73">
        <v>0</v>
      </c>
      <c r="N14" s="73">
        <v>0</v>
      </c>
      <c r="O14" s="73">
        <v>0</v>
      </c>
      <c r="P14" s="73">
        <v>0</v>
      </c>
      <c r="Q14" s="73">
        <v>0</v>
      </c>
      <c r="R14" s="73">
        <v>12.6</v>
      </c>
      <c r="S14" s="73">
        <v>0</v>
      </c>
      <c r="T14" s="73">
        <v>0</v>
      </c>
      <c r="U14" s="73">
        <v>0</v>
      </c>
      <c r="V14" s="73">
        <v>0</v>
      </c>
      <c r="W14" s="73">
        <v>0</v>
      </c>
      <c r="X14" s="73">
        <v>9.49</v>
      </c>
      <c r="Y14" s="73">
        <v>0</v>
      </c>
      <c r="Z14" s="73">
        <v>0</v>
      </c>
      <c r="AA14" s="73">
        <v>0</v>
      </c>
      <c r="AB14" s="73">
        <v>0</v>
      </c>
      <c r="AC14" s="73">
        <v>0</v>
      </c>
      <c r="AD14" s="73">
        <v>0</v>
      </c>
      <c r="AE14" s="73">
        <v>0</v>
      </c>
      <c r="AF14" s="73">
        <v>0</v>
      </c>
      <c r="AG14" s="73">
        <v>0</v>
      </c>
      <c r="AH14" s="73">
        <v>0</v>
      </c>
      <c r="AI14" s="73">
        <v>0</v>
      </c>
      <c r="AJ14" s="73">
        <v>0</v>
      </c>
      <c r="AK14" s="73">
        <v>52.137999999999998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12.6</v>
      </c>
      <c r="DT14" s="73">
        <v>0</v>
      </c>
      <c r="DU14" s="73">
        <v>0</v>
      </c>
      <c r="DV14" s="73">
        <v>0</v>
      </c>
      <c r="DW14" s="73">
        <v>0</v>
      </c>
      <c r="DX14" s="73">
        <v>0</v>
      </c>
      <c r="DY14" s="73">
        <v>9.49</v>
      </c>
      <c r="DZ14" s="73">
        <v>0</v>
      </c>
      <c r="EA14" s="73">
        <v>0</v>
      </c>
      <c r="EB14" s="73">
        <v>0</v>
      </c>
      <c r="EC14" s="73">
        <v>0</v>
      </c>
      <c r="ED14" s="73">
        <v>0</v>
      </c>
      <c r="EE14" s="73">
        <v>0</v>
      </c>
      <c r="EF14" s="73">
        <v>0</v>
      </c>
      <c r="EG14" s="73">
        <v>0</v>
      </c>
      <c r="EH14" s="73">
        <v>0</v>
      </c>
      <c r="EI14" s="73">
        <v>0</v>
      </c>
      <c r="EJ14" s="73">
        <v>0</v>
      </c>
      <c r="EK14" s="73">
        <v>0</v>
      </c>
      <c r="EL14" s="73">
        <v>52.137999999999998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74.227999999999994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74.227999999999994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2</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2</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2113</v>
      </c>
      <c r="B15" s="70">
        <v>7</v>
      </c>
      <c r="C15" s="70">
        <v>7</v>
      </c>
      <c r="D15" s="70">
        <v>1</v>
      </c>
      <c r="E15" s="70">
        <v>2010</v>
      </c>
      <c r="F15" s="70" t="s">
        <v>177</v>
      </c>
      <c r="G15" s="1073" t="s">
        <v>2106</v>
      </c>
      <c r="H15" s="70" t="s">
        <v>2107</v>
      </c>
      <c r="I15" s="1066"/>
      <c r="J15" s="73">
        <v>0</v>
      </c>
      <c r="K15" s="73">
        <v>0</v>
      </c>
      <c r="L15" s="73">
        <v>0</v>
      </c>
      <c r="M15" s="73">
        <v>0</v>
      </c>
      <c r="N15" s="73">
        <v>0</v>
      </c>
      <c r="O15" s="73">
        <v>0</v>
      </c>
      <c r="P15" s="73">
        <v>0</v>
      </c>
      <c r="Q15" s="73">
        <v>0</v>
      </c>
      <c r="R15" s="73">
        <v>12.244999999999999</v>
      </c>
      <c r="S15" s="73">
        <v>0</v>
      </c>
      <c r="T15" s="73">
        <v>0</v>
      </c>
      <c r="U15" s="73">
        <v>0</v>
      </c>
      <c r="V15" s="73">
        <v>0</v>
      </c>
      <c r="W15" s="73">
        <v>0</v>
      </c>
      <c r="X15" s="73">
        <v>9.5609999999999999</v>
      </c>
      <c r="Y15" s="73">
        <v>0</v>
      </c>
      <c r="Z15" s="73">
        <v>0</v>
      </c>
      <c r="AA15" s="73">
        <v>0</v>
      </c>
      <c r="AB15" s="73">
        <v>0</v>
      </c>
      <c r="AC15" s="73">
        <v>0</v>
      </c>
      <c r="AD15" s="73">
        <v>0</v>
      </c>
      <c r="AE15" s="73">
        <v>0</v>
      </c>
      <c r="AF15" s="73">
        <v>0</v>
      </c>
      <c r="AG15" s="73">
        <v>0</v>
      </c>
      <c r="AH15" s="73">
        <v>0</v>
      </c>
      <c r="AI15" s="73">
        <v>0</v>
      </c>
      <c r="AJ15" s="73">
        <v>0</v>
      </c>
      <c r="AK15" s="73">
        <v>52.947000000000003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12.244999999999999</v>
      </c>
      <c r="DT15" s="73">
        <v>0</v>
      </c>
      <c r="DU15" s="73">
        <v>0</v>
      </c>
      <c r="DV15" s="73">
        <v>0</v>
      </c>
      <c r="DW15" s="73">
        <v>0</v>
      </c>
      <c r="DX15" s="73">
        <v>0</v>
      </c>
      <c r="DY15" s="73">
        <v>9.5609999999999999</v>
      </c>
      <c r="DZ15" s="73">
        <v>0</v>
      </c>
      <c r="EA15" s="73">
        <v>0</v>
      </c>
      <c r="EB15" s="73">
        <v>0</v>
      </c>
      <c r="EC15" s="73">
        <v>0</v>
      </c>
      <c r="ED15" s="73">
        <v>0</v>
      </c>
      <c r="EE15" s="73">
        <v>0</v>
      </c>
      <c r="EF15" s="73">
        <v>0</v>
      </c>
      <c r="EG15" s="73">
        <v>0</v>
      </c>
      <c r="EH15" s="73">
        <v>0</v>
      </c>
      <c r="EI15" s="73">
        <v>0</v>
      </c>
      <c r="EJ15" s="73">
        <v>0</v>
      </c>
      <c r="EK15" s="73">
        <v>0</v>
      </c>
      <c r="EL15" s="73">
        <v>52.947000000000003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74.753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74.753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2</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2</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2114</v>
      </c>
      <c r="B16" s="70">
        <v>8</v>
      </c>
      <c r="C16" s="70">
        <v>8</v>
      </c>
      <c r="D16" s="70">
        <v>1</v>
      </c>
      <c r="E16" s="70">
        <v>2011</v>
      </c>
      <c r="F16" s="70" t="s">
        <v>178</v>
      </c>
      <c r="G16" s="1073" t="s">
        <v>2106</v>
      </c>
      <c r="H16" s="70" t="s">
        <v>2107</v>
      </c>
      <c r="I16" s="1066"/>
      <c r="J16" s="73">
        <v>0</v>
      </c>
      <c r="K16" s="73">
        <v>0</v>
      </c>
      <c r="L16" s="73">
        <v>0</v>
      </c>
      <c r="M16" s="73">
        <v>0</v>
      </c>
      <c r="N16" s="73">
        <v>0</v>
      </c>
      <c r="O16" s="73">
        <v>0</v>
      </c>
      <c r="P16" s="73">
        <v>0</v>
      </c>
      <c r="Q16" s="73">
        <v>0</v>
      </c>
      <c r="R16" s="73">
        <v>14.006</v>
      </c>
      <c r="S16" s="73">
        <v>0</v>
      </c>
      <c r="T16" s="73">
        <v>0</v>
      </c>
      <c r="U16" s="73">
        <v>0</v>
      </c>
      <c r="V16" s="73">
        <v>0</v>
      </c>
      <c r="W16" s="73">
        <v>0</v>
      </c>
      <c r="X16" s="73">
        <v>10.709</v>
      </c>
      <c r="Y16" s="73">
        <v>0</v>
      </c>
      <c r="Z16" s="73">
        <v>0</v>
      </c>
      <c r="AA16" s="73">
        <v>0</v>
      </c>
      <c r="AB16" s="73">
        <v>4.3890000000000002</v>
      </c>
      <c r="AC16" s="73">
        <v>0</v>
      </c>
      <c r="AD16" s="73">
        <v>0</v>
      </c>
      <c r="AE16" s="73">
        <v>0</v>
      </c>
      <c r="AF16" s="73">
        <v>0</v>
      </c>
      <c r="AG16" s="73">
        <v>0</v>
      </c>
      <c r="AH16" s="73">
        <v>0</v>
      </c>
      <c r="AI16" s="73">
        <v>0</v>
      </c>
      <c r="AJ16" s="73">
        <v>0</v>
      </c>
      <c r="AK16" s="73">
        <v>63.411999999999999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9.4049999999999994</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14.006</v>
      </c>
      <c r="DT16" s="73">
        <v>0</v>
      </c>
      <c r="DU16" s="73">
        <v>0</v>
      </c>
      <c r="DV16" s="73">
        <v>0</v>
      </c>
      <c r="DW16" s="73">
        <v>0</v>
      </c>
      <c r="DX16" s="73">
        <v>0</v>
      </c>
      <c r="DY16" s="73">
        <v>10.709</v>
      </c>
      <c r="DZ16" s="73">
        <v>0</v>
      </c>
      <c r="EA16" s="73">
        <v>0</v>
      </c>
      <c r="EB16" s="73">
        <v>0</v>
      </c>
      <c r="EC16" s="73">
        <v>4.3890000000000002</v>
      </c>
      <c r="ED16" s="73">
        <v>0</v>
      </c>
      <c r="EE16" s="73">
        <v>0</v>
      </c>
      <c r="EF16" s="73">
        <v>0</v>
      </c>
      <c r="EG16" s="73">
        <v>0</v>
      </c>
      <c r="EH16" s="73">
        <v>0</v>
      </c>
      <c r="EI16" s="73">
        <v>0</v>
      </c>
      <c r="EJ16" s="73">
        <v>0</v>
      </c>
      <c r="EK16" s="73">
        <v>0</v>
      </c>
      <c r="EL16" s="73">
        <v>63.411999999999999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9.4049999999999994</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92.516000000000005</v>
      </c>
      <c r="HL16" s="73">
        <v>0</v>
      </c>
      <c r="HM16" s="73">
        <v>0</v>
      </c>
      <c r="HN16" s="73">
        <v>0</v>
      </c>
      <c r="HO16" s="73">
        <v>0</v>
      </c>
      <c r="HP16" s="73">
        <v>0</v>
      </c>
      <c r="HQ16" s="73">
        <v>0</v>
      </c>
      <c r="HR16" s="73">
        <v>0</v>
      </c>
      <c r="HS16" s="73">
        <v>0</v>
      </c>
      <c r="HT16" s="73">
        <v>0</v>
      </c>
      <c r="HU16" s="73">
        <v>0</v>
      </c>
      <c r="HV16" s="73">
        <v>9.4049999999999994</v>
      </c>
      <c r="HW16" s="73">
        <v>0</v>
      </c>
      <c r="HX16" s="73">
        <v>0</v>
      </c>
      <c r="HY16" s="73">
        <v>0</v>
      </c>
      <c r="HZ16" s="73">
        <v>0</v>
      </c>
      <c r="IA16" s="73">
        <v>0</v>
      </c>
      <c r="IB16" s="73">
        <v>0</v>
      </c>
      <c r="IC16" s="73">
        <v>0</v>
      </c>
      <c r="ID16" s="73">
        <v>0</v>
      </c>
      <c r="IE16" s="73">
        <v>0</v>
      </c>
      <c r="IF16" s="73">
        <v>92.516000000000005</v>
      </c>
      <c r="IG16" s="73">
        <v>0</v>
      </c>
      <c r="IH16" s="73">
        <v>0</v>
      </c>
      <c r="II16" s="73">
        <v>0</v>
      </c>
      <c r="IJ16" s="73">
        <v>0</v>
      </c>
      <c r="IK16" s="73">
        <v>0</v>
      </c>
      <c r="IL16" s="73">
        <v>0</v>
      </c>
      <c r="IM16" s="73">
        <v>0</v>
      </c>
      <c r="IN16" s="73">
        <v>0</v>
      </c>
      <c r="IO16" s="73">
        <v>0</v>
      </c>
      <c r="IP16" s="73">
        <v>0</v>
      </c>
      <c r="IQ16" s="73">
        <v>9.4049999999999994</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2</v>
      </c>
      <c r="JL16" s="71">
        <v>0</v>
      </c>
      <c r="JM16" s="71">
        <v>0</v>
      </c>
      <c r="JN16" s="71">
        <v>0</v>
      </c>
      <c r="JO16" s="71">
        <v>1</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2</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2</v>
      </c>
      <c r="NM16" s="71">
        <v>0</v>
      </c>
      <c r="NN16" s="71">
        <v>0</v>
      </c>
      <c r="NO16" s="71">
        <v>0</v>
      </c>
      <c r="NP16" s="71">
        <v>1</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2</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2115</v>
      </c>
      <c r="B17" s="70">
        <v>9</v>
      </c>
      <c r="C17" s="70">
        <v>9</v>
      </c>
      <c r="D17" s="70">
        <v>1</v>
      </c>
      <c r="E17" s="70">
        <v>2012</v>
      </c>
      <c r="F17" s="70" t="s">
        <v>179</v>
      </c>
      <c r="G17" s="1073" t="s">
        <v>2106</v>
      </c>
      <c r="H17" s="70" t="s">
        <v>2107</v>
      </c>
      <c r="I17" s="1066"/>
      <c r="J17" s="73">
        <v>0</v>
      </c>
      <c r="K17" s="73">
        <v>0</v>
      </c>
      <c r="L17" s="73">
        <v>0</v>
      </c>
      <c r="M17" s="73">
        <v>0</v>
      </c>
      <c r="N17" s="73">
        <v>0</v>
      </c>
      <c r="O17" s="73">
        <v>0</v>
      </c>
      <c r="P17" s="73">
        <v>0</v>
      </c>
      <c r="Q17" s="73">
        <v>0</v>
      </c>
      <c r="R17" s="73">
        <v>12.738</v>
      </c>
      <c r="S17" s="73">
        <v>0</v>
      </c>
      <c r="T17" s="73">
        <v>0</v>
      </c>
      <c r="U17" s="73">
        <v>0</v>
      </c>
      <c r="V17" s="73">
        <v>0</v>
      </c>
      <c r="W17" s="73">
        <v>0</v>
      </c>
      <c r="X17" s="73">
        <v>10.275</v>
      </c>
      <c r="Y17" s="73">
        <v>0</v>
      </c>
      <c r="Z17" s="73">
        <v>0</v>
      </c>
      <c r="AA17" s="73">
        <v>0</v>
      </c>
      <c r="AB17" s="73">
        <v>4.1429999999999998</v>
      </c>
      <c r="AC17" s="73">
        <v>0</v>
      </c>
      <c r="AD17" s="73">
        <v>0</v>
      </c>
      <c r="AE17" s="73">
        <v>0</v>
      </c>
      <c r="AF17" s="73">
        <v>0</v>
      </c>
      <c r="AG17" s="73">
        <v>0</v>
      </c>
      <c r="AH17" s="73">
        <v>0</v>
      </c>
      <c r="AI17" s="73">
        <v>0</v>
      </c>
      <c r="AJ17" s="73">
        <v>0</v>
      </c>
      <c r="AK17" s="73">
        <v>61.814999999999998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9.2530000000000001</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12.738</v>
      </c>
      <c r="DT17" s="73">
        <v>0</v>
      </c>
      <c r="DU17" s="73">
        <v>0</v>
      </c>
      <c r="DV17" s="73">
        <v>0</v>
      </c>
      <c r="DW17" s="73">
        <v>0</v>
      </c>
      <c r="DX17" s="73">
        <v>0</v>
      </c>
      <c r="DY17" s="73">
        <v>10.275</v>
      </c>
      <c r="DZ17" s="73">
        <v>0</v>
      </c>
      <c r="EA17" s="73">
        <v>0</v>
      </c>
      <c r="EB17" s="73">
        <v>0</v>
      </c>
      <c r="EC17" s="73">
        <v>4.1429999999999998</v>
      </c>
      <c r="ED17" s="73">
        <v>0</v>
      </c>
      <c r="EE17" s="73">
        <v>0</v>
      </c>
      <c r="EF17" s="73">
        <v>0</v>
      </c>
      <c r="EG17" s="73">
        <v>0</v>
      </c>
      <c r="EH17" s="73">
        <v>0</v>
      </c>
      <c r="EI17" s="73">
        <v>0</v>
      </c>
      <c r="EJ17" s="73">
        <v>0</v>
      </c>
      <c r="EK17" s="73">
        <v>0</v>
      </c>
      <c r="EL17" s="73">
        <v>61.814999999999998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9.2530000000000001</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88.971000000000004</v>
      </c>
      <c r="HL17" s="73">
        <v>0</v>
      </c>
      <c r="HM17" s="73">
        <v>0</v>
      </c>
      <c r="HN17" s="73">
        <v>0</v>
      </c>
      <c r="HO17" s="73">
        <v>0</v>
      </c>
      <c r="HP17" s="73">
        <v>0</v>
      </c>
      <c r="HQ17" s="73">
        <v>0</v>
      </c>
      <c r="HR17" s="73">
        <v>0</v>
      </c>
      <c r="HS17" s="73">
        <v>0</v>
      </c>
      <c r="HT17" s="73">
        <v>0</v>
      </c>
      <c r="HU17" s="73">
        <v>0</v>
      </c>
      <c r="HV17" s="73">
        <v>9.2530000000000001</v>
      </c>
      <c r="HW17" s="73">
        <v>0</v>
      </c>
      <c r="HX17" s="73">
        <v>0</v>
      </c>
      <c r="HY17" s="73">
        <v>0</v>
      </c>
      <c r="HZ17" s="73">
        <v>0</v>
      </c>
      <c r="IA17" s="73">
        <v>0</v>
      </c>
      <c r="IB17" s="73">
        <v>0</v>
      </c>
      <c r="IC17" s="73">
        <v>0</v>
      </c>
      <c r="ID17" s="73">
        <v>0</v>
      </c>
      <c r="IE17" s="73">
        <v>0</v>
      </c>
      <c r="IF17" s="73">
        <v>88.971000000000004</v>
      </c>
      <c r="IG17" s="73">
        <v>0</v>
      </c>
      <c r="IH17" s="73">
        <v>0</v>
      </c>
      <c r="II17" s="73">
        <v>0</v>
      </c>
      <c r="IJ17" s="73">
        <v>0</v>
      </c>
      <c r="IK17" s="73">
        <v>0</v>
      </c>
      <c r="IL17" s="73">
        <v>0</v>
      </c>
      <c r="IM17" s="73">
        <v>0</v>
      </c>
      <c r="IN17" s="73">
        <v>0</v>
      </c>
      <c r="IO17" s="73">
        <v>0</v>
      </c>
      <c r="IP17" s="73">
        <v>0</v>
      </c>
      <c r="IQ17" s="73">
        <v>9.2530000000000001</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2</v>
      </c>
      <c r="JL17" s="71">
        <v>0</v>
      </c>
      <c r="JM17" s="71">
        <v>0</v>
      </c>
      <c r="JN17" s="71">
        <v>0</v>
      </c>
      <c r="JO17" s="71">
        <v>1</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2</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2</v>
      </c>
      <c r="NM17" s="71">
        <v>0</v>
      </c>
      <c r="NN17" s="71">
        <v>0</v>
      </c>
      <c r="NO17" s="71">
        <v>0</v>
      </c>
      <c r="NP17" s="71">
        <v>1</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2</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2116</v>
      </c>
      <c r="B18" s="70">
        <v>10</v>
      </c>
      <c r="C18" s="70">
        <v>10</v>
      </c>
      <c r="D18" s="70">
        <v>1</v>
      </c>
      <c r="E18" s="70">
        <v>2013</v>
      </c>
      <c r="F18" s="70" t="s">
        <v>180</v>
      </c>
      <c r="G18" s="1073" t="s">
        <v>2106</v>
      </c>
      <c r="H18" s="70" t="s">
        <v>2107</v>
      </c>
      <c r="I18" s="1066"/>
      <c r="J18" s="73">
        <v>0</v>
      </c>
      <c r="K18" s="73">
        <v>0</v>
      </c>
      <c r="L18" s="73">
        <v>0</v>
      </c>
      <c r="M18" s="73">
        <v>0</v>
      </c>
      <c r="N18" s="73">
        <v>0</v>
      </c>
      <c r="O18" s="73">
        <v>0</v>
      </c>
      <c r="P18" s="73">
        <v>0</v>
      </c>
      <c r="Q18" s="73">
        <v>0</v>
      </c>
      <c r="R18" s="73">
        <v>16.280999999999999</v>
      </c>
      <c r="S18" s="73">
        <v>0</v>
      </c>
      <c r="T18" s="73">
        <v>0</v>
      </c>
      <c r="U18" s="73">
        <v>0</v>
      </c>
      <c r="V18" s="73">
        <v>0</v>
      </c>
      <c r="W18" s="73">
        <v>0</v>
      </c>
      <c r="X18" s="73">
        <v>11.137</v>
      </c>
      <c r="Y18" s="73">
        <v>0</v>
      </c>
      <c r="Z18" s="73">
        <v>0</v>
      </c>
      <c r="AA18" s="73">
        <v>0</v>
      </c>
      <c r="AB18" s="73">
        <v>5.3239999999999998</v>
      </c>
      <c r="AC18" s="73">
        <v>0</v>
      </c>
      <c r="AD18" s="73">
        <v>0</v>
      </c>
      <c r="AE18" s="73">
        <v>0</v>
      </c>
      <c r="AF18" s="73">
        <v>0</v>
      </c>
      <c r="AG18" s="73">
        <v>0</v>
      </c>
      <c r="AH18" s="73">
        <v>0</v>
      </c>
      <c r="AI18" s="73">
        <v>0</v>
      </c>
      <c r="AJ18" s="73">
        <v>0</v>
      </c>
      <c r="AK18" s="73">
        <v>72.38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9.4019999999999992</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16.280999999999999</v>
      </c>
      <c r="DT18" s="73">
        <v>0</v>
      </c>
      <c r="DU18" s="73">
        <v>0</v>
      </c>
      <c r="DV18" s="73">
        <v>0</v>
      </c>
      <c r="DW18" s="73">
        <v>0</v>
      </c>
      <c r="DX18" s="73">
        <v>0</v>
      </c>
      <c r="DY18" s="73">
        <v>11.137</v>
      </c>
      <c r="DZ18" s="73">
        <v>0</v>
      </c>
      <c r="EA18" s="73">
        <v>0</v>
      </c>
      <c r="EB18" s="73">
        <v>0</v>
      </c>
      <c r="EC18" s="73">
        <v>5.3239999999999998</v>
      </c>
      <c r="ED18" s="73">
        <v>0</v>
      </c>
      <c r="EE18" s="73">
        <v>0</v>
      </c>
      <c r="EF18" s="73">
        <v>0</v>
      </c>
      <c r="EG18" s="73">
        <v>0</v>
      </c>
      <c r="EH18" s="73">
        <v>0</v>
      </c>
      <c r="EI18" s="73">
        <v>0</v>
      </c>
      <c r="EJ18" s="73">
        <v>0</v>
      </c>
      <c r="EK18" s="73">
        <v>0</v>
      </c>
      <c r="EL18" s="73">
        <v>72.38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9.4019999999999992</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105.122</v>
      </c>
      <c r="HL18" s="73">
        <v>0</v>
      </c>
      <c r="HM18" s="73">
        <v>0</v>
      </c>
      <c r="HN18" s="73">
        <v>0</v>
      </c>
      <c r="HO18" s="73">
        <v>0</v>
      </c>
      <c r="HP18" s="73">
        <v>0</v>
      </c>
      <c r="HQ18" s="73">
        <v>0</v>
      </c>
      <c r="HR18" s="73">
        <v>0</v>
      </c>
      <c r="HS18" s="73">
        <v>0</v>
      </c>
      <c r="HT18" s="73">
        <v>0</v>
      </c>
      <c r="HU18" s="73">
        <v>0</v>
      </c>
      <c r="HV18" s="73">
        <v>9.4019999999999992</v>
      </c>
      <c r="HW18" s="73">
        <v>0</v>
      </c>
      <c r="HX18" s="73">
        <v>0</v>
      </c>
      <c r="HY18" s="73">
        <v>0</v>
      </c>
      <c r="HZ18" s="73">
        <v>0</v>
      </c>
      <c r="IA18" s="73">
        <v>0</v>
      </c>
      <c r="IB18" s="73">
        <v>0</v>
      </c>
      <c r="IC18" s="73">
        <v>0</v>
      </c>
      <c r="ID18" s="73">
        <v>0</v>
      </c>
      <c r="IE18" s="73">
        <v>0</v>
      </c>
      <c r="IF18" s="73">
        <v>105.122</v>
      </c>
      <c r="IG18" s="73">
        <v>0</v>
      </c>
      <c r="IH18" s="73">
        <v>0</v>
      </c>
      <c r="II18" s="73">
        <v>0</v>
      </c>
      <c r="IJ18" s="73">
        <v>0</v>
      </c>
      <c r="IK18" s="73">
        <v>0</v>
      </c>
      <c r="IL18" s="73">
        <v>0</v>
      </c>
      <c r="IM18" s="73">
        <v>0</v>
      </c>
      <c r="IN18" s="73">
        <v>0</v>
      </c>
      <c r="IO18" s="73">
        <v>0</v>
      </c>
      <c r="IP18" s="73">
        <v>0</v>
      </c>
      <c r="IQ18" s="73">
        <v>9.4019999999999992</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2</v>
      </c>
      <c r="JL18" s="71">
        <v>0</v>
      </c>
      <c r="JM18" s="71">
        <v>0</v>
      </c>
      <c r="JN18" s="71">
        <v>0</v>
      </c>
      <c r="JO18" s="71">
        <v>1</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2</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2</v>
      </c>
      <c r="NM18" s="71">
        <v>0</v>
      </c>
      <c r="NN18" s="71">
        <v>0</v>
      </c>
      <c r="NO18" s="71">
        <v>0</v>
      </c>
      <c r="NP18" s="71">
        <v>1</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2</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2</v>
      </c>
      <c r="SE18" s="71">
        <v>0</v>
      </c>
      <c r="SF18" s="71">
        <v>0</v>
      </c>
      <c r="SG18" s="71">
        <v>0</v>
      </c>
      <c r="SH18" s="71">
        <v>0</v>
      </c>
    </row>
    <row r="19" spans="1:502">
      <c r="A19" s="16" t="s">
        <v>2117</v>
      </c>
      <c r="B19" s="70">
        <v>11</v>
      </c>
      <c r="C19" s="70">
        <v>11</v>
      </c>
      <c r="D19" s="70">
        <v>1</v>
      </c>
      <c r="E19" s="70">
        <v>2014</v>
      </c>
      <c r="F19" s="70" t="s">
        <v>181</v>
      </c>
      <c r="G19" s="1073" t="s">
        <v>2106</v>
      </c>
      <c r="H19" s="70" t="s">
        <v>2107</v>
      </c>
      <c r="I19" s="1066"/>
      <c r="J19" s="73">
        <v>0</v>
      </c>
      <c r="K19" s="73">
        <v>0</v>
      </c>
      <c r="L19" s="73">
        <v>0</v>
      </c>
      <c r="M19" s="73">
        <v>0</v>
      </c>
      <c r="N19" s="73">
        <v>0</v>
      </c>
      <c r="O19" s="73">
        <v>0</v>
      </c>
      <c r="P19" s="73">
        <v>0</v>
      </c>
      <c r="Q19" s="73">
        <v>0</v>
      </c>
      <c r="R19" s="73">
        <v>13.238</v>
      </c>
      <c r="S19" s="73">
        <v>0</v>
      </c>
      <c r="T19" s="73">
        <v>0</v>
      </c>
      <c r="U19" s="73">
        <v>0</v>
      </c>
      <c r="V19" s="73">
        <v>0</v>
      </c>
      <c r="W19" s="73">
        <v>0</v>
      </c>
      <c r="X19" s="73">
        <v>10.291</v>
      </c>
      <c r="Y19" s="73">
        <v>0</v>
      </c>
      <c r="Z19" s="73">
        <v>0</v>
      </c>
      <c r="AA19" s="73">
        <v>0</v>
      </c>
      <c r="AB19" s="73">
        <v>5.6630000000000003</v>
      </c>
      <c r="AC19" s="73">
        <v>0</v>
      </c>
      <c r="AD19" s="73">
        <v>0</v>
      </c>
      <c r="AE19" s="73">
        <v>0</v>
      </c>
      <c r="AF19" s="73">
        <v>0</v>
      </c>
      <c r="AG19" s="73">
        <v>0</v>
      </c>
      <c r="AH19" s="73">
        <v>0</v>
      </c>
      <c r="AI19" s="73">
        <v>0</v>
      </c>
      <c r="AJ19" s="73">
        <v>0</v>
      </c>
      <c r="AK19" s="73">
        <v>66.826999999999998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9.0129999999999999</v>
      </c>
      <c r="CQ19" s="73">
        <v>0</v>
      </c>
      <c r="CR19" s="73">
        <v>0</v>
      </c>
      <c r="CS19" s="73">
        <v>3.1280000000000001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13.238</v>
      </c>
      <c r="DT19" s="73">
        <v>0</v>
      </c>
      <c r="DU19" s="73">
        <v>0</v>
      </c>
      <c r="DV19" s="73">
        <v>0</v>
      </c>
      <c r="DW19" s="73">
        <v>0</v>
      </c>
      <c r="DX19" s="73">
        <v>0</v>
      </c>
      <c r="DY19" s="73">
        <v>10.291</v>
      </c>
      <c r="DZ19" s="73">
        <v>0</v>
      </c>
      <c r="EA19" s="73">
        <v>0</v>
      </c>
      <c r="EB19" s="73">
        <v>0</v>
      </c>
      <c r="EC19" s="73">
        <v>5.6630000000000003</v>
      </c>
      <c r="ED19" s="73">
        <v>0</v>
      </c>
      <c r="EE19" s="73">
        <v>0</v>
      </c>
      <c r="EF19" s="73">
        <v>0</v>
      </c>
      <c r="EG19" s="73">
        <v>0</v>
      </c>
      <c r="EH19" s="73">
        <v>0</v>
      </c>
      <c r="EI19" s="73">
        <v>0</v>
      </c>
      <c r="EJ19" s="73">
        <v>0</v>
      </c>
      <c r="EK19" s="73">
        <v>0</v>
      </c>
      <c r="EL19" s="73">
        <v>66.826999999999998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9.0129999999999999</v>
      </c>
      <c r="GR19" s="73">
        <v>0</v>
      </c>
      <c r="GS19" s="73">
        <v>0</v>
      </c>
      <c r="GT19" s="73">
        <v>3.1280000000000001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96.019000000000005</v>
      </c>
      <c r="HL19" s="73">
        <v>0</v>
      </c>
      <c r="HM19" s="73">
        <v>0</v>
      </c>
      <c r="HN19" s="73">
        <v>0</v>
      </c>
      <c r="HO19" s="73">
        <v>0</v>
      </c>
      <c r="HP19" s="73">
        <v>0</v>
      </c>
      <c r="HQ19" s="73">
        <v>0</v>
      </c>
      <c r="HR19" s="73">
        <v>0</v>
      </c>
      <c r="HS19" s="73">
        <v>0</v>
      </c>
      <c r="HT19" s="73">
        <v>0</v>
      </c>
      <c r="HU19" s="73">
        <v>0</v>
      </c>
      <c r="HV19" s="73">
        <v>9.0129999999999999</v>
      </c>
      <c r="HW19" s="73">
        <v>0</v>
      </c>
      <c r="HX19" s="73">
        <v>3.1280000000000001</v>
      </c>
      <c r="HY19" s="73">
        <v>0</v>
      </c>
      <c r="HZ19" s="73">
        <v>0</v>
      </c>
      <c r="IA19" s="73">
        <v>0</v>
      </c>
      <c r="IB19" s="73">
        <v>0</v>
      </c>
      <c r="IC19" s="73">
        <v>0</v>
      </c>
      <c r="ID19" s="73">
        <v>0</v>
      </c>
      <c r="IE19" s="73">
        <v>0</v>
      </c>
      <c r="IF19" s="73">
        <v>96.019000000000005</v>
      </c>
      <c r="IG19" s="73">
        <v>0</v>
      </c>
      <c r="IH19" s="73">
        <v>0</v>
      </c>
      <c r="II19" s="73">
        <v>0</v>
      </c>
      <c r="IJ19" s="73">
        <v>0</v>
      </c>
      <c r="IK19" s="73">
        <v>0</v>
      </c>
      <c r="IL19" s="73">
        <v>0</v>
      </c>
      <c r="IM19" s="73">
        <v>0</v>
      </c>
      <c r="IN19" s="73">
        <v>0</v>
      </c>
      <c r="IO19" s="73">
        <v>0</v>
      </c>
      <c r="IP19" s="73">
        <v>0</v>
      </c>
      <c r="IQ19" s="73">
        <v>9.0129999999999999</v>
      </c>
      <c r="IR19" s="73">
        <v>0</v>
      </c>
      <c r="IS19" s="73">
        <v>3.1280000000000001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2</v>
      </c>
      <c r="JL19" s="71">
        <v>0</v>
      </c>
      <c r="JM19" s="71">
        <v>0</v>
      </c>
      <c r="JN19" s="71">
        <v>0</v>
      </c>
      <c r="JO19" s="71">
        <v>1</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2</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2</v>
      </c>
      <c r="NM19" s="71">
        <v>0</v>
      </c>
      <c r="NN19" s="71">
        <v>0</v>
      </c>
      <c r="NO19" s="71">
        <v>0</v>
      </c>
      <c r="NP19" s="71">
        <v>1</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2</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2</v>
      </c>
      <c r="SE19" s="71">
        <v>0</v>
      </c>
      <c r="SF19" s="71">
        <v>1</v>
      </c>
      <c r="SG19" s="71">
        <v>0</v>
      </c>
      <c r="SH19" s="71">
        <v>0</v>
      </c>
    </row>
    <row r="20" spans="1:502">
      <c r="A20" s="16" t="s">
        <v>2118</v>
      </c>
      <c r="B20" s="70">
        <v>12</v>
      </c>
      <c r="C20" s="70">
        <v>12</v>
      </c>
      <c r="D20" s="70">
        <v>1</v>
      </c>
      <c r="E20" s="70">
        <v>2015</v>
      </c>
      <c r="F20" s="70" t="s">
        <v>182</v>
      </c>
      <c r="G20" s="1073" t="s">
        <v>2106</v>
      </c>
      <c r="H20" s="70" t="s">
        <v>2107</v>
      </c>
      <c r="I20" s="1066"/>
      <c r="J20" s="73">
        <v>0</v>
      </c>
      <c r="K20" s="73">
        <v>0</v>
      </c>
      <c r="L20" s="73">
        <v>0</v>
      </c>
      <c r="M20" s="73">
        <v>0</v>
      </c>
      <c r="N20" s="73">
        <v>0</v>
      </c>
      <c r="O20" s="73">
        <v>0</v>
      </c>
      <c r="P20" s="73">
        <v>0</v>
      </c>
      <c r="Q20" s="73">
        <v>0</v>
      </c>
      <c r="R20" s="73">
        <v>12.612</v>
      </c>
      <c r="S20" s="73">
        <v>0</v>
      </c>
      <c r="T20" s="73">
        <v>0</v>
      </c>
      <c r="U20" s="73">
        <v>0</v>
      </c>
      <c r="V20" s="73">
        <v>0</v>
      </c>
      <c r="W20" s="73">
        <v>0</v>
      </c>
      <c r="X20" s="73">
        <v>10.161</v>
      </c>
      <c r="Y20" s="73">
        <v>0</v>
      </c>
      <c r="Z20" s="73">
        <v>0</v>
      </c>
      <c r="AA20" s="73">
        <v>0</v>
      </c>
      <c r="AB20" s="73">
        <v>5.4729999999999999</v>
      </c>
      <c r="AC20" s="73">
        <v>0</v>
      </c>
      <c r="AD20" s="73">
        <v>0</v>
      </c>
      <c r="AE20" s="73">
        <v>0</v>
      </c>
      <c r="AF20" s="73">
        <v>0</v>
      </c>
      <c r="AG20" s="73">
        <v>0</v>
      </c>
      <c r="AH20" s="73">
        <v>0</v>
      </c>
      <c r="AI20" s="73">
        <v>0</v>
      </c>
      <c r="AJ20" s="73">
        <v>0</v>
      </c>
      <c r="AK20" s="73">
        <v>71.736000000000004</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8.4339999999999993</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12.612</v>
      </c>
      <c r="DT20" s="73">
        <v>0</v>
      </c>
      <c r="DU20" s="73">
        <v>0</v>
      </c>
      <c r="DV20" s="73">
        <v>0</v>
      </c>
      <c r="DW20" s="73">
        <v>0</v>
      </c>
      <c r="DX20" s="73">
        <v>0</v>
      </c>
      <c r="DY20" s="73">
        <v>10.161</v>
      </c>
      <c r="DZ20" s="73">
        <v>0</v>
      </c>
      <c r="EA20" s="73">
        <v>0</v>
      </c>
      <c r="EB20" s="73">
        <v>0</v>
      </c>
      <c r="EC20" s="73">
        <v>5.4729999999999999</v>
      </c>
      <c r="ED20" s="73">
        <v>0</v>
      </c>
      <c r="EE20" s="73">
        <v>0</v>
      </c>
      <c r="EF20" s="73">
        <v>0</v>
      </c>
      <c r="EG20" s="73">
        <v>0</v>
      </c>
      <c r="EH20" s="73">
        <v>0</v>
      </c>
      <c r="EI20" s="73">
        <v>0</v>
      </c>
      <c r="EJ20" s="73">
        <v>0</v>
      </c>
      <c r="EK20" s="73">
        <v>0</v>
      </c>
      <c r="EL20" s="73">
        <v>71.736000000000004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8.4339999999999993</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99.981999999999999</v>
      </c>
      <c r="HL20" s="73">
        <v>0</v>
      </c>
      <c r="HM20" s="73">
        <v>0</v>
      </c>
      <c r="HN20" s="73">
        <v>0</v>
      </c>
      <c r="HO20" s="73">
        <v>0</v>
      </c>
      <c r="HP20" s="73">
        <v>0</v>
      </c>
      <c r="HQ20" s="73">
        <v>0</v>
      </c>
      <c r="HR20" s="73">
        <v>0</v>
      </c>
      <c r="HS20" s="73">
        <v>0</v>
      </c>
      <c r="HT20" s="73">
        <v>0</v>
      </c>
      <c r="HU20" s="73">
        <v>0</v>
      </c>
      <c r="HV20" s="73">
        <v>8.4339999999999993</v>
      </c>
      <c r="HW20" s="73">
        <v>0</v>
      </c>
      <c r="HX20" s="73">
        <v>0</v>
      </c>
      <c r="HY20" s="73">
        <v>0</v>
      </c>
      <c r="HZ20" s="73">
        <v>0</v>
      </c>
      <c r="IA20" s="73">
        <v>0</v>
      </c>
      <c r="IB20" s="73">
        <v>0</v>
      </c>
      <c r="IC20" s="73">
        <v>0</v>
      </c>
      <c r="ID20" s="73">
        <v>0</v>
      </c>
      <c r="IE20" s="73">
        <v>0</v>
      </c>
      <c r="IF20" s="73">
        <v>99.981999999999999</v>
      </c>
      <c r="IG20" s="73">
        <v>0</v>
      </c>
      <c r="IH20" s="73">
        <v>0</v>
      </c>
      <c r="II20" s="73">
        <v>0</v>
      </c>
      <c r="IJ20" s="73">
        <v>0</v>
      </c>
      <c r="IK20" s="73">
        <v>0</v>
      </c>
      <c r="IL20" s="73">
        <v>0</v>
      </c>
      <c r="IM20" s="73">
        <v>0</v>
      </c>
      <c r="IN20" s="73">
        <v>0</v>
      </c>
      <c r="IO20" s="73">
        <v>0</v>
      </c>
      <c r="IP20" s="73">
        <v>0</v>
      </c>
      <c r="IQ20" s="73">
        <v>8.4339999999999993</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2</v>
      </c>
      <c r="JL20" s="71">
        <v>0</v>
      </c>
      <c r="JM20" s="71">
        <v>0</v>
      </c>
      <c r="JN20" s="71">
        <v>0</v>
      </c>
      <c r="JO20" s="71">
        <v>1</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2</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2</v>
      </c>
      <c r="NM20" s="71">
        <v>0</v>
      </c>
      <c r="NN20" s="71">
        <v>0</v>
      </c>
      <c r="NO20" s="71">
        <v>0</v>
      </c>
      <c r="NP20" s="71">
        <v>1</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2</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2</v>
      </c>
      <c r="SE20" s="71">
        <v>0</v>
      </c>
      <c r="SF20" s="71">
        <v>0</v>
      </c>
      <c r="SG20" s="71">
        <v>0</v>
      </c>
      <c r="SH20" s="71">
        <v>0</v>
      </c>
    </row>
    <row r="21" spans="1:502">
      <c r="A21" s="16" t="s">
        <v>2119</v>
      </c>
      <c r="B21" s="70">
        <v>13</v>
      </c>
      <c r="C21" s="70">
        <v>13</v>
      </c>
      <c r="D21" s="70">
        <v>1</v>
      </c>
      <c r="E21" s="70">
        <v>2016</v>
      </c>
      <c r="F21" s="70" t="s">
        <v>155</v>
      </c>
      <c r="G21" s="1073" t="s">
        <v>2106</v>
      </c>
      <c r="H21" s="70" t="s">
        <v>2107</v>
      </c>
      <c r="I21" s="1066"/>
      <c r="J21" s="73">
        <v>0</v>
      </c>
      <c r="K21" s="73">
        <v>0</v>
      </c>
      <c r="L21" s="73">
        <v>0</v>
      </c>
      <c r="M21" s="73">
        <v>0</v>
      </c>
      <c r="N21" s="73">
        <v>0</v>
      </c>
      <c r="O21" s="73">
        <v>0</v>
      </c>
      <c r="P21" s="73">
        <v>0</v>
      </c>
      <c r="Q21" s="73">
        <v>0</v>
      </c>
      <c r="R21" s="73">
        <v>12.894</v>
      </c>
      <c r="S21" s="73">
        <v>0</v>
      </c>
      <c r="T21" s="73">
        <v>0</v>
      </c>
      <c r="U21" s="73">
        <v>0</v>
      </c>
      <c r="V21" s="73">
        <v>0</v>
      </c>
      <c r="W21" s="73">
        <v>4.8780000000000001</v>
      </c>
      <c r="X21" s="73">
        <v>9.8979999999999997</v>
      </c>
      <c r="Y21" s="73">
        <v>0</v>
      </c>
      <c r="Z21" s="73">
        <v>0</v>
      </c>
      <c r="AA21" s="73">
        <v>0</v>
      </c>
      <c r="AB21" s="73">
        <v>5.665</v>
      </c>
      <c r="AC21" s="73">
        <v>0</v>
      </c>
      <c r="AD21" s="73">
        <v>0</v>
      </c>
      <c r="AE21" s="73">
        <v>0</v>
      </c>
      <c r="AF21" s="73">
        <v>0</v>
      </c>
      <c r="AG21" s="73">
        <v>0</v>
      </c>
      <c r="AH21" s="73">
        <v>0</v>
      </c>
      <c r="AI21" s="73">
        <v>0</v>
      </c>
      <c r="AJ21" s="73">
        <v>0</v>
      </c>
      <c r="AK21" s="73">
        <v>88.286000000000001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4.2389999999999999</v>
      </c>
      <c r="CO21" s="73">
        <v>0</v>
      </c>
      <c r="CP21" s="73">
        <v>4.3179999999999996</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12.894</v>
      </c>
      <c r="DT21" s="73">
        <v>0</v>
      </c>
      <c r="DU21" s="73">
        <v>0</v>
      </c>
      <c r="DV21" s="73">
        <v>0</v>
      </c>
      <c r="DW21" s="73">
        <v>0</v>
      </c>
      <c r="DX21" s="73">
        <v>4.8780000000000001</v>
      </c>
      <c r="DY21" s="73">
        <v>9.8979999999999997</v>
      </c>
      <c r="DZ21" s="73">
        <v>0</v>
      </c>
      <c r="EA21" s="73">
        <v>0</v>
      </c>
      <c r="EB21" s="73">
        <v>0</v>
      </c>
      <c r="EC21" s="73">
        <v>5.665</v>
      </c>
      <c r="ED21" s="73">
        <v>0</v>
      </c>
      <c r="EE21" s="73">
        <v>0</v>
      </c>
      <c r="EF21" s="73">
        <v>0</v>
      </c>
      <c r="EG21" s="73">
        <v>0</v>
      </c>
      <c r="EH21" s="73">
        <v>0</v>
      </c>
      <c r="EI21" s="73">
        <v>0</v>
      </c>
      <c r="EJ21" s="73">
        <v>0</v>
      </c>
      <c r="EK21" s="73">
        <v>0</v>
      </c>
      <c r="EL21" s="73">
        <v>88.286000000000001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4.2389999999999999</v>
      </c>
      <c r="GP21" s="73">
        <v>0</v>
      </c>
      <c r="GQ21" s="73">
        <v>4.3179999999999996</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121.621</v>
      </c>
      <c r="HL21" s="73">
        <v>0</v>
      </c>
      <c r="HM21" s="73">
        <v>0</v>
      </c>
      <c r="HN21" s="73">
        <v>0</v>
      </c>
      <c r="HO21" s="73">
        <v>0</v>
      </c>
      <c r="HP21" s="73">
        <v>0</v>
      </c>
      <c r="HQ21" s="73">
        <v>0</v>
      </c>
      <c r="HR21" s="73">
        <v>0</v>
      </c>
      <c r="HS21" s="73">
        <v>0</v>
      </c>
      <c r="HT21" s="73">
        <v>0</v>
      </c>
      <c r="HU21" s="73">
        <v>0</v>
      </c>
      <c r="HV21" s="73">
        <v>8.5570000000000004</v>
      </c>
      <c r="HW21" s="73">
        <v>0</v>
      </c>
      <c r="HX21" s="73">
        <v>0</v>
      </c>
      <c r="HY21" s="73">
        <v>0</v>
      </c>
      <c r="HZ21" s="73">
        <v>0</v>
      </c>
      <c r="IA21" s="73">
        <v>0</v>
      </c>
      <c r="IB21" s="73">
        <v>0</v>
      </c>
      <c r="IC21" s="73">
        <v>0</v>
      </c>
      <c r="ID21" s="73">
        <v>0</v>
      </c>
      <c r="IE21" s="73">
        <v>0</v>
      </c>
      <c r="IF21" s="73">
        <v>121.621</v>
      </c>
      <c r="IG21" s="73">
        <v>0</v>
      </c>
      <c r="IH21" s="73">
        <v>0</v>
      </c>
      <c r="II21" s="73">
        <v>0</v>
      </c>
      <c r="IJ21" s="73">
        <v>0</v>
      </c>
      <c r="IK21" s="73">
        <v>0</v>
      </c>
      <c r="IL21" s="73">
        <v>0</v>
      </c>
      <c r="IM21" s="73">
        <v>0</v>
      </c>
      <c r="IN21" s="73">
        <v>0</v>
      </c>
      <c r="IO21" s="73">
        <v>0</v>
      </c>
      <c r="IP21" s="73">
        <v>0</v>
      </c>
      <c r="IQ21" s="73">
        <v>8.5570000000000004</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1</v>
      </c>
      <c r="JK21" s="71">
        <v>2</v>
      </c>
      <c r="JL21" s="71">
        <v>0</v>
      </c>
      <c r="JM21" s="71">
        <v>0</v>
      </c>
      <c r="JN21" s="71">
        <v>0</v>
      </c>
      <c r="JO21" s="71">
        <v>1</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1</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1</v>
      </c>
      <c r="NL21" s="71">
        <v>2</v>
      </c>
      <c r="NM21" s="71">
        <v>0</v>
      </c>
      <c r="NN21" s="71">
        <v>0</v>
      </c>
      <c r="NO21" s="71">
        <v>0</v>
      </c>
      <c r="NP21" s="71">
        <v>1</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1</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2</v>
      </c>
      <c r="SE21" s="71">
        <v>0</v>
      </c>
      <c r="SF21" s="71">
        <v>0</v>
      </c>
      <c r="SG21" s="71">
        <v>0</v>
      </c>
      <c r="SH21" s="71">
        <v>0</v>
      </c>
    </row>
    <row r="22" spans="1:502">
      <c r="A22" s="16" t="s">
        <v>2120</v>
      </c>
      <c r="B22" s="70">
        <v>14</v>
      </c>
      <c r="C22" s="70">
        <v>14</v>
      </c>
      <c r="D22" s="70">
        <v>1</v>
      </c>
      <c r="E22" s="70">
        <v>2017</v>
      </c>
      <c r="F22" s="70" t="s">
        <v>156</v>
      </c>
      <c r="G22" s="1073" t="s">
        <v>2106</v>
      </c>
      <c r="H22" s="70" t="s">
        <v>2107</v>
      </c>
      <c r="I22" s="1066"/>
      <c r="J22" s="73">
        <v>0</v>
      </c>
      <c r="K22" s="73">
        <v>0</v>
      </c>
      <c r="L22" s="73">
        <v>0</v>
      </c>
      <c r="M22" s="73">
        <v>0</v>
      </c>
      <c r="N22" s="73">
        <v>0</v>
      </c>
      <c r="O22" s="73">
        <v>0</v>
      </c>
      <c r="P22" s="73">
        <v>0</v>
      </c>
      <c r="Q22" s="73">
        <v>0</v>
      </c>
      <c r="R22" s="73">
        <v>12.026999999999999</v>
      </c>
      <c r="S22" s="73">
        <v>0</v>
      </c>
      <c r="T22" s="73">
        <v>0</v>
      </c>
      <c r="U22" s="73">
        <v>0</v>
      </c>
      <c r="V22" s="73">
        <v>0</v>
      </c>
      <c r="W22" s="73">
        <v>4.9939999999999998</v>
      </c>
      <c r="X22" s="73">
        <v>9.5879999999999992</v>
      </c>
      <c r="Y22" s="73">
        <v>0</v>
      </c>
      <c r="Z22" s="73">
        <v>0</v>
      </c>
      <c r="AA22" s="73">
        <v>0</v>
      </c>
      <c r="AB22" s="73">
        <v>5.97</v>
      </c>
      <c r="AC22" s="73">
        <v>0</v>
      </c>
      <c r="AD22" s="73">
        <v>0</v>
      </c>
      <c r="AE22" s="73">
        <v>0</v>
      </c>
      <c r="AF22" s="73">
        <v>0</v>
      </c>
      <c r="AG22" s="73">
        <v>0</v>
      </c>
      <c r="AH22" s="73">
        <v>0</v>
      </c>
      <c r="AI22" s="73">
        <v>0</v>
      </c>
      <c r="AJ22" s="73">
        <v>0</v>
      </c>
      <c r="AK22" s="73">
        <v>111.753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4.0970000000000004</v>
      </c>
      <c r="CO22" s="73">
        <v>0</v>
      </c>
      <c r="CP22" s="73">
        <v>4.7039999999999997</v>
      </c>
      <c r="CQ22" s="73">
        <v>0</v>
      </c>
      <c r="CR22" s="73">
        <v>0</v>
      </c>
      <c r="CS22" s="73">
        <v>3.5289999999999999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12.026999999999999</v>
      </c>
      <c r="DT22" s="73">
        <v>0</v>
      </c>
      <c r="DU22" s="73">
        <v>0</v>
      </c>
      <c r="DV22" s="73">
        <v>0</v>
      </c>
      <c r="DW22" s="73">
        <v>0</v>
      </c>
      <c r="DX22" s="73">
        <v>4.9939999999999998</v>
      </c>
      <c r="DY22" s="73">
        <v>9.5879999999999992</v>
      </c>
      <c r="DZ22" s="73">
        <v>0</v>
      </c>
      <c r="EA22" s="73">
        <v>0</v>
      </c>
      <c r="EB22" s="73">
        <v>0</v>
      </c>
      <c r="EC22" s="73">
        <v>5.97</v>
      </c>
      <c r="ED22" s="73">
        <v>0</v>
      </c>
      <c r="EE22" s="73">
        <v>0</v>
      </c>
      <c r="EF22" s="73">
        <v>0</v>
      </c>
      <c r="EG22" s="73">
        <v>0</v>
      </c>
      <c r="EH22" s="73">
        <v>0</v>
      </c>
      <c r="EI22" s="73">
        <v>0</v>
      </c>
      <c r="EJ22" s="73">
        <v>0</v>
      </c>
      <c r="EK22" s="73">
        <v>0</v>
      </c>
      <c r="EL22" s="73">
        <v>111.753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4.0970000000000004</v>
      </c>
      <c r="GP22" s="73">
        <v>0</v>
      </c>
      <c r="GQ22" s="73">
        <v>4.7039999999999997</v>
      </c>
      <c r="GR22" s="73">
        <v>0</v>
      </c>
      <c r="GS22" s="73">
        <v>0</v>
      </c>
      <c r="GT22" s="73">
        <v>3.5289999999999999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144.33199999999999</v>
      </c>
      <c r="HL22" s="73">
        <v>0</v>
      </c>
      <c r="HM22" s="73">
        <v>0</v>
      </c>
      <c r="HN22" s="73">
        <v>0</v>
      </c>
      <c r="HO22" s="73">
        <v>0</v>
      </c>
      <c r="HP22" s="73">
        <v>0</v>
      </c>
      <c r="HQ22" s="73">
        <v>0</v>
      </c>
      <c r="HR22" s="73">
        <v>0</v>
      </c>
      <c r="HS22" s="73">
        <v>0</v>
      </c>
      <c r="HT22" s="73">
        <v>0</v>
      </c>
      <c r="HU22" s="73">
        <v>0</v>
      </c>
      <c r="HV22" s="73">
        <v>8.8010000000000002</v>
      </c>
      <c r="HW22" s="73">
        <v>0</v>
      </c>
      <c r="HX22" s="73">
        <v>3.5289999999999999</v>
      </c>
      <c r="HY22" s="73">
        <v>0</v>
      </c>
      <c r="HZ22" s="73">
        <v>0</v>
      </c>
      <c r="IA22" s="73">
        <v>0</v>
      </c>
      <c r="IB22" s="73">
        <v>0</v>
      </c>
      <c r="IC22" s="73">
        <v>0</v>
      </c>
      <c r="ID22" s="73">
        <v>0</v>
      </c>
      <c r="IE22" s="73">
        <v>0</v>
      </c>
      <c r="IF22" s="73">
        <v>144.33199999999999</v>
      </c>
      <c r="IG22" s="73">
        <v>0</v>
      </c>
      <c r="IH22" s="73">
        <v>0</v>
      </c>
      <c r="II22" s="73">
        <v>0</v>
      </c>
      <c r="IJ22" s="73">
        <v>0</v>
      </c>
      <c r="IK22" s="73">
        <v>0</v>
      </c>
      <c r="IL22" s="73">
        <v>0</v>
      </c>
      <c r="IM22" s="73">
        <v>0</v>
      </c>
      <c r="IN22" s="73">
        <v>0</v>
      </c>
      <c r="IO22" s="73">
        <v>0</v>
      </c>
      <c r="IP22" s="73">
        <v>0</v>
      </c>
      <c r="IQ22" s="73">
        <v>8.8010000000000002</v>
      </c>
      <c r="IR22" s="73">
        <v>0</v>
      </c>
      <c r="IS22" s="73">
        <v>3.5289999999999999</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2</v>
      </c>
      <c r="JL22" s="71">
        <v>0</v>
      </c>
      <c r="JM22" s="71">
        <v>0</v>
      </c>
      <c r="JN22" s="71">
        <v>0</v>
      </c>
      <c r="JO22" s="71">
        <v>1</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1</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2</v>
      </c>
      <c r="NM22" s="71">
        <v>0</v>
      </c>
      <c r="NN22" s="71">
        <v>0</v>
      </c>
      <c r="NO22" s="71">
        <v>0</v>
      </c>
      <c r="NP22" s="71">
        <v>1</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1</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2</v>
      </c>
      <c r="SE22" s="71">
        <v>0</v>
      </c>
      <c r="SF22" s="71">
        <v>1</v>
      </c>
      <c r="SG22" s="71">
        <v>0</v>
      </c>
      <c r="SH22" s="71">
        <v>0</v>
      </c>
    </row>
    <row r="23" spans="1:502">
      <c r="A23" s="16" t="s">
        <v>2121</v>
      </c>
      <c r="B23" s="70">
        <v>15</v>
      </c>
      <c r="C23" s="70">
        <v>15</v>
      </c>
      <c r="D23" s="70">
        <v>1</v>
      </c>
      <c r="E23" s="70">
        <v>2018</v>
      </c>
      <c r="F23" s="70" t="s">
        <v>183</v>
      </c>
      <c r="G23" s="1073" t="s">
        <v>2106</v>
      </c>
      <c r="H23" s="70" t="s">
        <v>2107</v>
      </c>
      <c r="I23" s="1066"/>
      <c r="J23" s="73">
        <v>0</v>
      </c>
      <c r="K23" s="73">
        <v>0</v>
      </c>
      <c r="L23" s="73">
        <v>0</v>
      </c>
      <c r="M23" s="73">
        <v>0</v>
      </c>
      <c r="N23" s="73">
        <v>0</v>
      </c>
      <c r="O23" s="73">
        <v>0</v>
      </c>
      <c r="P23" s="73">
        <v>0</v>
      </c>
      <c r="Q23" s="73">
        <v>0</v>
      </c>
      <c r="R23" s="73">
        <v>11.64</v>
      </c>
      <c r="S23" s="73">
        <v>0</v>
      </c>
      <c r="T23" s="73">
        <v>0</v>
      </c>
      <c r="U23" s="73">
        <v>0</v>
      </c>
      <c r="V23" s="73">
        <v>0</v>
      </c>
      <c r="W23" s="73">
        <v>4.9939999999999998</v>
      </c>
      <c r="X23" s="73">
        <v>8.0370000000000008</v>
      </c>
      <c r="Y23" s="73">
        <v>0</v>
      </c>
      <c r="Z23" s="73">
        <v>0</v>
      </c>
      <c r="AA23" s="73">
        <v>0</v>
      </c>
      <c r="AB23" s="73">
        <v>5.2809999999999997</v>
      </c>
      <c r="AC23" s="73">
        <v>0</v>
      </c>
      <c r="AD23" s="73">
        <v>0</v>
      </c>
      <c r="AE23" s="73">
        <v>0</v>
      </c>
      <c r="AF23" s="73">
        <v>0</v>
      </c>
      <c r="AG23" s="73">
        <v>0</v>
      </c>
      <c r="AH23" s="73">
        <v>0</v>
      </c>
      <c r="AI23" s="73">
        <v>0</v>
      </c>
      <c r="AJ23" s="73">
        <v>0</v>
      </c>
      <c r="AK23" s="73">
        <v>110.411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8.1300000000000008</v>
      </c>
      <c r="CO23" s="73">
        <v>0</v>
      </c>
      <c r="CP23" s="73">
        <v>0</v>
      </c>
      <c r="CQ23" s="73">
        <v>0</v>
      </c>
      <c r="CR23" s="73">
        <v>0</v>
      </c>
      <c r="CS23" s="73">
        <v>3.4209999999999998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11.64</v>
      </c>
      <c r="DT23" s="73">
        <v>0</v>
      </c>
      <c r="DU23" s="73">
        <v>0</v>
      </c>
      <c r="DV23" s="73">
        <v>0</v>
      </c>
      <c r="DW23" s="73">
        <v>0</v>
      </c>
      <c r="DX23" s="73">
        <v>4.9939999999999998</v>
      </c>
      <c r="DY23" s="73">
        <v>8.0370000000000008</v>
      </c>
      <c r="DZ23" s="73">
        <v>0</v>
      </c>
      <c r="EA23" s="73">
        <v>0</v>
      </c>
      <c r="EB23" s="73">
        <v>0</v>
      </c>
      <c r="EC23" s="73">
        <v>5.2809999999999997</v>
      </c>
      <c r="ED23" s="73">
        <v>0</v>
      </c>
      <c r="EE23" s="73">
        <v>0</v>
      </c>
      <c r="EF23" s="73">
        <v>0</v>
      </c>
      <c r="EG23" s="73">
        <v>0</v>
      </c>
      <c r="EH23" s="73">
        <v>0</v>
      </c>
      <c r="EI23" s="73">
        <v>0</v>
      </c>
      <c r="EJ23" s="73">
        <v>0</v>
      </c>
      <c r="EK23" s="73">
        <v>0</v>
      </c>
      <c r="EL23" s="73">
        <v>110.411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8.1300000000000008</v>
      </c>
      <c r="GP23" s="73">
        <v>0</v>
      </c>
      <c r="GQ23" s="73">
        <v>0</v>
      </c>
      <c r="GR23" s="73">
        <v>0</v>
      </c>
      <c r="GS23" s="73">
        <v>0</v>
      </c>
      <c r="GT23" s="73">
        <v>3.4209999999999998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140.363</v>
      </c>
      <c r="HL23" s="73">
        <v>0</v>
      </c>
      <c r="HM23" s="73">
        <v>0</v>
      </c>
      <c r="HN23" s="73">
        <v>0</v>
      </c>
      <c r="HO23" s="73">
        <v>0</v>
      </c>
      <c r="HP23" s="73">
        <v>0</v>
      </c>
      <c r="HQ23" s="73">
        <v>0</v>
      </c>
      <c r="HR23" s="73">
        <v>0</v>
      </c>
      <c r="HS23" s="73">
        <v>0</v>
      </c>
      <c r="HT23" s="73">
        <v>0</v>
      </c>
      <c r="HU23" s="73">
        <v>0</v>
      </c>
      <c r="HV23" s="73">
        <v>8.1300000000000008</v>
      </c>
      <c r="HW23" s="73">
        <v>0</v>
      </c>
      <c r="HX23" s="73">
        <v>3.4209999999999998</v>
      </c>
      <c r="HY23" s="73">
        <v>0</v>
      </c>
      <c r="HZ23" s="73">
        <v>0</v>
      </c>
      <c r="IA23" s="73">
        <v>0</v>
      </c>
      <c r="IB23" s="73">
        <v>0</v>
      </c>
      <c r="IC23" s="73">
        <v>0</v>
      </c>
      <c r="ID23" s="73">
        <v>0</v>
      </c>
      <c r="IE23" s="73">
        <v>0</v>
      </c>
      <c r="IF23" s="73">
        <v>140.363</v>
      </c>
      <c r="IG23" s="73">
        <v>0</v>
      </c>
      <c r="IH23" s="73">
        <v>0</v>
      </c>
      <c r="II23" s="73">
        <v>0</v>
      </c>
      <c r="IJ23" s="73">
        <v>0</v>
      </c>
      <c r="IK23" s="73">
        <v>0</v>
      </c>
      <c r="IL23" s="73">
        <v>0</v>
      </c>
      <c r="IM23" s="73">
        <v>0</v>
      </c>
      <c r="IN23" s="73">
        <v>0</v>
      </c>
      <c r="IO23" s="73">
        <v>0</v>
      </c>
      <c r="IP23" s="73">
        <v>0</v>
      </c>
      <c r="IQ23" s="73">
        <v>8.1300000000000008</v>
      </c>
      <c r="IR23" s="73">
        <v>0</v>
      </c>
      <c r="IS23" s="73">
        <v>3.4209999999999998</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2</v>
      </c>
      <c r="JL23" s="71">
        <v>0</v>
      </c>
      <c r="JM23" s="71">
        <v>0</v>
      </c>
      <c r="JN23" s="71">
        <v>0</v>
      </c>
      <c r="JO23" s="71">
        <v>1</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2</v>
      </c>
      <c r="NM23" s="71">
        <v>0</v>
      </c>
      <c r="NN23" s="71">
        <v>0</v>
      </c>
      <c r="NO23" s="71">
        <v>0</v>
      </c>
      <c r="NP23" s="71">
        <v>1</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2</v>
      </c>
      <c r="SE23" s="71">
        <v>0</v>
      </c>
      <c r="SF23" s="71">
        <v>1</v>
      </c>
      <c r="SG23" s="71">
        <v>0</v>
      </c>
      <c r="SH23" s="71">
        <v>0</v>
      </c>
    </row>
    <row r="24" spans="1:502">
      <c r="A24" s="16" t="s">
        <v>2122</v>
      </c>
      <c r="B24" s="70">
        <v>16</v>
      </c>
      <c r="C24" s="70">
        <v>16</v>
      </c>
      <c r="D24" s="70">
        <v>1</v>
      </c>
      <c r="E24" s="70">
        <v>2019</v>
      </c>
      <c r="F24" s="70" t="s">
        <v>158</v>
      </c>
      <c r="G24" s="1073" t="s">
        <v>2106</v>
      </c>
      <c r="H24" s="70" t="s">
        <v>2107</v>
      </c>
      <c r="I24" s="1066"/>
      <c r="J24" s="73">
        <v>0</v>
      </c>
      <c r="K24" s="73">
        <v>0</v>
      </c>
      <c r="L24" s="73">
        <v>0</v>
      </c>
      <c r="M24" s="73">
        <v>0</v>
      </c>
      <c r="N24" s="73">
        <v>0</v>
      </c>
      <c r="O24" s="73">
        <v>0</v>
      </c>
      <c r="P24" s="73">
        <v>0</v>
      </c>
      <c r="Q24" s="73">
        <v>0</v>
      </c>
      <c r="R24" s="73">
        <v>9.8469999999999995</v>
      </c>
      <c r="S24" s="73">
        <v>0</v>
      </c>
      <c r="T24" s="73">
        <v>0</v>
      </c>
      <c r="U24" s="73">
        <v>0</v>
      </c>
      <c r="V24" s="73">
        <v>0</v>
      </c>
      <c r="W24" s="73">
        <v>4.5970000000000004</v>
      </c>
      <c r="X24" s="73">
        <v>6.9989999999999997</v>
      </c>
      <c r="Y24" s="73">
        <v>0</v>
      </c>
      <c r="Z24" s="73">
        <v>0</v>
      </c>
      <c r="AA24" s="73">
        <v>0</v>
      </c>
      <c r="AB24" s="73">
        <v>4.133</v>
      </c>
      <c r="AC24" s="73">
        <v>0</v>
      </c>
      <c r="AD24" s="73">
        <v>0</v>
      </c>
      <c r="AE24" s="73">
        <v>0</v>
      </c>
      <c r="AF24" s="73">
        <v>0</v>
      </c>
      <c r="AG24" s="73">
        <v>0</v>
      </c>
      <c r="AH24" s="73">
        <v>0</v>
      </c>
      <c r="AI24" s="73">
        <v>0</v>
      </c>
      <c r="AJ24" s="73">
        <v>0</v>
      </c>
      <c r="AK24" s="73">
        <v>89.506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7.093</v>
      </c>
      <c r="CO24" s="73">
        <v>0</v>
      </c>
      <c r="CP24" s="73">
        <v>0</v>
      </c>
      <c r="CQ24" s="73">
        <v>0</v>
      </c>
      <c r="CR24" s="73">
        <v>0</v>
      </c>
      <c r="CS24" s="73">
        <v>0</v>
      </c>
      <c r="CT24" s="73">
        <v>0</v>
      </c>
      <c r="CU24" s="73">
        <v>0</v>
      </c>
      <c r="CV24" s="73">
        <v>0</v>
      </c>
      <c r="CW24" s="73">
        <v>0</v>
      </c>
      <c r="CX24" s="73">
        <v>0</v>
      </c>
      <c r="CY24" s="73">
        <v>0</v>
      </c>
      <c r="CZ24" s="73">
        <v>0</v>
      </c>
      <c r="DA24" s="73">
        <v>0</v>
      </c>
      <c r="DB24" s="73">
        <v>0</v>
      </c>
      <c r="DC24" s="73">
        <v>3.5609999999999999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9.8469999999999995</v>
      </c>
      <c r="DT24" s="73">
        <v>0</v>
      </c>
      <c r="DU24" s="73">
        <v>0</v>
      </c>
      <c r="DV24" s="73">
        <v>0</v>
      </c>
      <c r="DW24" s="73">
        <v>0</v>
      </c>
      <c r="DX24" s="73">
        <v>4.5970000000000004</v>
      </c>
      <c r="DY24" s="73">
        <v>6.9989999999999997</v>
      </c>
      <c r="DZ24" s="73">
        <v>0</v>
      </c>
      <c r="EA24" s="73">
        <v>0</v>
      </c>
      <c r="EB24" s="73">
        <v>0</v>
      </c>
      <c r="EC24" s="73">
        <v>4.133</v>
      </c>
      <c r="ED24" s="73">
        <v>0</v>
      </c>
      <c r="EE24" s="73">
        <v>0</v>
      </c>
      <c r="EF24" s="73">
        <v>0</v>
      </c>
      <c r="EG24" s="73">
        <v>0</v>
      </c>
      <c r="EH24" s="73">
        <v>0</v>
      </c>
      <c r="EI24" s="73">
        <v>0</v>
      </c>
      <c r="EJ24" s="73">
        <v>0</v>
      </c>
      <c r="EK24" s="73">
        <v>0</v>
      </c>
      <c r="EL24" s="73">
        <v>89.506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7.093</v>
      </c>
      <c r="GP24" s="73">
        <v>0</v>
      </c>
      <c r="GQ24" s="73">
        <v>0</v>
      </c>
      <c r="GR24" s="73">
        <v>0</v>
      </c>
      <c r="GS24" s="73">
        <v>0</v>
      </c>
      <c r="GT24" s="73">
        <v>0</v>
      </c>
      <c r="GU24" s="73">
        <v>0</v>
      </c>
      <c r="GV24" s="73">
        <v>0</v>
      </c>
      <c r="GW24" s="73">
        <v>0</v>
      </c>
      <c r="GX24" s="73">
        <v>0</v>
      </c>
      <c r="GY24" s="73">
        <v>0</v>
      </c>
      <c r="GZ24" s="73">
        <v>0</v>
      </c>
      <c r="HA24" s="73">
        <v>0</v>
      </c>
      <c r="HB24" s="73">
        <v>0</v>
      </c>
      <c r="HC24" s="73">
        <v>0</v>
      </c>
      <c r="HD24" s="73">
        <v>3.5609999999999999</v>
      </c>
      <c r="HE24" s="73">
        <v>0</v>
      </c>
      <c r="HF24" s="73">
        <v>0</v>
      </c>
      <c r="HG24" s="73">
        <v>0</v>
      </c>
      <c r="HH24" s="73">
        <v>0</v>
      </c>
      <c r="HI24" s="73">
        <v>0</v>
      </c>
      <c r="HJ24" s="73">
        <v>0</v>
      </c>
      <c r="HK24" s="73">
        <v>115.08199999999999</v>
      </c>
      <c r="HL24" s="73">
        <v>0</v>
      </c>
      <c r="HM24" s="73">
        <v>0</v>
      </c>
      <c r="HN24" s="73">
        <v>0</v>
      </c>
      <c r="HO24" s="73">
        <v>0</v>
      </c>
      <c r="HP24" s="73">
        <v>0</v>
      </c>
      <c r="HQ24" s="73">
        <v>0</v>
      </c>
      <c r="HR24" s="73">
        <v>0</v>
      </c>
      <c r="HS24" s="73">
        <v>0</v>
      </c>
      <c r="HT24" s="73">
        <v>0</v>
      </c>
      <c r="HU24" s="73">
        <v>0</v>
      </c>
      <c r="HV24" s="73">
        <v>7.093</v>
      </c>
      <c r="HW24" s="73">
        <v>0</v>
      </c>
      <c r="HX24" s="73">
        <v>0</v>
      </c>
      <c r="HY24" s="73">
        <v>3.5609999999999999</v>
      </c>
      <c r="HZ24" s="73">
        <v>0</v>
      </c>
      <c r="IA24" s="73">
        <v>0</v>
      </c>
      <c r="IB24" s="73">
        <v>0</v>
      </c>
      <c r="IC24" s="73">
        <v>0</v>
      </c>
      <c r="ID24" s="73">
        <v>0</v>
      </c>
      <c r="IE24" s="73">
        <v>0</v>
      </c>
      <c r="IF24" s="73">
        <v>115.08199999999999</v>
      </c>
      <c r="IG24" s="73">
        <v>0</v>
      </c>
      <c r="IH24" s="73">
        <v>0</v>
      </c>
      <c r="II24" s="73">
        <v>0</v>
      </c>
      <c r="IJ24" s="73">
        <v>0</v>
      </c>
      <c r="IK24" s="73">
        <v>0</v>
      </c>
      <c r="IL24" s="73">
        <v>0</v>
      </c>
      <c r="IM24" s="73">
        <v>0</v>
      </c>
      <c r="IN24" s="73">
        <v>0</v>
      </c>
      <c r="IO24" s="73">
        <v>0</v>
      </c>
      <c r="IP24" s="73">
        <v>0</v>
      </c>
      <c r="IQ24" s="73">
        <v>7.093</v>
      </c>
      <c r="IR24" s="73">
        <v>0</v>
      </c>
      <c r="IS24" s="73">
        <v>0</v>
      </c>
      <c r="IT24" s="73">
        <v>3.5609999999999999</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2</v>
      </c>
      <c r="JL24" s="71">
        <v>0</v>
      </c>
      <c r="JM24" s="71">
        <v>0</v>
      </c>
      <c r="JN24" s="71">
        <v>0</v>
      </c>
      <c r="JO24" s="71">
        <v>1</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2</v>
      </c>
      <c r="NM24" s="71">
        <v>0</v>
      </c>
      <c r="NN24" s="71">
        <v>0</v>
      </c>
      <c r="NO24" s="71">
        <v>0</v>
      </c>
      <c r="NP24" s="71">
        <v>1</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2</v>
      </c>
      <c r="RJ24" s="71">
        <v>0</v>
      </c>
      <c r="RK24" s="71">
        <v>0</v>
      </c>
      <c r="RL24" s="71">
        <v>1</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2</v>
      </c>
      <c r="SE24" s="71">
        <v>0</v>
      </c>
      <c r="SF24" s="71">
        <v>0</v>
      </c>
      <c r="SG24" s="71">
        <v>1</v>
      </c>
      <c r="SH24" s="71">
        <v>0</v>
      </c>
    </row>
    <row r="25" spans="1:502">
      <c r="A25" s="16" t="s">
        <v>2123</v>
      </c>
      <c r="B25" s="70">
        <v>17</v>
      </c>
      <c r="C25" s="70">
        <v>17</v>
      </c>
      <c r="D25" s="70">
        <v>1</v>
      </c>
      <c r="E25" s="70">
        <v>2020</v>
      </c>
      <c r="F25" s="70" t="s">
        <v>159</v>
      </c>
      <c r="G25" s="1073" t="s">
        <v>2106</v>
      </c>
      <c r="H25" s="70" t="s">
        <v>2107</v>
      </c>
      <c r="I25" s="1066"/>
      <c r="J25" s="73">
        <v>0</v>
      </c>
      <c r="K25" s="73">
        <v>0</v>
      </c>
      <c r="L25" s="73">
        <v>0</v>
      </c>
      <c r="M25" s="73">
        <v>0</v>
      </c>
      <c r="N25" s="73">
        <v>0</v>
      </c>
      <c r="O25" s="73">
        <v>0</v>
      </c>
      <c r="P25" s="73">
        <v>0</v>
      </c>
      <c r="Q25" s="73">
        <v>0</v>
      </c>
      <c r="R25" s="73">
        <v>9.3000000000000007</v>
      </c>
      <c r="S25" s="73">
        <v>0</v>
      </c>
      <c r="T25" s="73">
        <v>0</v>
      </c>
      <c r="U25" s="73">
        <v>0</v>
      </c>
      <c r="V25" s="73">
        <v>0</v>
      </c>
      <c r="W25" s="73">
        <v>4.2039999999999997</v>
      </c>
      <c r="X25" s="73">
        <v>6.1740000000000004</v>
      </c>
      <c r="Y25" s="73">
        <v>0</v>
      </c>
      <c r="Z25" s="73">
        <v>0</v>
      </c>
      <c r="AA25" s="73">
        <v>0</v>
      </c>
      <c r="AB25" s="73">
        <v>3.3490000000000002</v>
      </c>
      <c r="AC25" s="73">
        <v>0</v>
      </c>
      <c r="AD25" s="73">
        <v>0</v>
      </c>
      <c r="AE25" s="73">
        <v>0</v>
      </c>
      <c r="AF25" s="73">
        <v>0</v>
      </c>
      <c r="AG25" s="73">
        <v>0</v>
      </c>
      <c r="AH25" s="73">
        <v>0</v>
      </c>
      <c r="AI25" s="73">
        <v>0</v>
      </c>
      <c r="AJ25" s="73">
        <v>0</v>
      </c>
      <c r="AK25" s="73">
        <v>90.918999999999997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6.125</v>
      </c>
      <c r="CO25" s="73">
        <v>0</v>
      </c>
      <c r="CP25" s="73">
        <v>0</v>
      </c>
      <c r="CQ25" s="73">
        <v>0</v>
      </c>
      <c r="CR25" s="73">
        <v>0</v>
      </c>
      <c r="CS25" s="73">
        <v>3.3380000000000001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9.3000000000000007</v>
      </c>
      <c r="DT25" s="73">
        <v>0</v>
      </c>
      <c r="DU25" s="73">
        <v>0</v>
      </c>
      <c r="DV25" s="73">
        <v>0</v>
      </c>
      <c r="DW25" s="73">
        <v>0</v>
      </c>
      <c r="DX25" s="73">
        <v>4.2039999999999997</v>
      </c>
      <c r="DY25" s="73">
        <v>6.1740000000000004</v>
      </c>
      <c r="DZ25" s="73">
        <v>0</v>
      </c>
      <c r="EA25" s="73">
        <v>0</v>
      </c>
      <c r="EB25" s="73">
        <v>0</v>
      </c>
      <c r="EC25" s="73">
        <v>3.3490000000000002</v>
      </c>
      <c r="ED25" s="73">
        <v>0</v>
      </c>
      <c r="EE25" s="73">
        <v>0</v>
      </c>
      <c r="EF25" s="73">
        <v>0</v>
      </c>
      <c r="EG25" s="73">
        <v>0</v>
      </c>
      <c r="EH25" s="73">
        <v>0</v>
      </c>
      <c r="EI25" s="73">
        <v>0</v>
      </c>
      <c r="EJ25" s="73">
        <v>0</v>
      </c>
      <c r="EK25" s="73">
        <v>0</v>
      </c>
      <c r="EL25" s="73">
        <v>90.918999999999997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6.125</v>
      </c>
      <c r="GP25" s="73">
        <v>0</v>
      </c>
      <c r="GQ25" s="73">
        <v>0</v>
      </c>
      <c r="GR25" s="73">
        <v>0</v>
      </c>
      <c r="GS25" s="73">
        <v>0</v>
      </c>
      <c r="GT25" s="73">
        <v>3.3380000000000001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113.946</v>
      </c>
      <c r="HL25" s="73">
        <v>0</v>
      </c>
      <c r="HM25" s="73">
        <v>0</v>
      </c>
      <c r="HN25" s="73">
        <v>0</v>
      </c>
      <c r="HO25" s="73">
        <v>0</v>
      </c>
      <c r="HP25" s="73">
        <v>0</v>
      </c>
      <c r="HQ25" s="73">
        <v>0</v>
      </c>
      <c r="HR25" s="73">
        <v>0</v>
      </c>
      <c r="HS25" s="73">
        <v>0</v>
      </c>
      <c r="HT25" s="73">
        <v>0</v>
      </c>
      <c r="HU25" s="73">
        <v>0</v>
      </c>
      <c r="HV25" s="73">
        <v>6.125</v>
      </c>
      <c r="HW25" s="73">
        <v>0</v>
      </c>
      <c r="HX25" s="73">
        <v>3.3380000000000001</v>
      </c>
      <c r="HY25" s="73">
        <v>0</v>
      </c>
      <c r="HZ25" s="73">
        <v>0</v>
      </c>
      <c r="IA25" s="73">
        <v>0</v>
      </c>
      <c r="IB25" s="73">
        <v>0</v>
      </c>
      <c r="IC25" s="73">
        <v>0</v>
      </c>
      <c r="ID25" s="73">
        <v>0</v>
      </c>
      <c r="IE25" s="73">
        <v>0</v>
      </c>
      <c r="IF25" s="73">
        <v>113.946</v>
      </c>
      <c r="IG25" s="73">
        <v>0</v>
      </c>
      <c r="IH25" s="73">
        <v>0</v>
      </c>
      <c r="II25" s="73">
        <v>0</v>
      </c>
      <c r="IJ25" s="73">
        <v>0</v>
      </c>
      <c r="IK25" s="73">
        <v>0</v>
      </c>
      <c r="IL25" s="73">
        <v>0</v>
      </c>
      <c r="IM25" s="73">
        <v>0</v>
      </c>
      <c r="IN25" s="73">
        <v>0</v>
      </c>
      <c r="IO25" s="73">
        <v>0</v>
      </c>
      <c r="IP25" s="73">
        <v>0</v>
      </c>
      <c r="IQ25" s="73">
        <v>6.125</v>
      </c>
      <c r="IR25" s="73">
        <v>0</v>
      </c>
      <c r="IS25" s="73">
        <v>3.3380000000000001</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2</v>
      </c>
      <c r="JL25" s="71">
        <v>0</v>
      </c>
      <c r="JM25" s="71">
        <v>0</v>
      </c>
      <c r="JN25" s="71">
        <v>0</v>
      </c>
      <c r="JO25" s="71">
        <v>1</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2</v>
      </c>
      <c r="NM25" s="71">
        <v>0</v>
      </c>
      <c r="NN25" s="71">
        <v>0</v>
      </c>
      <c r="NO25" s="71">
        <v>0</v>
      </c>
      <c r="NP25" s="71">
        <v>1</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2</v>
      </c>
      <c r="SE25" s="71">
        <v>0</v>
      </c>
      <c r="SF25" s="71">
        <v>1</v>
      </c>
      <c r="SG25" s="71">
        <v>0</v>
      </c>
      <c r="SH25" s="71">
        <v>0</v>
      </c>
    </row>
    <row r="26" spans="1:502">
      <c r="A26" s="16" t="s">
        <v>2124</v>
      </c>
      <c r="B26" s="70">
        <v>18</v>
      </c>
      <c r="C26" s="70">
        <v>18</v>
      </c>
      <c r="D26" s="70">
        <v>1</v>
      </c>
      <c r="E26" s="70">
        <v>2021</v>
      </c>
      <c r="F26" s="70" t="s">
        <v>160</v>
      </c>
      <c r="G26" s="1073" t="s">
        <v>2106</v>
      </c>
      <c r="H26" s="70" t="s">
        <v>2107</v>
      </c>
      <c r="I26" s="1066"/>
      <c r="J26" s="73">
        <v>0</v>
      </c>
      <c r="K26" s="73">
        <v>0</v>
      </c>
      <c r="L26" s="73">
        <v>0</v>
      </c>
      <c r="M26" s="73">
        <v>0</v>
      </c>
      <c r="N26" s="73">
        <v>0</v>
      </c>
      <c r="O26" s="73">
        <v>0</v>
      </c>
      <c r="P26" s="73">
        <v>0</v>
      </c>
      <c r="Q26" s="73">
        <v>0</v>
      </c>
      <c r="R26" s="73">
        <v>8.9879999999999995</v>
      </c>
      <c r="S26" s="73">
        <v>0</v>
      </c>
      <c r="T26" s="73">
        <v>0</v>
      </c>
      <c r="U26" s="73">
        <v>0</v>
      </c>
      <c r="V26" s="73">
        <v>0</v>
      </c>
      <c r="W26" s="73">
        <v>4.085</v>
      </c>
      <c r="X26" s="73">
        <v>5.9379999999999997</v>
      </c>
      <c r="Y26" s="73">
        <v>0</v>
      </c>
      <c r="Z26" s="73">
        <v>0</v>
      </c>
      <c r="AA26" s="73">
        <v>0</v>
      </c>
      <c r="AB26" s="73">
        <v>4.1920000000000002</v>
      </c>
      <c r="AC26" s="73">
        <v>0</v>
      </c>
      <c r="AD26" s="73">
        <v>0</v>
      </c>
      <c r="AE26" s="73">
        <v>0</v>
      </c>
      <c r="AF26" s="73">
        <v>0</v>
      </c>
      <c r="AG26" s="73">
        <v>0</v>
      </c>
      <c r="AH26" s="73">
        <v>0</v>
      </c>
      <c r="AI26" s="73">
        <v>0</v>
      </c>
      <c r="AJ26" s="73">
        <v>0</v>
      </c>
      <c r="AK26" s="73">
        <v>92.471000000000004</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6.0949999999999998</v>
      </c>
      <c r="CO26" s="73">
        <v>0</v>
      </c>
      <c r="CP26" s="73">
        <v>0</v>
      </c>
      <c r="CQ26" s="73">
        <v>0</v>
      </c>
      <c r="CR26" s="73">
        <v>0</v>
      </c>
      <c r="CS26" s="73">
        <v>3.8639999999999999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8.9879999999999995</v>
      </c>
      <c r="DT26" s="73">
        <v>0</v>
      </c>
      <c r="DU26" s="73">
        <v>0</v>
      </c>
      <c r="DV26" s="73">
        <v>0</v>
      </c>
      <c r="DW26" s="73">
        <v>0</v>
      </c>
      <c r="DX26" s="73">
        <v>4.085</v>
      </c>
      <c r="DY26" s="73">
        <v>5.9379999999999997</v>
      </c>
      <c r="DZ26" s="73">
        <v>0</v>
      </c>
      <c r="EA26" s="73">
        <v>0</v>
      </c>
      <c r="EB26" s="73">
        <v>0</v>
      </c>
      <c r="EC26" s="73">
        <v>4.1920000000000002</v>
      </c>
      <c r="ED26" s="73">
        <v>0</v>
      </c>
      <c r="EE26" s="73">
        <v>0</v>
      </c>
      <c r="EF26" s="73">
        <v>0</v>
      </c>
      <c r="EG26" s="73">
        <v>0</v>
      </c>
      <c r="EH26" s="73">
        <v>0</v>
      </c>
      <c r="EI26" s="73">
        <v>0</v>
      </c>
      <c r="EJ26" s="73">
        <v>0</v>
      </c>
      <c r="EK26" s="73">
        <v>0</v>
      </c>
      <c r="EL26" s="73">
        <v>92.471000000000004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6.0949999999999998</v>
      </c>
      <c r="GP26" s="73">
        <v>0</v>
      </c>
      <c r="GQ26" s="73">
        <v>0</v>
      </c>
      <c r="GR26" s="73">
        <v>0</v>
      </c>
      <c r="GS26" s="73">
        <v>0</v>
      </c>
      <c r="GT26" s="73">
        <v>3.8639999999999999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115.67400000000001</v>
      </c>
      <c r="HL26" s="73">
        <v>0</v>
      </c>
      <c r="HM26" s="73">
        <v>0</v>
      </c>
      <c r="HN26" s="73">
        <v>0</v>
      </c>
      <c r="HO26" s="73">
        <v>0</v>
      </c>
      <c r="HP26" s="73">
        <v>0</v>
      </c>
      <c r="HQ26" s="73">
        <v>0</v>
      </c>
      <c r="HR26" s="73">
        <v>0</v>
      </c>
      <c r="HS26" s="73">
        <v>0</v>
      </c>
      <c r="HT26" s="73">
        <v>0</v>
      </c>
      <c r="HU26" s="73">
        <v>0</v>
      </c>
      <c r="HV26" s="73">
        <v>6.0949999999999998</v>
      </c>
      <c r="HW26" s="73">
        <v>0</v>
      </c>
      <c r="HX26" s="73">
        <v>3.8639999999999999</v>
      </c>
      <c r="HY26" s="73">
        <v>0</v>
      </c>
      <c r="HZ26" s="73">
        <v>0</v>
      </c>
      <c r="IA26" s="73">
        <v>0</v>
      </c>
      <c r="IB26" s="73">
        <v>0</v>
      </c>
      <c r="IC26" s="73">
        <v>0</v>
      </c>
      <c r="ID26" s="73">
        <v>0</v>
      </c>
      <c r="IE26" s="73">
        <v>0</v>
      </c>
      <c r="IF26" s="73">
        <v>115.67400000000001</v>
      </c>
      <c r="IG26" s="73">
        <v>0</v>
      </c>
      <c r="IH26" s="73">
        <v>0</v>
      </c>
      <c r="II26" s="73">
        <v>0</v>
      </c>
      <c r="IJ26" s="73">
        <v>0</v>
      </c>
      <c r="IK26" s="73">
        <v>0</v>
      </c>
      <c r="IL26" s="73">
        <v>0</v>
      </c>
      <c r="IM26" s="73">
        <v>0</v>
      </c>
      <c r="IN26" s="73">
        <v>0</v>
      </c>
      <c r="IO26" s="73">
        <v>0</v>
      </c>
      <c r="IP26" s="73">
        <v>0</v>
      </c>
      <c r="IQ26" s="73">
        <v>6.0949999999999998</v>
      </c>
      <c r="IR26" s="73">
        <v>0</v>
      </c>
      <c r="IS26" s="73">
        <v>3.8639999999999999</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2</v>
      </c>
      <c r="JL26" s="71">
        <v>0</v>
      </c>
      <c r="JM26" s="71">
        <v>0</v>
      </c>
      <c r="JN26" s="71">
        <v>0</v>
      </c>
      <c r="JO26" s="71">
        <v>1</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2</v>
      </c>
      <c r="NM26" s="71">
        <v>0</v>
      </c>
      <c r="NN26" s="71">
        <v>0</v>
      </c>
      <c r="NO26" s="71">
        <v>0</v>
      </c>
      <c r="NP26" s="71">
        <v>1</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2</v>
      </c>
      <c r="SE26" s="71">
        <v>0</v>
      </c>
      <c r="SF26" s="71">
        <v>1</v>
      </c>
      <c r="SG26" s="71">
        <v>0</v>
      </c>
      <c r="SH26" s="71">
        <v>0</v>
      </c>
    </row>
    <row r="27" spans="1:502">
      <c r="A27" s="16" t="s">
        <v>2125</v>
      </c>
      <c r="B27" s="70">
        <v>19</v>
      </c>
      <c r="C27" s="70">
        <v>19</v>
      </c>
      <c r="D27" s="70">
        <v>1</v>
      </c>
      <c r="E27" s="70">
        <v>2022</v>
      </c>
      <c r="F27" s="70" t="s">
        <v>161</v>
      </c>
      <c r="G27" s="1073" t="s">
        <v>2106</v>
      </c>
      <c r="H27" s="70" t="s">
        <v>2107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2126</v>
      </c>
      <c r="B28" s="70">
        <v>20</v>
      </c>
      <c r="C28" s="70">
        <v>20</v>
      </c>
      <c r="D28" s="70">
        <v>1</v>
      </c>
      <c r="E28" s="70">
        <v>2023</v>
      </c>
      <c r="F28" s="70" t="s">
        <v>1539</v>
      </c>
      <c r="G28" s="1073" t="s">
        <v>2106</v>
      </c>
      <c r="H28" s="70" t="s">
        <v>2107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2127</v>
      </c>
      <c r="B29" s="70">
        <v>21</v>
      </c>
      <c r="C29" s="70">
        <v>21</v>
      </c>
      <c r="D29" s="70">
        <v>1</v>
      </c>
      <c r="E29" s="70">
        <v>2024</v>
      </c>
      <c r="F29" s="70" t="s">
        <v>1554</v>
      </c>
      <c r="G29" s="1073" t="s">
        <v>2106</v>
      </c>
      <c r="H29" s="70" t="s">
        <v>2107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2106</v>
      </c>
      <c r="H30" s="70" t="s">
        <v>2107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2106</v>
      </c>
      <c r="H31" s="70" t="s">
        <v>2107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2106</v>
      </c>
      <c r="H32" s="70" t="s">
        <v>2107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2106</v>
      </c>
      <c r="H33" s="70" t="s">
        <v>2107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2106</v>
      </c>
      <c r="H34" s="70" t="s">
        <v>2107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2106</v>
      </c>
      <c r="H35" s="70" t="s">
        <v>2107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1640</v>
      </c>
      <c r="B11" s="70">
        <v>3</v>
      </c>
      <c r="C11" s="70">
        <v>18</v>
      </c>
      <c r="D11" s="70">
        <v>3</v>
      </c>
      <c r="E11" s="70">
        <v>2024</v>
      </c>
      <c r="F11" s="70" t="s">
        <v>1554</v>
      </c>
      <c r="G11" s="1073" t="s">
        <v>1637</v>
      </c>
      <c r="H11" s="70" t="s">
        <v>1638</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1947</v>
      </c>
      <c r="B12" s="70">
        <v>4</v>
      </c>
      <c r="C12" s="70">
        <v>18</v>
      </c>
      <c r="D12" s="70">
        <v>4</v>
      </c>
      <c r="E12" s="70">
        <v>2024</v>
      </c>
      <c r="F12" s="70" t="s">
        <v>1554</v>
      </c>
      <c r="G12" s="1073" t="s">
        <v>1926</v>
      </c>
      <c r="H12" s="70" t="s">
        <v>1927</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2127</v>
      </c>
      <c r="B22" s="70">
        <v>14</v>
      </c>
      <c r="C22" s="70">
        <v>18</v>
      </c>
      <c r="D22" s="70">
        <v>14</v>
      </c>
      <c r="E22" s="70">
        <v>2024</v>
      </c>
      <c r="F22" s="70" t="s">
        <v>1554</v>
      </c>
      <c r="G22" s="1073" t="s">
        <v>2106</v>
      </c>
      <c r="H22" s="70" t="s">
        <v>2107</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1554</v>
      </c>
      <c r="G25" s="1073" t="s">
        <v>2319</v>
      </c>
      <c r="H25" s="70" t="s">
        <v>2320</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1639</v>
      </c>
      <c r="B191" s="70">
        <v>183</v>
      </c>
      <c r="C191" s="70">
        <v>16</v>
      </c>
      <c r="D191" s="70">
        <v>3</v>
      </c>
      <c r="E191" s="70">
        <v>2022</v>
      </c>
      <c r="F191" s="70" t="s">
        <v>161</v>
      </c>
      <c r="G191" s="1073" t="s">
        <v>1637</v>
      </c>
      <c r="H191" s="70" t="s">
        <v>1638</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1945</v>
      </c>
      <c r="B192" s="70">
        <v>184</v>
      </c>
      <c r="C192" s="70">
        <v>16</v>
      </c>
      <c r="D192" s="70">
        <v>4</v>
      </c>
      <c r="E192" s="70">
        <v>2022</v>
      </c>
      <c r="F192" s="70" t="s">
        <v>161</v>
      </c>
      <c r="G192" s="1073" t="s">
        <v>1926</v>
      </c>
      <c r="H192" s="70" t="s">
        <v>1927</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2125</v>
      </c>
      <c r="B202" s="70">
        <v>194</v>
      </c>
      <c r="C202" s="70">
        <v>16</v>
      </c>
      <c r="D202" s="70">
        <v>14</v>
      </c>
      <c r="E202" s="70">
        <v>2022</v>
      </c>
      <c r="F202" s="70" t="s">
        <v>161</v>
      </c>
      <c r="G202" s="1073" t="s">
        <v>2106</v>
      </c>
      <c r="H202" s="70" t="s">
        <v>2107</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2106</v>
      </c>
      <c r="H6" s="77" t="s">
        <v>2107</v>
      </c>
      <c r="I6" s="77" t="s">
        <v>2396</v>
      </c>
      <c r="J6" s="77" t="s">
        <v>2397</v>
      </c>
      <c r="K6" s="1080">
        <v>24</v>
      </c>
      <c r="L6" s="1081">
        <v>36</v>
      </c>
      <c r="M6" s="1044"/>
      <c r="N6" s="988">
        <v>1</v>
      </c>
      <c r="O6" s="77" t="s">
        <v>1650</v>
      </c>
      <c r="P6" s="77" t="s">
        <v>1651</v>
      </c>
      <c r="Q6" s="77" t="s">
        <v>1501</v>
      </c>
      <c r="R6" s="16"/>
      <c r="S6" s="77">
        <v>1</v>
      </c>
      <c r="T6" s="77" t="s">
        <v>2106</v>
      </c>
      <c r="U6" s="77" t="s">
        <v>2107</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1637</v>
      </c>
      <c r="AE8" s="77" t="s">
        <v>1638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1926</v>
      </c>
      <c r="AE9" s="77" t="s">
        <v>1927</v>
      </c>
      <c r="AF9" s="77" t="s">
        <v>1501</v>
      </c>
    </row>
    <row r="10" spans="1:32" ht="12">
      <c r="A10" s="16"/>
      <c r="B10" s="16"/>
      <c r="C10" s="16"/>
      <c r="D10" s="16"/>
      <c r="F10" s="75" t="s">
        <v>1501</v>
      </c>
      <c r="G10" s="76" t="s">
        <v>2106</v>
      </c>
      <c r="H10" s="77" t="s">
        <v>2107</v>
      </c>
      <c r="I10" s="77" t="s">
        <v>2396</v>
      </c>
      <c r="J10" s="77" t="s">
        <v>2397</v>
      </c>
      <c r="K10" s="1079">
        <v>24</v>
      </c>
      <c r="L10" s="1045">
        <v>36</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2383</v>
      </c>
      <c r="AE11" s="77" t="s">
        <v>2384</v>
      </c>
      <c r="AF11" s="77" t="s">
        <v>1501</v>
      </c>
    </row>
    <row r="12" spans="1:32" ht="12">
      <c r="A12" s="16"/>
      <c r="B12" s="16"/>
      <c r="C12" s="16"/>
      <c r="D12" s="16"/>
      <c r="F12" s="75" t="s">
        <v>1505</v>
      </c>
      <c r="G12" s="76" t="s">
        <v>2106</v>
      </c>
      <c r="H12" s="77"/>
      <c r="I12" s="77" t="s">
        <v>2106</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2106</v>
      </c>
      <c r="AE19" s="77" t="s">
        <v>2107</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2244</v>
      </c>
      <c r="P32" s="77" t="s">
        <v>1636</v>
      </c>
      <c r="Q32" s="77" t="s">
        <v>1501</v>
      </c>
      <c r="R32" s="16"/>
      <c r="S32" s="16"/>
      <c r="T32" s="16"/>
      <c r="U32" s="16"/>
      <c r="V32" s="16"/>
      <c r="W32" s="16"/>
      <c r="X32" s="77">
        <v>27</v>
      </c>
      <c r="Y32" s="692" t="s">
        <v>2244</v>
      </c>
      <c r="Z32" s="77" t="s">
        <v>1636</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瀬戸内市</v>
      </c>
      <c r="K4" s="70" t="str">
        <f>HLOOKUP(K3,比較地域マスタ!$E$5:$L$6,2,0)</f>
        <v>33212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瀬戸内市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529.1079188827058</v>
      </c>
      <c r="BB5" s="29"/>
      <c r="BC5" s="17"/>
      <c r="BD5" s="1005">
        <f>SUM(BC6:BC8)</f>
        <v>728.51837526076963</v>
      </c>
      <c r="BE5" s="29"/>
      <c r="BF5" s="17"/>
      <c r="BG5" s="1005">
        <f>AK35</f>
        <v>540.72395661416442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499.55830815263101</v>
      </c>
      <c r="BA6" s="17"/>
      <c r="BB6" s="29"/>
      <c r="BC6" s="1005">
        <f>O32</f>
        <v>710.95166071038079</v>
      </c>
      <c r="BD6" s="17"/>
      <c r="BE6" s="29"/>
      <c r="BF6" s="1005">
        <f>AK36</f>
        <v>527.66807157061078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2.9280945555989129</v>
      </c>
      <c r="BA7" s="17"/>
      <c r="BB7" s="29"/>
      <c r="BC7" s="1005">
        <f>O33</f>
        <v>2.443500855503415</v>
      </c>
      <c r="BD7" s="17"/>
      <c r="BE7" s="29"/>
      <c r="BF7" s="1005">
        <f t="shared" ref="BF7:BF8" si="0">AK37</f>
        <v>1.3220453538651882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26.62151617447584</v>
      </c>
      <c r="BA8" s="17"/>
      <c r="BB8" s="29"/>
      <c r="BC8" s="1005">
        <f>O34</f>
        <v>15.123213694885409</v>
      </c>
      <c r="BD8" s="17"/>
      <c r="BE8" s="29"/>
      <c r="BF8" s="1005">
        <f t="shared" si="0"/>
        <v>11.733839689688439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744.18763195786869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46.937249528819542</v>
      </c>
      <c r="BA9" s="1005">
        <f>AZ9</f>
        <v>46.937249528819542</v>
      </c>
      <c r="BB9" s="29"/>
      <c r="BC9" s="1005">
        <f>O35</f>
        <v>55.870374359188219</v>
      </c>
      <c r="BD9" s="1005">
        <f>BC9</f>
        <v>55.870374359188219</v>
      </c>
      <c r="BE9" s="29"/>
      <c r="BF9" s="1005">
        <f>AK39</f>
        <v>44.465487631862359</v>
      </c>
      <c r="BG9" s="1005">
        <f>AK39</f>
        <v>44.465487631862359</v>
      </c>
      <c r="BH9" s="29"/>
    </row>
    <row r="10" spans="1:62" ht="17.100000000000001" customHeight="1" thickBot="1">
      <c r="B10" s="323"/>
      <c r="C10" s="324"/>
      <c r="D10" s="326"/>
      <c r="E10" s="326"/>
      <c r="F10" s="326"/>
      <c r="G10" s="325"/>
      <c r="H10" s="325"/>
      <c r="I10" s="326"/>
      <c r="J10" s="327"/>
      <c r="K10" s="334"/>
      <c r="L10" s="246" t="s">
        <v>114</v>
      </c>
      <c r="M10" s="246"/>
      <c r="N10" s="563"/>
      <c r="O10" s="906">
        <f>SUM(O11:O13)</f>
        <v>529.1079188827058</v>
      </c>
      <c r="P10" s="453">
        <f t="shared" ref="P10:P22" si="1">O10/$O$9</f>
        <v>0.71098725128054885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74.326970289221094</v>
      </c>
      <c r="BA10" s="1005">
        <f>AZ10</f>
        <v>74.326970289221094</v>
      </c>
      <c r="BB10" s="29"/>
      <c r="BC10" s="1005">
        <f>O36</f>
        <v>71.022590922086181</v>
      </c>
      <c r="BD10" s="1005">
        <f>BC10</f>
        <v>71.022590922086181</v>
      </c>
      <c r="BE10" s="29"/>
      <c r="BF10" s="1005">
        <f>AK40</f>
        <v>50.764366733534473</v>
      </c>
      <c r="BG10" s="1005">
        <f>AK40</f>
        <v>50.764366733534473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499.55830815263101</v>
      </c>
      <c r="P11" s="454">
        <f t="shared" si="1"/>
        <v>0.67128004645596273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90.735101577122293</v>
      </c>
      <c r="BB11" s="29"/>
      <c r="BC11" s="1005"/>
      <c r="BD11" s="1005">
        <f>SUM(BC12:BC14)</f>
        <v>84.542665627494841</v>
      </c>
      <c r="BE11" s="29"/>
      <c r="BF11" s="17"/>
      <c r="BG11" s="1005">
        <f>AK41</f>
        <v>69.109556587204992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2.9280945555989129</v>
      </c>
      <c r="P12" s="454">
        <f t="shared" si="1"/>
        <v>3.9346186766037027E-3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87.874860718487838</v>
      </c>
      <c r="BA12" s="17"/>
      <c r="BB12" s="29"/>
      <c r="BC12" s="1005">
        <f>O38</f>
        <v>81.210671801297195</v>
      </c>
      <c r="BD12" s="17"/>
      <c r="BE12" s="29"/>
      <c r="BF12" s="1005">
        <f>AK42</f>
        <v>66.823697376077831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26.62151617447584</v>
      </c>
      <c r="P13" s="454">
        <f t="shared" si="1"/>
        <v>3.5772586147982351E-2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2.3542161049414498</v>
      </c>
      <c r="BA13" s="17"/>
      <c r="BB13" s="29"/>
      <c r="BC13" s="1005">
        <f>O41</f>
        <v>2.9978115542477499</v>
      </c>
      <c r="BD13" s="17"/>
      <c r="BE13" s="29"/>
      <c r="BF13" s="1005">
        <f>AK45</f>
        <v>2.1502209975712527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46.937249528819542</v>
      </c>
      <c r="P14" s="453">
        <f t="shared" si="1"/>
        <v>6.3071794683463425E-2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0.50602475369301836</v>
      </c>
      <c r="BA14" s="17"/>
      <c r="BB14" s="29"/>
      <c r="BC14" s="1005">
        <f>O42</f>
        <v>0.33418227194989331</v>
      </c>
      <c r="BD14" s="17"/>
      <c r="BE14" s="29"/>
      <c r="BF14" s="1005">
        <f t="shared" ref="BF14" si="2">AK46</f>
        <v>0.13563821355590472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74.326970289221094</v>
      </c>
      <c r="P15" s="453">
        <f t="shared" si="1"/>
        <v>9.9876653544584887E-2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3.08039168</v>
      </c>
      <c r="BA15" s="1005">
        <f>AZ15</f>
        <v>3.08039168</v>
      </c>
      <c r="BB15" s="29"/>
      <c r="BC15" s="1005">
        <f>O43</f>
        <v>3.7310987496800001</v>
      </c>
      <c r="BD15" s="1005">
        <f>BC15</f>
        <v>3.7310987496800001</v>
      </c>
      <c r="BE15" s="29"/>
      <c r="BF15" s="1005">
        <f>AK47</f>
        <v>4.0840140413599997</v>
      </c>
      <c r="BG15" s="1005">
        <f>AK47</f>
        <v>4.0840140413599997</v>
      </c>
      <c r="BH15" s="29"/>
    </row>
    <row r="16" spans="1:62" ht="17.100000000000001" customHeight="1" thickBot="1">
      <c r="B16" s="323"/>
      <c r="C16" s="324"/>
      <c r="D16" s="326"/>
      <c r="E16" s="326"/>
      <c r="F16" s="326"/>
      <c r="G16" s="325"/>
      <c r="H16" s="325"/>
      <c r="I16" s="326"/>
      <c r="J16" s="327"/>
      <c r="K16" s="335"/>
      <c r="L16" s="246" t="s">
        <v>128</v>
      </c>
      <c r="M16" s="344"/>
      <c r="N16" s="345"/>
      <c r="O16" s="906">
        <f>SUM(O18:O21)</f>
        <v>90.735101577122293</v>
      </c>
      <c r="P16" s="453">
        <f t="shared" si="1"/>
        <v>0.12192503298987796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87.874860718487838</v>
      </c>
      <c r="P17" s="454">
        <f t="shared" si="1"/>
        <v>0.11808159252432023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46.001179687086882</v>
      </c>
      <c r="P18" s="454">
        <f t="shared" si="1"/>
        <v>6.1813953513394568E-2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41.873681031400963</v>
      </c>
      <c r="P19" s="454">
        <f t="shared" si="1"/>
        <v>5.6267639010925664E-2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2.3542161049414498</v>
      </c>
      <c r="P20" s="454">
        <f t="shared" si="1"/>
        <v>3.1634711514188815E-3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0.50602475369301836</v>
      </c>
      <c r="P21" s="454">
        <f t="shared" si="1"/>
        <v>6.7996931413886541E-4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3.08039168</v>
      </c>
      <c r="P22" s="612">
        <f t="shared" si="1"/>
        <v>4.1392675015249287E-3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507.61470122628879</v>
      </c>
      <c r="AZ22" s="1005">
        <f t="shared" si="3"/>
        <v>524.17658948940766</v>
      </c>
      <c r="BA22" s="1005">
        <f t="shared" si="3"/>
        <v>442.65916271962493</v>
      </c>
      <c r="BB22" s="1005">
        <f t="shared" si="3"/>
        <v>597.02076349980598</v>
      </c>
      <c r="BC22" s="1005">
        <f t="shared" si="3"/>
        <v>728.51837526076963</v>
      </c>
      <c r="BD22" s="1005">
        <f t="shared" si="3"/>
        <v>730.83162707229462</v>
      </c>
      <c r="BE22" s="1005">
        <f t="shared" si="3"/>
        <v>851.3275744278609</v>
      </c>
      <c r="BF22" s="1005">
        <f t="shared" si="3"/>
        <v>899.18810397908453</v>
      </c>
      <c r="BG22" s="1005">
        <f t="shared" si="3"/>
        <v>829.35453857263576</v>
      </c>
      <c r="BH22" s="1005">
        <f t="shared" si="3"/>
        <v>835.64050823589491</v>
      </c>
      <c r="BI22" s="1005">
        <f t="shared" si="3"/>
        <v>894.38593532261427</v>
      </c>
      <c r="BJ22" s="1005">
        <f t="shared" si="3"/>
        <v>810.49353329811095</v>
      </c>
      <c r="BK22" s="1005">
        <f t="shared" si="3"/>
        <v>648.04168199777575</v>
      </c>
      <c r="BL22" s="1005">
        <f t="shared" si="3"/>
        <v>540.72395661416442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54.446501750206743</v>
      </c>
      <c r="AZ23" s="1005">
        <f t="shared" ref="AZ23:BL23" si="4">Y39</f>
        <v>61.542721957424888</v>
      </c>
      <c r="BA23" s="1005">
        <f t="shared" si="4"/>
        <v>58.518514500212042</v>
      </c>
      <c r="BB23" s="1005">
        <f t="shared" si="4"/>
        <v>56.531251917443541</v>
      </c>
      <c r="BC23" s="1005">
        <f t="shared" si="4"/>
        <v>55.870374359188219</v>
      </c>
      <c r="BD23" s="1005">
        <f t="shared" si="4"/>
        <v>56.470842936872543</v>
      </c>
      <c r="BE23" s="1005">
        <f t="shared" si="4"/>
        <v>51.3750941893895</v>
      </c>
      <c r="BF23" s="1005">
        <f t="shared" si="4"/>
        <v>51.327148289008726</v>
      </c>
      <c r="BG23" s="1005">
        <f t="shared" si="4"/>
        <v>48.55505063835691</v>
      </c>
      <c r="BH23" s="1005">
        <f t="shared" si="4"/>
        <v>45.149185637327093</v>
      </c>
      <c r="BI23" s="1005">
        <f t="shared" si="4"/>
        <v>41.002689929183099</v>
      </c>
      <c r="BJ23" s="1005">
        <f t="shared" si="4"/>
        <v>41.113610333747019</v>
      </c>
      <c r="BK23" s="1005">
        <f t="shared" si="4"/>
        <v>46.695110855919957</v>
      </c>
      <c r="BL23" s="1005">
        <f t="shared" si="4"/>
        <v>44.465487631862359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64.285770224123283</v>
      </c>
      <c r="AZ24" s="1005">
        <f t="shared" ref="AZ24:BL24" si="5">Y40</f>
        <v>69.992816659262616</v>
      </c>
      <c r="BA24" s="1005">
        <f t="shared" si="5"/>
        <v>62.100790355262468</v>
      </c>
      <c r="BB24" s="1005">
        <f t="shared" si="5"/>
        <v>70.414038085324222</v>
      </c>
      <c r="BC24" s="1005">
        <f t="shared" si="5"/>
        <v>71.022590922086181</v>
      </c>
      <c r="BD24" s="1005">
        <f t="shared" si="5"/>
        <v>65.945278039150466</v>
      </c>
      <c r="BE24" s="1005">
        <f t="shared" si="5"/>
        <v>70.463816827845122</v>
      </c>
      <c r="BF24" s="1005">
        <f t="shared" si="5"/>
        <v>61.338963306136783</v>
      </c>
      <c r="BG24" s="1005">
        <f t="shared" si="5"/>
        <v>61.862695317470227</v>
      </c>
      <c r="BH24" s="1005">
        <f t="shared" si="5"/>
        <v>49.739787663587656</v>
      </c>
      <c r="BI24" s="1005">
        <f t="shared" si="5"/>
        <v>43.738508254007307</v>
      </c>
      <c r="BJ24" s="1005">
        <f t="shared" si="5"/>
        <v>48.997196100169432</v>
      </c>
      <c r="BK24" s="1005">
        <f t="shared" si="5"/>
        <v>49.901598394840228</v>
      </c>
      <c r="BL24" s="1005">
        <f t="shared" si="5"/>
        <v>50.764366733534473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86.041272104858336</v>
      </c>
      <c r="AZ25" s="1005">
        <f t="shared" ref="AZ25:BL25" si="6">Y41</f>
        <v>87.280170486410327</v>
      </c>
      <c r="BA25" s="1005">
        <f t="shared" si="6"/>
        <v>85.666610930259594</v>
      </c>
      <c r="BB25" s="1005">
        <f t="shared" si="6"/>
        <v>86.189941008705603</v>
      </c>
      <c r="BC25" s="1005">
        <f t="shared" si="6"/>
        <v>84.542665627494841</v>
      </c>
      <c r="BD25" s="1005">
        <f t="shared" si="6"/>
        <v>81.727159671384243</v>
      </c>
      <c r="BE25" s="1005">
        <f t="shared" si="6"/>
        <v>81.25998595600818</v>
      </c>
      <c r="BF25" s="1005">
        <f t="shared" si="6"/>
        <v>79.55751266993633</v>
      </c>
      <c r="BG25" s="1005">
        <f t="shared" si="6"/>
        <v>78.150966670421113</v>
      </c>
      <c r="BH25" s="1005">
        <f t="shared" si="6"/>
        <v>76.874540755027382</v>
      </c>
      <c r="BI25" s="1005">
        <f t="shared" si="6"/>
        <v>75.641461984690721</v>
      </c>
      <c r="BJ25" s="1005">
        <f t="shared" si="6"/>
        <v>68.57136971394165</v>
      </c>
      <c r="BK25" s="1005">
        <f t="shared" si="6"/>
        <v>67.919045085816506</v>
      </c>
      <c r="BL25" s="1005">
        <f t="shared" si="6"/>
        <v>69.109556587204992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1.8920902257400001</v>
      </c>
      <c r="AZ26" s="1005">
        <f t="shared" si="7"/>
        <v>3.6492306830000012</v>
      </c>
      <c r="BA26" s="1005">
        <f t="shared" si="7"/>
        <v>3.1775619380000002</v>
      </c>
      <c r="BB26" s="1005">
        <f t="shared" si="7"/>
        <v>2.9013262179999999</v>
      </c>
      <c r="BC26" s="1005">
        <f t="shared" si="7"/>
        <v>3.7310987496800001</v>
      </c>
      <c r="BD26" s="1005">
        <f t="shared" si="7"/>
        <v>3.8444360422599999</v>
      </c>
      <c r="BE26" s="1005">
        <f t="shared" si="7"/>
        <v>3.9078412934400011</v>
      </c>
      <c r="BF26" s="1005">
        <f t="shared" si="7"/>
        <v>3.5217086924800007</v>
      </c>
      <c r="BG26" s="1005">
        <f t="shared" si="7"/>
        <v>4.1520884049999998</v>
      </c>
      <c r="BH26" s="1005">
        <f t="shared" si="7"/>
        <v>4.0763913497999997</v>
      </c>
      <c r="BI26" s="1005">
        <f t="shared" si="7"/>
        <v>4.1956834723200007</v>
      </c>
      <c r="BJ26" s="1005">
        <f t="shared" si="7"/>
        <v>3.9738985360800001</v>
      </c>
      <c r="BK26" s="1005">
        <f t="shared" si="7"/>
        <v>4.4063800536000004</v>
      </c>
      <c r="BL26" s="1005">
        <f t="shared" si="7"/>
        <v>4.0840140413599997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714.28033553121725</v>
      </c>
      <c r="AZ27" s="1005">
        <f t="shared" si="8"/>
        <v>746.64152927550549</v>
      </c>
      <c r="BA27" s="1005">
        <f t="shared" si="8"/>
        <v>652.12264044335916</v>
      </c>
      <c r="BB27" s="1005">
        <f t="shared" si="8"/>
        <v>813.05732072927947</v>
      </c>
      <c r="BC27" s="1005">
        <f t="shared" si="8"/>
        <v>943.68510491921882</v>
      </c>
      <c r="BD27" s="1005">
        <f t="shared" si="8"/>
        <v>938.81934376196182</v>
      </c>
      <c r="BE27" s="1005">
        <f t="shared" si="8"/>
        <v>1058.3343126945438</v>
      </c>
      <c r="BF27" s="1005">
        <f t="shared" si="8"/>
        <v>1094.9334369366463</v>
      </c>
      <c r="BG27" s="1005">
        <f t="shared" si="8"/>
        <v>1022.0753396038839</v>
      </c>
      <c r="BH27" s="1005">
        <f t="shared" si="8"/>
        <v>1011.480413641637</v>
      </c>
      <c r="BI27" s="1005">
        <f t="shared" si="8"/>
        <v>1058.9642789628156</v>
      </c>
      <c r="BJ27" s="1005">
        <f t="shared" si="8"/>
        <v>973.14960798204902</v>
      </c>
      <c r="BK27" s="1005">
        <f t="shared" si="8"/>
        <v>816.96381638795242</v>
      </c>
      <c r="BL27" s="1005">
        <f t="shared" si="8"/>
        <v>709.14738160812624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943.68510491921882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728.51837526076963</v>
      </c>
      <c r="P31" s="453">
        <f t="shared" ref="P31:P43" si="9">O31/$O$30</f>
        <v>0.77199308483642126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710.95166071038079</v>
      </c>
      <c r="P32" s="454">
        <f t="shared" si="9"/>
        <v>0.75337806754006098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2.443500855503415</v>
      </c>
      <c r="P33" s="454">
        <f t="shared" si="9"/>
        <v>2.5893180286156825E-3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15.123213694885409</v>
      </c>
      <c r="P34" s="454">
        <f t="shared" si="9"/>
        <v>1.6025699267744598E-2</v>
      </c>
      <c r="Q34" s="328"/>
      <c r="R34" s="13"/>
      <c r="S34" s="323"/>
      <c r="T34" s="563" t="s">
        <v>112</v>
      </c>
      <c r="U34" s="332"/>
      <c r="V34" s="332"/>
      <c r="W34" s="332"/>
      <c r="X34" s="893">
        <f>X35+X39+X40+X41+X47</f>
        <v>714.28033553121725</v>
      </c>
      <c r="Y34" s="894">
        <f t="shared" ref="Y34:AK34" si="10">Y35+Y39+Y40+Y41+Y47</f>
        <v>746.64152927550549</v>
      </c>
      <c r="Z34" s="894">
        <f t="shared" si="10"/>
        <v>652.12264044335916</v>
      </c>
      <c r="AA34" s="894">
        <f t="shared" si="10"/>
        <v>813.05732072927947</v>
      </c>
      <c r="AB34" s="894">
        <f t="shared" si="10"/>
        <v>943.68510491921882</v>
      </c>
      <c r="AC34" s="894">
        <f t="shared" si="10"/>
        <v>938.81934376196182</v>
      </c>
      <c r="AD34" s="894">
        <f t="shared" si="10"/>
        <v>1058.3343126945438</v>
      </c>
      <c r="AE34" s="894">
        <f t="shared" si="10"/>
        <v>1094.9334369366463</v>
      </c>
      <c r="AF34" s="894">
        <f t="shared" si="10"/>
        <v>1022.0753396038839</v>
      </c>
      <c r="AG34" s="894">
        <f t="shared" si="10"/>
        <v>1011.480413641637</v>
      </c>
      <c r="AH34" s="894">
        <f t="shared" si="10"/>
        <v>1058.9642789628156</v>
      </c>
      <c r="AI34" s="894">
        <f t="shared" si="10"/>
        <v>973.14960798204902</v>
      </c>
      <c r="AJ34" s="894">
        <f t="shared" si="10"/>
        <v>816.96381638795242</v>
      </c>
      <c r="AK34" s="895">
        <f t="shared" si="10"/>
        <v>709.14738160812624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55.870374359188219</v>
      </c>
      <c r="P35" s="453">
        <f t="shared" si="9"/>
        <v>5.9204467748773915E-2</v>
      </c>
      <c r="Q35" s="328"/>
      <c r="R35" s="13"/>
      <c r="S35" s="323"/>
      <c r="T35" s="334"/>
      <c r="U35" s="246" t="s">
        <v>114</v>
      </c>
      <c r="V35" s="344"/>
      <c r="W35" s="344"/>
      <c r="X35" s="896">
        <f>SUM(X36:X38)</f>
        <v>507.61470122628879</v>
      </c>
      <c r="Y35" s="897">
        <f t="shared" ref="Y35:AK35" si="11">SUM(Y36:Y38)</f>
        <v>524.17658948940766</v>
      </c>
      <c r="Z35" s="897">
        <f t="shared" si="11"/>
        <v>442.65916271962493</v>
      </c>
      <c r="AA35" s="897">
        <f t="shared" si="11"/>
        <v>597.02076349980598</v>
      </c>
      <c r="AB35" s="897">
        <f t="shared" si="11"/>
        <v>728.51837526076963</v>
      </c>
      <c r="AC35" s="897">
        <f t="shared" si="11"/>
        <v>730.83162707229462</v>
      </c>
      <c r="AD35" s="897">
        <f t="shared" si="11"/>
        <v>851.3275744278609</v>
      </c>
      <c r="AE35" s="897">
        <f t="shared" si="11"/>
        <v>899.18810397908453</v>
      </c>
      <c r="AF35" s="897">
        <f t="shared" si="11"/>
        <v>829.35453857263576</v>
      </c>
      <c r="AG35" s="897">
        <f t="shared" si="11"/>
        <v>835.64050823589491</v>
      </c>
      <c r="AH35" s="897">
        <f t="shared" si="11"/>
        <v>894.38593532261427</v>
      </c>
      <c r="AI35" s="897">
        <f t="shared" si="11"/>
        <v>810.49353329811095</v>
      </c>
      <c r="AJ35" s="897">
        <f t="shared" si="11"/>
        <v>648.04168199777575</v>
      </c>
      <c r="AK35" s="898">
        <f t="shared" si="11"/>
        <v>540.72395661416442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71.022590922086181</v>
      </c>
      <c r="P36" s="453">
        <f t="shared" si="9"/>
        <v>7.526090064562993E-2</v>
      </c>
      <c r="Q36" s="328"/>
      <c r="R36" s="13"/>
      <c r="S36" s="356" t="s">
        <v>184</v>
      </c>
      <c r="T36" s="335"/>
      <c r="U36" s="346"/>
      <c r="V36" s="336" t="s">
        <v>184</v>
      </c>
      <c r="W36" s="357"/>
      <c r="X36" s="899">
        <f>VLOOKUP(年度マスタ!$K$4&amp;"_"&amp;X$33,データシート1!$A:$BT,MATCH("aa_"&amp;$S36,データシート1!$A$1:$BT$1,0),0)</f>
        <v>492.22365806250832</v>
      </c>
      <c r="Y36" s="900">
        <f>VLOOKUP(年度マスタ!$K$4&amp;"_"&amp;Y$33,データシート1!$A:$BT,MATCH("aa_"&amp;$S36,データシート1!$A$1:$BT$1,0),0)</f>
        <v>509.23515265682568</v>
      </c>
      <c r="Z36" s="900">
        <f>VLOOKUP(年度マスタ!$K$4&amp;"_"&amp;Z$33,データシート1!$A:$BT,MATCH("aa_"&amp;$S36,データシート1!$A$1:$BT$1,0),0)</f>
        <v>423.02730177887031</v>
      </c>
      <c r="AA36" s="900">
        <f>VLOOKUP(年度マスタ!$K$4&amp;"_"&amp;AA$33,データシート1!$A:$BT,MATCH("aa_"&amp;$S36,データシート1!$A$1:$BT$1,0),0)</f>
        <v>577.82268843360271</v>
      </c>
      <c r="AB36" s="900">
        <f>VLOOKUP(年度マスタ!$K$4&amp;"_"&amp;AB$33,データシート1!$A:$BT,MATCH("aa_"&amp;$S36,データシート1!$A$1:$BT$1,0),0)</f>
        <v>710.95166071038079</v>
      </c>
      <c r="AC36" s="900">
        <f>VLOOKUP(年度マスタ!$K$4&amp;"_"&amp;AC$33,データシート1!$A:$BT,MATCH("aa_"&amp;$S36,データシート1!$A$1:$BT$1,0),0)</f>
        <v>712.53986522443392</v>
      </c>
      <c r="AD36" s="900">
        <f>VLOOKUP(年度マスタ!$K$4&amp;"_"&amp;AD$33,データシート1!$A:$BT,MATCH("aa_"&amp;$S36,データシート1!$A$1:$BT$1,0),0)</f>
        <v>824.79990279361812</v>
      </c>
      <c r="AE36" s="900">
        <f>VLOOKUP(年度マスタ!$K$4&amp;"_"&amp;AE$33,データシート1!$A:$BT,MATCH("aa_"&amp;$S36,データシート1!$A$1:$BT$1,0),0)</f>
        <v>878.05065459646505</v>
      </c>
      <c r="AF36" s="900">
        <f>VLOOKUP(年度マスタ!$K$4&amp;"_"&amp;AF$33,データシート1!$A:$BT,MATCH("aa_"&amp;$S36,データシート1!$A$1:$BT$1,0),0)</f>
        <v>809.15709642470858</v>
      </c>
      <c r="AG36" s="900">
        <f>VLOOKUP(年度マスタ!$K$4&amp;"_"&amp;AG$33,データシート1!$A:$BT,MATCH("aa_"&amp;$S36,データシート1!$A$1:$BT$1,0),0)</f>
        <v>817.20639545055553</v>
      </c>
      <c r="AH36" s="900">
        <f>VLOOKUP(年度マスタ!$K$4&amp;"_"&amp;AH$33,データシート1!$A:$BT,MATCH("aa_"&amp;$S36,データシート1!$A$1:$BT$1,0),0)</f>
        <v>876.19655919927459</v>
      </c>
      <c r="AI36" s="900">
        <f>VLOOKUP(年度マスタ!$K$4&amp;"_"&amp;AI$33,データシート1!$A:$BT,MATCH("aa_"&amp;$S36,データシート1!$A$1:$BT$1,0),0)</f>
        <v>791.46804985430845</v>
      </c>
      <c r="AJ36" s="900">
        <f>VLOOKUP(年度マスタ!$K$4&amp;"_"&amp;AJ$33,データシート1!$A:$BT,MATCH("aa_"&amp;$S36,データシート1!$A$1:$BT$1,0),0)</f>
        <v>630.85979554057326</v>
      </c>
      <c r="AK36" s="901">
        <f>VLOOKUP(年度マスタ!$K$4&amp;"_"&amp;AK$33,データシート1!$A:$BT,MATCH("aa_"&amp;$S36,データシート1!$A$1:$BT$1,0),0)</f>
        <v>527.66807157061078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84.542665627494841</v>
      </c>
      <c r="P37" s="453">
        <f t="shared" si="9"/>
        <v>8.9587792778324973E-2</v>
      </c>
      <c r="Q37" s="328"/>
      <c r="R37" s="13"/>
      <c r="S37" s="356" t="s">
        <v>187</v>
      </c>
      <c r="T37" s="335"/>
      <c r="U37" s="346"/>
      <c r="V37" s="336" t="s">
        <v>194</v>
      </c>
      <c r="W37" s="357"/>
      <c r="X37" s="899">
        <f>VLOOKUP(年度マスタ!$K$4&amp;"_"&amp;X$33,データシート1!$A:$BT,MATCH("aa_"&amp;$S37,データシート1!$A$1:$BT$1,0),0)</f>
        <v>2.481620172619635</v>
      </c>
      <c r="Y37" s="900">
        <f>VLOOKUP(年度マスタ!$K$4&amp;"_"&amp;Y$33,データシート1!$A:$BT,MATCH("aa_"&amp;$S37,データシート1!$A$1:$BT$1,0),0)</f>
        <v>2.7109304281707121</v>
      </c>
      <c r="Z37" s="900">
        <f>VLOOKUP(年度マスタ!$K$4&amp;"_"&amp;Z$33,データシート1!$A:$BT,MATCH("aa_"&amp;$S37,データシート1!$A$1:$BT$1,0),0)</f>
        <v>3.2223653248094259</v>
      </c>
      <c r="AA37" s="900">
        <f>VLOOKUP(年度マスタ!$K$4&amp;"_"&amp;AA$33,データシート1!$A:$BT,MATCH("aa_"&amp;$S37,データシート1!$A$1:$BT$1,0),0)</f>
        <v>2.914628276895352</v>
      </c>
      <c r="AB37" s="900">
        <f>VLOOKUP(年度マスタ!$K$4&amp;"_"&amp;AB$33,データシート1!$A:$BT,MATCH("aa_"&amp;$S37,データシート1!$A$1:$BT$1,0),0)</f>
        <v>2.443500855503415</v>
      </c>
      <c r="AC37" s="900">
        <f>VLOOKUP(年度マスタ!$K$4&amp;"_"&amp;AC$33,データシート1!$A:$BT,MATCH("aa_"&amp;$S37,データシート1!$A$1:$BT$1,0),0)</f>
        <v>2.1449845823916021</v>
      </c>
      <c r="AD37" s="900">
        <f>VLOOKUP(年度マスタ!$K$4&amp;"_"&amp;AD$33,データシート1!$A:$BT,MATCH("aa_"&amp;$S37,データシート1!$A$1:$BT$1,0),0)</f>
        <v>1.9404464862145221</v>
      </c>
      <c r="AE37" s="900">
        <f>VLOOKUP(年度マスタ!$K$4&amp;"_"&amp;AE$33,データシート1!$A:$BT,MATCH("aa_"&amp;$S37,データシート1!$A$1:$BT$1,0),0)</f>
        <v>1.9249059477612307</v>
      </c>
      <c r="AF37" s="900">
        <f>VLOOKUP(年度マスタ!$K$4&amp;"_"&amp;AF$33,データシート1!$A:$BT,MATCH("aa_"&amp;$S37,データシート1!$A$1:$BT$1,0),0)</f>
        <v>2.0023256395741473</v>
      </c>
      <c r="AG37" s="900">
        <f>VLOOKUP(年度マスタ!$K$4&amp;"_"&amp;AG$33,データシート1!$A:$BT,MATCH("aa_"&amp;$S37,データシート1!$A$1:$BT$1,0),0)</f>
        <v>1.858011997434478</v>
      </c>
      <c r="AH37" s="900">
        <f>VLOOKUP(年度マスタ!$K$4&amp;"_"&amp;AH$33,データシート1!$A:$BT,MATCH("aa_"&amp;$S37,データシート1!$A$1:$BT$1,0),0)</f>
        <v>1.6551480343531342</v>
      </c>
      <c r="AI37" s="900">
        <f>VLOOKUP(年度マスタ!$K$4&amp;"_"&amp;AI$33,データシート1!$A:$BT,MATCH("aa_"&amp;$S37,データシート1!$A$1:$BT$1,0),0)</f>
        <v>1.3027539857288029</v>
      </c>
      <c r="AJ37" s="900">
        <f>VLOOKUP(年度マスタ!$K$4&amp;"_"&amp;AJ$33,データシート1!$A:$BT,MATCH("aa_"&amp;$S37,データシート1!$A$1:$BT$1,0),0)</f>
        <v>1.4367155942294276</v>
      </c>
      <c r="AK37" s="901">
        <f>VLOOKUP(年度マスタ!$K$4&amp;"_"&amp;AK$33,データシート1!$A:$BT,MATCH("aa_"&amp;$S37,データシート1!$A$1:$BT$1,0),0)</f>
        <v>1.3220453538651882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81.210671801297195</v>
      </c>
      <c r="P38" s="454">
        <f t="shared" si="9"/>
        <v>8.6056960502994245E-2</v>
      </c>
      <c r="Q38" s="328"/>
      <c r="R38" s="13"/>
      <c r="S38" s="356" t="s">
        <v>188</v>
      </c>
      <c r="T38" s="335"/>
      <c r="U38" s="348"/>
      <c r="V38" s="358" t="s">
        <v>197</v>
      </c>
      <c r="W38" s="358"/>
      <c r="X38" s="899">
        <f>VLOOKUP(年度マスタ!$K$4&amp;"_"&amp;X$33,データシート1!$A:$BT,MATCH("aa_"&amp;$S38,データシート1!$A$1:$BT$1,0),0)</f>
        <v>12.909422991160859</v>
      </c>
      <c r="Y38" s="900">
        <f>VLOOKUP(年度マスタ!$K$4&amp;"_"&amp;Y$33,データシート1!$A:$BT,MATCH("aa_"&amp;$S38,データシート1!$A$1:$BT$1,0),0)</f>
        <v>12.230506404411321</v>
      </c>
      <c r="Z38" s="900">
        <f>VLOOKUP(年度マスタ!$K$4&amp;"_"&amp;Z$33,データシート1!$A:$BT,MATCH("aa_"&amp;$S38,データシート1!$A$1:$BT$1,0),0)</f>
        <v>16.4094956159452</v>
      </c>
      <c r="AA38" s="900">
        <f>VLOOKUP(年度マスタ!$K$4&amp;"_"&amp;AA$33,データシート1!$A:$BT,MATCH("aa_"&amp;$S38,データシート1!$A$1:$BT$1,0),0)</f>
        <v>16.283446789308009</v>
      </c>
      <c r="AB38" s="900">
        <f>VLOOKUP(年度マスタ!$K$4&amp;"_"&amp;AB$33,データシート1!$A:$BT,MATCH("aa_"&amp;$S38,データシート1!$A$1:$BT$1,0),0)</f>
        <v>15.123213694885409</v>
      </c>
      <c r="AC38" s="900">
        <f>VLOOKUP(年度マスタ!$K$4&amp;"_"&amp;AC$33,データシート1!$A:$BT,MATCH("aa_"&amp;$S38,データシート1!$A$1:$BT$1,0),0)</f>
        <v>16.146777265469019</v>
      </c>
      <c r="AD38" s="900">
        <f>VLOOKUP(年度マスタ!$K$4&amp;"_"&amp;AD$33,データシート1!$A:$BT,MATCH("aa_"&amp;$S38,データシート1!$A$1:$BT$1,0),0)</f>
        <v>24.58722514802821</v>
      </c>
      <c r="AE38" s="900">
        <f>VLOOKUP(年度マスタ!$K$4&amp;"_"&amp;AE$33,データシート1!$A:$BT,MATCH("aa_"&amp;$S38,データシート1!$A$1:$BT$1,0),0)</f>
        <v>19.212543434858286</v>
      </c>
      <c r="AF38" s="900">
        <f>VLOOKUP(年度マスタ!$K$4&amp;"_"&amp;AF$33,データシート1!$A:$BT,MATCH("aa_"&amp;$S38,データシート1!$A$1:$BT$1,0),0)</f>
        <v>18.195116508353117</v>
      </c>
      <c r="AG38" s="900">
        <f>VLOOKUP(年度マスタ!$K$4&amp;"_"&amp;AG$33,データシート1!$A:$BT,MATCH("aa_"&amp;$S38,データシート1!$A$1:$BT$1,0),0)</f>
        <v>16.576100787904945</v>
      </c>
      <c r="AH38" s="900">
        <f>VLOOKUP(年度マスタ!$K$4&amp;"_"&amp;AH$33,データシート1!$A:$BT,MATCH("aa_"&amp;$S38,データシート1!$A$1:$BT$1,0),0)</f>
        <v>16.534228088986506</v>
      </c>
      <c r="AI38" s="900">
        <f>VLOOKUP(年度マスタ!$K$4&amp;"_"&amp;AI$33,データシート1!$A:$BT,MATCH("aa_"&amp;$S38,データシート1!$A$1:$BT$1,0),0)</f>
        <v>17.722729458073722</v>
      </c>
      <c r="AJ38" s="900">
        <f>VLOOKUP(年度マスタ!$K$4&amp;"_"&amp;AJ$33,データシート1!$A:$BT,MATCH("aa_"&amp;$S38,データシート1!$A$1:$BT$1,0),0)</f>
        <v>15.745170862973044</v>
      </c>
      <c r="AK38" s="901">
        <f>VLOOKUP(年度マスタ!$K$4&amp;"_"&amp;AK$33,データシート1!$A:$BT,MATCH("aa_"&amp;$S38,データシート1!$A$1:$BT$1,0),0)</f>
        <v>11.733839689688439</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43.42074374734954</v>
      </c>
      <c r="P39" s="454">
        <f t="shared" si="9"/>
        <v>4.6011899012718266E-2</v>
      </c>
      <c r="Q39" s="328"/>
      <c r="R39" s="13"/>
      <c r="S39" s="356" t="s">
        <v>189</v>
      </c>
      <c r="T39" s="335"/>
      <c r="U39" s="343" t="s">
        <v>199</v>
      </c>
      <c r="V39" s="344"/>
      <c r="W39" s="344"/>
      <c r="X39" s="896">
        <f>VLOOKUP(年度マスタ!$K$4&amp;"_"&amp;X$33,データシート1!$A:$BT,MATCH("aa_"&amp;$S39,データシート1!$A$1:$BT$1,0),0)</f>
        <v>54.446501750206743</v>
      </c>
      <c r="Y39" s="897">
        <f>VLOOKUP(年度マスタ!$K$4&amp;"_"&amp;Y$33,データシート1!$A:$BT,MATCH("aa_"&amp;$S39,データシート1!$A$1:$BT$1,0),0)</f>
        <v>61.542721957424888</v>
      </c>
      <c r="Z39" s="897">
        <f>VLOOKUP(年度マスタ!$K$4&amp;"_"&amp;Z$33,データシート1!$A:$BT,MATCH("aa_"&amp;$S39,データシート1!$A$1:$BT$1,0),0)</f>
        <v>58.518514500212042</v>
      </c>
      <c r="AA39" s="897">
        <f>VLOOKUP(年度マスタ!$K$4&amp;"_"&amp;AA$33,データシート1!$A:$BT,MATCH("aa_"&amp;$S39,データシート1!$A$1:$BT$1,0),0)</f>
        <v>56.531251917443541</v>
      </c>
      <c r="AB39" s="897">
        <f>VLOOKUP(年度マスタ!$K$4&amp;"_"&amp;AB$33,データシート1!$A:$BT,MATCH("aa_"&amp;$S39,データシート1!$A$1:$BT$1,0),0)</f>
        <v>55.870374359188219</v>
      </c>
      <c r="AC39" s="897">
        <f>VLOOKUP(年度マスタ!$K$4&amp;"_"&amp;AC$33,データシート1!$A:$BT,MATCH("aa_"&amp;$S39,データシート1!$A$1:$BT$1,0),0)</f>
        <v>56.470842936872543</v>
      </c>
      <c r="AD39" s="897">
        <f>VLOOKUP(年度マスタ!$K$4&amp;"_"&amp;AD$33,データシート1!$A:$BT,MATCH("aa_"&amp;$S39,データシート1!$A$1:$BT$1,0),0)</f>
        <v>51.3750941893895</v>
      </c>
      <c r="AE39" s="897">
        <f>VLOOKUP(年度マスタ!$K$4&amp;"_"&amp;AE$33,データシート1!$A:$BT,MATCH("aa_"&amp;$S39,データシート1!$A$1:$BT$1,0),0)</f>
        <v>51.327148289008726</v>
      </c>
      <c r="AF39" s="897">
        <f>VLOOKUP(年度マスタ!$K$4&amp;"_"&amp;AF$33,データシート1!$A:$BT,MATCH("aa_"&amp;$S39,データシート1!$A$1:$BT$1,0),0)</f>
        <v>48.55505063835691</v>
      </c>
      <c r="AG39" s="897">
        <f>VLOOKUP(年度マスタ!$K$4&amp;"_"&amp;AG$33,データシート1!$A:$BT,MATCH("aa_"&amp;$S39,データシート1!$A$1:$BT$1,0),0)</f>
        <v>45.149185637327093</v>
      </c>
      <c r="AH39" s="897">
        <f>VLOOKUP(年度マスタ!$K$4&amp;"_"&amp;AH$33,データシート1!$A:$BT,MATCH("aa_"&amp;$S39,データシート1!$A$1:$BT$1,0),0)</f>
        <v>41.002689929183099</v>
      </c>
      <c r="AI39" s="897">
        <f>VLOOKUP(年度マスタ!$K$4&amp;"_"&amp;AI$33,データシート1!$A:$BT,MATCH("aa_"&amp;$S39,データシート1!$A$1:$BT$1,0),0)</f>
        <v>41.113610333747019</v>
      </c>
      <c r="AJ39" s="897">
        <f>VLOOKUP(年度マスタ!$K$4&amp;"_"&amp;AJ$33,データシート1!$A:$BT,MATCH("aa_"&amp;$S39,データシート1!$A$1:$BT$1,0),0)</f>
        <v>46.695110855919957</v>
      </c>
      <c r="AK39" s="898">
        <f>VLOOKUP(年度マスタ!$K$4&amp;"_"&amp;AK$33,データシート1!$A:$BT,MATCH("aa_"&amp;$S39,データシート1!$A$1:$BT$1,0),0)</f>
        <v>44.465487631862359</v>
      </c>
      <c r="AL39" s="330"/>
      <c r="AW39" s="17" t="str">
        <f>年度マスタ!K4</f>
        <v>33212</v>
      </c>
      <c r="AX39" s="17" t="s">
        <v>200</v>
      </c>
      <c r="AY39" s="17">
        <f>VLOOKUP($AW39&amp;"_"&amp;$AY$34,データシート1!$A:$BT,MATCH($AY$31&amp;"_"&amp;AY$36,データシート1!$A$1:$BT$1,0),0)</f>
        <v>527.66807157061078</v>
      </c>
      <c r="AZ39" s="17">
        <f>VLOOKUP($AW39&amp;"_"&amp;$AY$34,データシート1!$A:$BT,MATCH($AY$31&amp;"_"&amp;AZ$36,データシート1!$A$1:$BT$1,0),0)</f>
        <v>1.3220453538651882</v>
      </c>
      <c r="BA39" s="17">
        <f>VLOOKUP($AW39&amp;"_"&amp;$AY$34,データシート1!$A:$BT,MATCH($AY$31&amp;"_"&amp;BA$36,データシート1!$A$1:$BT$1,0),0)</f>
        <v>11.733839689688439</v>
      </c>
      <c r="BB39" s="17">
        <f>VLOOKUP($AW39&amp;"_"&amp;$AY$34,データシート1!$A:$BT,MATCH($AY$31&amp;"_"&amp;BB$36,データシート1!$A$1:$BT$1,0),0)</f>
        <v>44.465487631862359</v>
      </c>
      <c r="BC39" s="17">
        <f>VLOOKUP($AW39&amp;"_"&amp;$AY$34,データシート1!$A:$BT,MATCH($AY$31&amp;"_"&amp;BC$36,データシート1!$A$1:$BT$1,0),0)</f>
        <v>50.764366733534473</v>
      </c>
      <c r="BD39" s="17">
        <f>VLOOKUP($AW39&amp;"_"&amp;$AY$34,データシート1!$A:$BT,MATCH($AY$31&amp;"_"&amp;BD$36,データシート1!$A$1:$BT$1,0),0)</f>
        <v>34.254913575504219</v>
      </c>
      <c r="BE39" s="17">
        <f>VLOOKUP($AW39&amp;"_"&amp;$AY$34,データシート1!$A:$BT,MATCH($AY$31&amp;"_"&amp;BE$36,データシート1!$A$1:$BT$1,0),0)</f>
        <v>32.56878380057362</v>
      </c>
      <c r="BF39" s="17">
        <f>VLOOKUP($AW39&amp;"_"&amp;$AY$34,データシート1!$A:$BT,MATCH($AY$31&amp;"_"&amp;BF$36,データシート1!$A$1:$BT$1,0),0)</f>
        <v>2.1502209975712527</v>
      </c>
      <c r="BG39" s="17">
        <f>VLOOKUP($AW39&amp;"_"&amp;$AY$34,データシート1!$A:$BT,MATCH($AY$31&amp;"_"&amp;BG$36,データシート1!$A$1:$BT$1,0),0)</f>
        <v>0.13563821355590472</v>
      </c>
      <c r="BH39" s="17">
        <f>VLOOKUP($AW39&amp;"_"&amp;$AY$34,データシート1!$A:$BT,MATCH($AY$31&amp;"_"&amp;BH$36,データシート1!$A$1:$BT$1,0),0)</f>
        <v>4.0840140413599997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37.789928053947655</v>
      </c>
      <c r="P40" s="454">
        <f t="shared" si="9"/>
        <v>4.0045061490275979E-2</v>
      </c>
      <c r="Q40" s="328"/>
      <c r="R40" s="13"/>
      <c r="S40" s="356" t="s">
        <v>165</v>
      </c>
      <c r="T40" s="335"/>
      <c r="U40" s="343" t="s">
        <v>165</v>
      </c>
      <c r="V40" s="344"/>
      <c r="W40" s="344"/>
      <c r="X40" s="896">
        <f>VLOOKUP(年度マスタ!$K$4&amp;"_"&amp;X$33,データシート1!$A:$BT,MATCH("aa_"&amp;$S40,データシート1!$A$1:$BT$1,0),0)</f>
        <v>64.285770224123283</v>
      </c>
      <c r="Y40" s="897">
        <f>VLOOKUP(年度マスタ!$K$4&amp;"_"&amp;Y$33,データシート1!$A:$BT,MATCH("aa_"&amp;$S40,データシート1!$A$1:$BT$1,0),0)</f>
        <v>69.992816659262616</v>
      </c>
      <c r="Z40" s="897">
        <f>VLOOKUP(年度マスタ!$K$4&amp;"_"&amp;Z$33,データシート1!$A:$BT,MATCH("aa_"&amp;$S40,データシート1!$A$1:$BT$1,0),0)</f>
        <v>62.100790355262468</v>
      </c>
      <c r="AA40" s="897">
        <f>VLOOKUP(年度マスタ!$K$4&amp;"_"&amp;AA$33,データシート1!$A:$BT,MATCH("aa_"&amp;$S40,データシート1!$A$1:$BT$1,0),0)</f>
        <v>70.414038085324222</v>
      </c>
      <c r="AB40" s="897">
        <f>VLOOKUP(年度マスタ!$K$4&amp;"_"&amp;AB$33,データシート1!$A:$BT,MATCH("aa_"&amp;$S40,データシート1!$A$1:$BT$1,0),0)</f>
        <v>71.022590922086181</v>
      </c>
      <c r="AC40" s="897">
        <f>VLOOKUP(年度マスタ!$K$4&amp;"_"&amp;AC$33,データシート1!$A:$BT,MATCH("aa_"&amp;$S40,データシート1!$A$1:$BT$1,0),0)</f>
        <v>65.945278039150466</v>
      </c>
      <c r="AD40" s="897">
        <f>VLOOKUP(年度マスタ!$K$4&amp;"_"&amp;AD$33,データシート1!$A:$BT,MATCH("aa_"&amp;$S40,データシート1!$A$1:$BT$1,0),0)</f>
        <v>70.463816827845122</v>
      </c>
      <c r="AE40" s="897">
        <f>VLOOKUP(年度マスタ!$K$4&amp;"_"&amp;AE$33,データシート1!$A:$BT,MATCH("aa_"&amp;$S40,データシート1!$A$1:$BT$1,0),0)</f>
        <v>61.338963306136783</v>
      </c>
      <c r="AF40" s="897">
        <f>VLOOKUP(年度マスタ!$K$4&amp;"_"&amp;AF$33,データシート1!$A:$BT,MATCH("aa_"&amp;$S40,データシート1!$A$1:$BT$1,0),0)</f>
        <v>61.862695317470227</v>
      </c>
      <c r="AG40" s="897">
        <f>VLOOKUP(年度マスタ!$K$4&amp;"_"&amp;AG$33,データシート1!$A:$BT,MATCH("aa_"&amp;$S40,データシート1!$A$1:$BT$1,0),0)</f>
        <v>49.739787663587656</v>
      </c>
      <c r="AH40" s="897">
        <f>VLOOKUP(年度マスタ!$K$4&amp;"_"&amp;AH$33,データシート1!$A:$BT,MATCH("aa_"&amp;$S40,データシート1!$A$1:$BT$1,0),0)</f>
        <v>43.738508254007307</v>
      </c>
      <c r="AI40" s="897">
        <f>VLOOKUP(年度マスタ!$K$4&amp;"_"&amp;AI$33,データシート1!$A:$BT,MATCH("aa_"&amp;$S40,データシート1!$A$1:$BT$1,0),0)</f>
        <v>48.997196100169432</v>
      </c>
      <c r="AJ40" s="897">
        <f>VLOOKUP(年度マスタ!$K$4&amp;"_"&amp;AJ$33,データシート1!$A:$BT,MATCH("aa_"&amp;$S40,データシート1!$A$1:$BT$1,0),0)</f>
        <v>49.901598394840228</v>
      </c>
      <c r="AK40" s="898">
        <f>VLOOKUP(年度マスタ!$K$4&amp;"_"&amp;AK$33,データシート1!$A:$BT,MATCH("aa_"&amp;$S40,データシート1!$A$1:$BT$1,0),0)</f>
        <v>50.764366733534473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2.9978115542477499</v>
      </c>
      <c r="P41" s="454">
        <f t="shared" si="9"/>
        <v>3.1767075040400983E-3</v>
      </c>
      <c r="Q41" s="328"/>
      <c r="R41" s="13"/>
      <c r="S41" s="356" t="s">
        <v>201</v>
      </c>
      <c r="T41" s="335"/>
      <c r="U41" s="246" t="s">
        <v>128</v>
      </c>
      <c r="V41" s="344"/>
      <c r="W41" s="344"/>
      <c r="X41" s="896">
        <f>X42+X45+X46</f>
        <v>86.041272104858336</v>
      </c>
      <c r="Y41" s="897">
        <f t="shared" ref="Y41:AH41" si="12">Y42+Y45+Y46</f>
        <v>87.280170486410327</v>
      </c>
      <c r="Z41" s="897">
        <f t="shared" si="12"/>
        <v>85.666610930259594</v>
      </c>
      <c r="AA41" s="897">
        <f t="shared" si="12"/>
        <v>86.189941008705603</v>
      </c>
      <c r="AB41" s="897">
        <f t="shared" si="12"/>
        <v>84.542665627494841</v>
      </c>
      <c r="AC41" s="897">
        <f t="shared" si="12"/>
        <v>81.727159671384243</v>
      </c>
      <c r="AD41" s="897">
        <f t="shared" si="12"/>
        <v>81.25998595600818</v>
      </c>
      <c r="AE41" s="897">
        <f t="shared" si="12"/>
        <v>79.55751266993633</v>
      </c>
      <c r="AF41" s="897">
        <f t="shared" si="12"/>
        <v>78.150966670421113</v>
      </c>
      <c r="AG41" s="897">
        <f t="shared" si="12"/>
        <v>76.874540755027382</v>
      </c>
      <c r="AH41" s="897">
        <f t="shared" si="12"/>
        <v>75.641461984690721</v>
      </c>
      <c r="AI41" s="897">
        <f>AI42+AI45+AI46</f>
        <v>68.57136971394165</v>
      </c>
      <c r="AJ41" s="897">
        <f>AJ42+AJ45+AJ46</f>
        <v>67.919045085816506</v>
      </c>
      <c r="AK41" s="898">
        <f>AK42+AK45+AK46</f>
        <v>69.109556587204992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0.33418227194989331</v>
      </c>
      <c r="P42" s="454">
        <f t="shared" si="9"/>
        <v>3.541247712906308E-4</v>
      </c>
      <c r="Q42" s="328"/>
      <c r="R42" s="13"/>
      <c r="S42" s="356"/>
      <c r="T42" s="335"/>
      <c r="U42" s="346"/>
      <c r="V42" s="564" t="s">
        <v>129</v>
      </c>
      <c r="W42" s="336"/>
      <c r="X42" s="899">
        <f>SUM(X43:X44)</f>
        <v>83.470088794470797</v>
      </c>
      <c r="Y42" s="900">
        <f t="shared" ref="Y42:AK42" si="13">SUM(Y43:Y44)</f>
        <v>84.560655305312551</v>
      </c>
      <c r="Z42" s="900">
        <f t="shared" si="13"/>
        <v>82.606914835001376</v>
      </c>
      <c r="AA42" s="900">
        <f t="shared" si="13"/>
        <v>82.840637473996722</v>
      </c>
      <c r="AB42" s="900">
        <f t="shared" si="13"/>
        <v>81.210671801297195</v>
      </c>
      <c r="AC42" s="900">
        <f t="shared" si="13"/>
        <v>78.462807732625578</v>
      </c>
      <c r="AD42" s="900">
        <f t="shared" si="13"/>
        <v>78.282810227472424</v>
      </c>
      <c r="AE42" s="900">
        <f t="shared" si="13"/>
        <v>76.674565230892838</v>
      </c>
      <c r="AF42" s="900">
        <f t="shared" si="13"/>
        <v>75.462467849863174</v>
      </c>
      <c r="AG42" s="900">
        <f t="shared" si="13"/>
        <v>74.381668734949898</v>
      </c>
      <c r="AH42" s="900">
        <f t="shared" si="13"/>
        <v>73.230489687230801</v>
      </c>
      <c r="AI42" s="900">
        <f t="shared" si="13"/>
        <v>66.325964649348478</v>
      </c>
      <c r="AJ42" s="900">
        <f t="shared" si="13"/>
        <v>65.647359194714994</v>
      </c>
      <c r="AK42" s="901">
        <f t="shared" si="13"/>
        <v>66.823697376077831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3.7310987496800001</v>
      </c>
      <c r="P43" s="612">
        <f t="shared" si="9"/>
        <v>3.9537539908499342E-3</v>
      </c>
      <c r="Q43" s="328"/>
      <c r="R43" s="13"/>
      <c r="S43" s="356" t="s">
        <v>190</v>
      </c>
      <c r="T43" s="359"/>
      <c r="U43" s="346"/>
      <c r="V43" s="360"/>
      <c r="W43" s="347" t="s">
        <v>190</v>
      </c>
      <c r="X43" s="899">
        <f>VLOOKUP(年度マスタ!$K$4&amp;"_"&amp;X$33,データシート1!$A:$BT,MATCH("aa_"&amp;$S43,データシート1!$A$1:$BT$1,0),0)</f>
        <v>44.676377488087773</v>
      </c>
      <c r="Y43" s="900">
        <f>VLOOKUP(年度マスタ!$K$4&amp;"_"&amp;Y$33,データシート1!$A:$BT,MATCH("aa_"&amp;$S43,データシート1!$A$1:$BT$1,0),0)</f>
        <v>44.763115687666968</v>
      </c>
      <c r="Z43" s="900">
        <f>VLOOKUP(年度マスタ!$K$4&amp;"_"&amp;Z$33,データシート1!$A:$BT,MATCH("aa_"&amp;$S43,データシート1!$A$1:$BT$1,0),0)</f>
        <v>44.370181891982611</v>
      </c>
      <c r="AA43" s="900">
        <f>VLOOKUP(年度マスタ!$K$4&amp;"_"&amp;AA$33,データシート1!$A:$BT,MATCH("aa_"&amp;$S43,データシート1!$A$1:$BT$1,0),0)</f>
        <v>44.600350791121713</v>
      </c>
      <c r="AB43" s="900">
        <f>VLOOKUP(年度マスタ!$K$4&amp;"_"&amp;AB$33,データシート1!$A:$BT,MATCH("aa_"&amp;$S43,データシート1!$A$1:$BT$1,0),0)</f>
        <v>43.42074374734954</v>
      </c>
      <c r="AC43" s="900">
        <f>VLOOKUP(年度マスタ!$K$4&amp;"_"&amp;AC$33,データシート1!$A:$BT,MATCH("aa_"&amp;$S43,データシート1!$A$1:$BT$1,0),0)</f>
        <v>41.219610104947009</v>
      </c>
      <c r="AD43" s="900">
        <f>VLOOKUP(年度マスタ!$K$4&amp;"_"&amp;AD$33,データシート1!$A:$BT,MATCH("aa_"&amp;$S43,データシート1!$A$1:$BT$1,0),0)</f>
        <v>41.110694221357619</v>
      </c>
      <c r="AE43" s="900">
        <f>VLOOKUP(年度マスタ!$K$4&amp;"_"&amp;AE$33,データシート1!$A:$BT,MATCH("aa_"&amp;$S43,データシート1!$A$1:$BT$1,0),0)</f>
        <v>40.851208411063155</v>
      </c>
      <c r="AF43" s="900">
        <f>VLOOKUP(年度マスタ!$K$4&amp;"_"&amp;AF$33,データシート1!$A:$BT,MATCH("aa_"&amp;$S43,データシート1!$A$1:$BT$1,0),0)</f>
        <v>40.271586471338701</v>
      </c>
      <c r="AG43" s="900">
        <f>VLOOKUP(年度マスタ!$K$4&amp;"_"&amp;AG$33,データシート1!$A:$BT,MATCH("aa_"&amp;$S43,データシート1!$A$1:$BT$1,0),0)</f>
        <v>39.536305857297272</v>
      </c>
      <c r="AH43" s="900">
        <f>VLOOKUP(年度マスタ!$K$4&amp;"_"&amp;AH$33,データシート1!$A:$BT,MATCH("aa_"&amp;$S43,データシート1!$A$1:$BT$1,0),0)</f>
        <v>38.396848014999065</v>
      </c>
      <c r="AI43" s="900">
        <f>VLOOKUP(年度マスタ!$K$4&amp;"_"&amp;AI$33,データシート1!$A:$BT,MATCH("aa_"&amp;$S43,データシート1!$A$1:$BT$1,0),0)</f>
        <v>33.811798843681046</v>
      </c>
      <c r="AJ43" s="900">
        <f>VLOOKUP(年度マスタ!$K$4&amp;"_"&amp;AJ$33,データシート1!$A:$BT,MATCH("aa_"&amp;$S43,データシート1!$A$1:$BT$1,0),0)</f>
        <v>32.619256013943556</v>
      </c>
      <c r="AK43" s="901">
        <f>VLOOKUP(年度マスタ!$K$4&amp;"_"&amp;AK$33,データシート1!$A:$BT,MATCH("aa_"&amp;$S43,データシート1!$A$1:$BT$1,0),0)</f>
        <v>34.254913575504219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38.793711306383017</v>
      </c>
      <c r="Y44" s="900">
        <f>VLOOKUP(年度マスタ!$K$4&amp;"_"&amp;Y$33,データシート1!$A:$BT,MATCH("aa_"&amp;$S44,データシート1!$A$1:$BT$1,0),0)</f>
        <v>39.797539617645583</v>
      </c>
      <c r="Z44" s="900">
        <f>VLOOKUP(年度マスタ!$K$4&amp;"_"&amp;Z$33,データシート1!$A:$BT,MATCH("aa_"&amp;$S44,データシート1!$A$1:$BT$1,0),0)</f>
        <v>38.236732943018765</v>
      </c>
      <c r="AA44" s="900">
        <f>VLOOKUP(年度マスタ!$K$4&amp;"_"&amp;AA$33,データシート1!$A:$BT,MATCH("aa_"&amp;$S44,データシート1!$A$1:$BT$1,0),0)</f>
        <v>38.240286682875009</v>
      </c>
      <c r="AB44" s="900">
        <f>VLOOKUP(年度マスタ!$K$4&amp;"_"&amp;AB$33,データシート1!$A:$BT,MATCH("aa_"&amp;$S44,データシート1!$A$1:$BT$1,0),0)</f>
        <v>37.789928053947655</v>
      </c>
      <c r="AC44" s="900">
        <f>VLOOKUP(年度マスタ!$K$4&amp;"_"&amp;AC$33,データシート1!$A:$BT,MATCH("aa_"&amp;$S44,データシート1!$A$1:$BT$1,0),0)</f>
        <v>37.243197627678562</v>
      </c>
      <c r="AD44" s="900">
        <f>VLOOKUP(年度マスタ!$K$4&amp;"_"&amp;AD$33,データシート1!$A:$BT,MATCH("aa_"&amp;$S44,データシート1!$A$1:$BT$1,0),0)</f>
        <v>37.172116006114805</v>
      </c>
      <c r="AE44" s="900">
        <f>VLOOKUP(年度マスタ!$K$4&amp;"_"&amp;AE$33,データシート1!$A:$BT,MATCH("aa_"&amp;$S44,データシート1!$A$1:$BT$1,0),0)</f>
        <v>35.823356819829684</v>
      </c>
      <c r="AF44" s="900">
        <f>VLOOKUP(年度マスタ!$K$4&amp;"_"&amp;AF$33,データシート1!$A:$BT,MATCH("aa_"&amp;$S44,データシート1!$A$1:$BT$1,0),0)</f>
        <v>35.19088137852448</v>
      </c>
      <c r="AG44" s="900">
        <f>VLOOKUP(年度マスタ!$K$4&amp;"_"&amp;AG$33,データシート1!$A:$BT,MATCH("aa_"&amp;$S44,データシート1!$A$1:$BT$1,0),0)</f>
        <v>34.845362877652633</v>
      </c>
      <c r="AH44" s="900">
        <f>VLOOKUP(年度マスタ!$K$4&amp;"_"&amp;AH$33,データシート1!$A:$BT,MATCH("aa_"&amp;$S44,データシート1!$A$1:$BT$1,0),0)</f>
        <v>34.833641672231735</v>
      </c>
      <c r="AI44" s="900">
        <f>VLOOKUP(年度マスタ!$K$4&amp;"_"&amp;AI$33,データシート1!$A:$BT,MATCH("aa_"&amp;$S44,データシート1!$A$1:$BT$1,0),0)</f>
        <v>32.514165805667432</v>
      </c>
      <c r="AJ44" s="900">
        <f>VLOOKUP(年度マスタ!$K$4&amp;"_"&amp;AJ$33,データシート1!$A:$BT,MATCH("aa_"&amp;$S44,データシート1!$A$1:$BT$1,0),0)</f>
        <v>33.028103180771438</v>
      </c>
      <c r="AK44" s="901">
        <f>VLOOKUP(年度マスタ!$K$4&amp;"_"&amp;AK$33,データシート1!$A:$BT,MATCH("aa_"&amp;$S44,データシート1!$A$1:$BT$1,0),0)</f>
        <v>32.56878380057362</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2.27896033287599</v>
      </c>
      <c r="Y45" s="900">
        <f>VLOOKUP(年度マスタ!$K$4&amp;"_"&amp;Y$33,データシート1!$A:$BT,MATCH("aa_"&amp;$S45,データシート1!$A$1:$BT$1,0),0)</f>
        <v>2.37071199595588</v>
      </c>
      <c r="Z45" s="900">
        <f>VLOOKUP(年度マスタ!$K$4&amp;"_"&amp;Z$33,データシート1!$A:$BT,MATCH("aa_"&amp;$S45,データシート1!$A$1:$BT$1,0),0)</f>
        <v>2.7271500215314601</v>
      </c>
      <c r="AA45" s="900">
        <f>VLOOKUP(年度マスタ!$K$4&amp;"_"&amp;AA$33,データシート1!$A:$BT,MATCH("aa_"&amp;$S45,データシート1!$A$1:$BT$1,0),0)</f>
        <v>2.9706943864769499</v>
      </c>
      <c r="AB45" s="900">
        <f>VLOOKUP(年度マスタ!$K$4&amp;"_"&amp;AB$33,データシート1!$A:$BT,MATCH("aa_"&amp;$S45,データシート1!$A$1:$BT$1,0),0)</f>
        <v>2.9978115542477499</v>
      </c>
      <c r="AC45" s="900">
        <f>VLOOKUP(年度マスタ!$K$4&amp;"_"&amp;AC$33,データシート1!$A:$BT,MATCH("aa_"&amp;$S45,データシート1!$A$1:$BT$1,0),0)</f>
        <v>2.8591516217284698</v>
      </c>
      <c r="AD45" s="900">
        <f>VLOOKUP(年度マスタ!$K$4&amp;"_"&amp;AD$33,データシート1!$A:$BT,MATCH("aa_"&amp;$S45,データシート1!$A$1:$BT$1,0),0)</f>
        <v>2.7791632632499801</v>
      </c>
      <c r="AE45" s="900">
        <f>VLOOKUP(年度マスタ!$K$4&amp;"_"&amp;AE$33,データシート1!$A:$BT,MATCH("aa_"&amp;$S45,データシート1!$A$1:$BT$1,0),0)</f>
        <v>2.6822512576533484</v>
      </c>
      <c r="AF45" s="900">
        <f>VLOOKUP(年度マスタ!$K$4&amp;"_"&amp;AF$33,データシート1!$A:$BT,MATCH("aa_"&amp;$S45,データシート1!$A$1:$BT$1,0),0)</f>
        <v>2.5778138284777699</v>
      </c>
      <c r="AG45" s="900">
        <f>VLOOKUP(年度マスタ!$K$4&amp;"_"&amp;AG$33,データシート1!$A:$BT,MATCH("aa_"&amp;$S45,データシート1!$A$1:$BT$1,0),0)</f>
        <v>2.3711403575866301</v>
      </c>
      <c r="AH45" s="900">
        <f>VLOOKUP(年度マスタ!$K$4&amp;"_"&amp;AH$33,データシート1!$A:$BT,MATCH("aa_"&amp;$S45,データシート1!$A$1:$BT$1,0),0)</f>
        <v>2.2998164619648298</v>
      </c>
      <c r="AI45" s="900">
        <f>VLOOKUP(年度マスタ!$K$4&amp;"_"&amp;AI$33,データシート1!$A:$BT,MATCH("aa_"&amp;$S45,データシート1!$A$1:$BT$1,0),0)</f>
        <v>2.1844358412065801</v>
      </c>
      <c r="AJ45" s="900">
        <f>VLOOKUP(年度マスタ!$K$4&amp;"_"&amp;AJ$33,データシート1!$A:$BT,MATCH("aa_"&amp;$S45,データシート1!$A$1:$BT$1,0),0)</f>
        <v>2.1408800669417798</v>
      </c>
      <c r="AK45" s="901">
        <f>VLOOKUP(年度マスタ!$K$4&amp;"_"&amp;AK$33,データシート1!$A:$BT,MATCH("aa_"&amp;$S45,データシート1!$A$1:$BT$1,0),0)</f>
        <v>2.1502209975712527</v>
      </c>
      <c r="AL45" s="330"/>
      <c r="AW45" s="17" t="str">
        <f>AW48</f>
        <v>瀬戸内市</v>
      </c>
      <c r="AX45" s="1010">
        <f t="shared" ref="AX45:BB45" si="15">AX48/$BC48</f>
        <v>0.76249870004168985</v>
      </c>
      <c r="AY45" s="1010">
        <f t="shared" si="15"/>
        <v>6.2702745275641333E-2</v>
      </c>
      <c r="AZ45" s="1010">
        <f t="shared" si="15"/>
        <v>7.1585072511184678E-2</v>
      </c>
      <c r="BA45" s="1010">
        <f t="shared" si="15"/>
        <v>9.745443384488843E-2</v>
      </c>
      <c r="BB45" s="1010">
        <f t="shared" si="15"/>
        <v>5.7590483265956968E-3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0.29222297751153797</v>
      </c>
      <c r="Y46" s="900">
        <f>VLOOKUP(年度マスタ!$K$4&amp;"_"&amp;Y$33,データシート1!$A:$BT,MATCH("aa_"&amp;$S46,データシート1!$A$1:$BT$1,0),0)</f>
        <v>0.34880318514189312</v>
      </c>
      <c r="Z46" s="900">
        <f>VLOOKUP(年度マスタ!$K$4&amp;"_"&amp;Z$33,データシート1!$A:$BT,MATCH("aa_"&amp;$S46,データシート1!$A$1:$BT$1,0),0)</f>
        <v>0.33254607372675682</v>
      </c>
      <c r="AA46" s="900">
        <f>VLOOKUP(年度マスタ!$K$4&amp;"_"&amp;AA$33,データシート1!$A:$BT,MATCH("aa_"&amp;$S46,データシート1!$A$1:$BT$1,0),0)</f>
        <v>0.37860914823192993</v>
      </c>
      <c r="AB46" s="900">
        <f>VLOOKUP(年度マスタ!$K$4&amp;"_"&amp;AB$33,データシート1!$A:$BT,MATCH("aa_"&amp;$S46,データシート1!$A$1:$BT$1,0),0)</f>
        <v>0.33418227194989331</v>
      </c>
      <c r="AC46" s="900">
        <f>VLOOKUP(年度マスタ!$K$4&amp;"_"&amp;AC$33,データシート1!$A:$BT,MATCH("aa_"&amp;$S46,データシート1!$A$1:$BT$1,0),0)</f>
        <v>0.40520031703019987</v>
      </c>
      <c r="AD46" s="900">
        <f>VLOOKUP(年度マスタ!$K$4&amp;"_"&amp;AD$33,データシート1!$A:$BT,MATCH("aa_"&amp;$S46,データシート1!$A$1:$BT$1,0),0)</f>
        <v>0.19801246528576474</v>
      </c>
      <c r="AE46" s="900">
        <f>VLOOKUP(年度マスタ!$K$4&amp;"_"&amp;AE$33,データシート1!$A:$BT,MATCH("aa_"&amp;$S46,データシート1!$A$1:$BT$1,0),0)</f>
        <v>0.20069618139014675</v>
      </c>
      <c r="AF46" s="900">
        <f>VLOOKUP(年度マスタ!$K$4&amp;"_"&amp;AF$33,データシート1!$A:$BT,MATCH("aa_"&amp;$S46,データシート1!$A$1:$BT$1,0),0)</f>
        <v>0.1106849920801691</v>
      </c>
      <c r="AG46" s="900">
        <f>VLOOKUP(年度マスタ!$K$4&amp;"_"&amp;AG$33,データシート1!$A:$BT,MATCH("aa_"&amp;$S46,データシート1!$A$1:$BT$1,0),0)</f>
        <v>0.12173166249085564</v>
      </c>
      <c r="AH46" s="900">
        <f>VLOOKUP(年度マスタ!$K$4&amp;"_"&amp;AH$33,データシート1!$A:$BT,MATCH("aa_"&amp;$S46,データシート1!$A$1:$BT$1,0),0)</f>
        <v>0.11115583549509959</v>
      </c>
      <c r="AI46" s="900">
        <f>VLOOKUP(年度マスタ!$K$4&amp;"_"&amp;AI$33,データシート1!$A:$BT,MATCH("aa_"&amp;$S46,データシート1!$A$1:$BT$1,0),0)</f>
        <v>6.0969223386599145E-2</v>
      </c>
      <c r="AJ46" s="900">
        <f>VLOOKUP(年度マスタ!$K$4&amp;"_"&amp;AJ$33,データシート1!$A:$BT,MATCH("aa_"&amp;$S46,データシート1!$A$1:$BT$1,0),0)</f>
        <v>0.13080582415973385</v>
      </c>
      <c r="AK46" s="901">
        <f>VLOOKUP(年度マスタ!$K$4&amp;"_"&amp;AK$33,データシート1!$A:$BT,MATCH("aa_"&amp;$S46,データシート1!$A$1:$BT$1,0),0)</f>
        <v>0.13563821355590472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1.8920902257400001</v>
      </c>
      <c r="Y47" s="903">
        <f>VLOOKUP(年度マスタ!$K$4&amp;"_"&amp;Y$33,データシート1!$A:$BT,MATCH("aa_"&amp;$S47,データシート1!$A$1:$BT$1,0),0)</f>
        <v>3.6492306830000012</v>
      </c>
      <c r="Z47" s="903">
        <f>VLOOKUP(年度マスタ!$K$4&amp;"_"&amp;Z$33,データシート1!$A:$BT,MATCH("aa_"&amp;$S47,データシート1!$A$1:$BT$1,0),0)</f>
        <v>3.1775619380000002</v>
      </c>
      <c r="AA47" s="903">
        <f>VLOOKUP(年度マスタ!$K$4&amp;"_"&amp;AA$33,データシート1!$A:$BT,MATCH("aa_"&amp;$S47,データシート1!$A$1:$BT$1,0),0)</f>
        <v>2.9013262179999999</v>
      </c>
      <c r="AB47" s="903">
        <f>VLOOKUP(年度マスタ!$K$4&amp;"_"&amp;AB$33,データシート1!$A:$BT,MATCH("aa_"&amp;$S47,データシート1!$A$1:$BT$1,0),0)</f>
        <v>3.7310987496800001</v>
      </c>
      <c r="AC47" s="903">
        <f>VLOOKUP(年度マスタ!$K$4&amp;"_"&amp;AC$33,データシート1!$A:$BT,MATCH("aa_"&amp;$S47,データシート1!$A$1:$BT$1,0),0)</f>
        <v>3.8444360422599999</v>
      </c>
      <c r="AD47" s="903">
        <f>VLOOKUP(年度マスタ!$K$4&amp;"_"&amp;AD$33,データシート1!$A:$BT,MATCH("aa_"&amp;$S47,データシート1!$A$1:$BT$1,0),0)</f>
        <v>3.9078412934400011</v>
      </c>
      <c r="AE47" s="903">
        <f>VLOOKUP(年度マスタ!$K$4&amp;"_"&amp;AE$33,データシート1!$A:$BT,MATCH("aa_"&amp;$S47,データシート1!$A$1:$BT$1,0),0)</f>
        <v>3.5217086924800007</v>
      </c>
      <c r="AF47" s="903">
        <f>VLOOKUP(年度マスタ!$K$4&amp;"_"&amp;AF$33,データシート1!$A:$BT,MATCH("aa_"&amp;$S47,データシート1!$A$1:$BT$1,0),0)</f>
        <v>4.1520884049999998</v>
      </c>
      <c r="AG47" s="903">
        <f>VLOOKUP(年度マスタ!$K$4&amp;"_"&amp;AG$33,データシート1!$A:$BT,MATCH("aa_"&amp;$S47,データシート1!$A$1:$BT$1,0),0)</f>
        <v>4.0763913497999997</v>
      </c>
      <c r="AH47" s="903">
        <f>VLOOKUP(年度マスタ!$K$4&amp;"_"&amp;AH$33,データシート1!$A:$BT,MATCH("aa_"&amp;$S47,データシート1!$A$1:$BT$1,0),0)</f>
        <v>4.1956834723200007</v>
      </c>
      <c r="AI47" s="903">
        <f>VLOOKUP(年度マスタ!$K$4&amp;"_"&amp;AI$33,データシート1!$A:$BT,MATCH("aa_"&amp;$S47,データシート1!$A$1:$BT$1,0),0)</f>
        <v>3.9738985360800001</v>
      </c>
      <c r="AJ47" s="903">
        <f>VLOOKUP(年度マスタ!$K$4&amp;"_"&amp;AJ$33,データシート1!$A:$BT,MATCH("aa_"&amp;$S47,データシート1!$A$1:$BT$1,0),0)</f>
        <v>4.4063800536000004</v>
      </c>
      <c r="AK47" s="904">
        <f>VLOOKUP(年度マスタ!$K$4&amp;"_"&amp;AK$33,データシート1!$A:$BT,MATCH("aa_"&amp;$S47,データシート1!$A$1:$BT$1,0),0)</f>
        <v>4.0840140413599997</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瀬戸内市</v>
      </c>
      <c r="AX48" s="1011">
        <f>SUM(AY39:BA39)</f>
        <v>540.72395661416442</v>
      </c>
      <c r="AY48" s="1011">
        <f>BB39</f>
        <v>44.465487631862359</v>
      </c>
      <c r="AZ48" s="1011">
        <f>BC39</f>
        <v>50.764366733534473</v>
      </c>
      <c r="BA48" s="1011">
        <f>SUM(BD39:BG39)</f>
        <v>69.109556587204992</v>
      </c>
      <c r="BB48" s="1011">
        <f>BH39</f>
        <v>4.0840140413599997</v>
      </c>
      <c r="BC48" s="1011">
        <f>SUM(AX48:BB48)</f>
        <v>709.14738160812624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709.14738160812624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540.72395661416442</v>
      </c>
      <c r="P52" s="453">
        <f t="shared" ref="P52:P64" si="18">O52/$O$51</f>
        <v>0.76249870004168985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527.66807157061078</v>
      </c>
      <c r="P53" s="454">
        <f t="shared" si="18"/>
        <v>0.74408802070737867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1.3220453538651882</v>
      </c>
      <c r="P54" s="454">
        <f t="shared" si="18"/>
        <v>1.8642744627600535E-3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11.733839689688439</v>
      </c>
      <c r="P55" s="454">
        <f t="shared" si="18"/>
        <v>1.6546404871551144E-2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44.465487631862359</v>
      </c>
      <c r="P56" s="453">
        <f t="shared" si="18"/>
        <v>6.2702745275641333E-2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50.764366733534473</v>
      </c>
      <c r="P57" s="453">
        <f t="shared" si="18"/>
        <v>7.1585072511184678E-2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69.109556587204992</v>
      </c>
      <c r="P58" s="453">
        <f t="shared" si="18"/>
        <v>9.745443384488843E-2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66.823697376077831</v>
      </c>
      <c r="P59" s="454">
        <f t="shared" si="18"/>
        <v>9.4231042952654526E-2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34.254913575504219</v>
      </c>
      <c r="P60" s="454">
        <f t="shared" si="18"/>
        <v>4.8304364457815108E-2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32.56878380057362</v>
      </c>
      <c r="P61" s="454">
        <f t="shared" si="18"/>
        <v>4.5926678494839425E-2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2.1502209975712527</v>
      </c>
      <c r="P62" s="454">
        <f t="shared" si="18"/>
        <v>3.0321214649276693E-3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0.13563821355590472</v>
      </c>
      <c r="P63" s="454">
        <f t="shared" si="18"/>
        <v>1.9126942730623829E-4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4.0840140413599997</v>
      </c>
      <c r="P64" s="612">
        <f t="shared" si="18"/>
        <v>5.7590483265956968E-3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瀬戸内市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1062.4188999999999</v>
      </c>
      <c r="AI7" s="78">
        <f>VLOOKUP(年度マスタ!$K$4&amp;"_"&amp;$AG7,データシート1!$A:$BT,MATCH("ab_"&amp;AI$2,データシート1!$A$1:$BT$1,0),0)</f>
        <v>975</v>
      </c>
      <c r="AJ7" s="78">
        <f>VLOOKUP(年度マスタ!$K$4&amp;"_"&amp;$AG7,データシート1!$A:$BT,MATCH("ab_"&amp;AJ$2,データシート1!$A$1:$BT$1,0),0)</f>
        <v>403</v>
      </c>
      <c r="AK7" s="78">
        <f>VLOOKUP(年度マスタ!$K$4&amp;"_"&amp;$AG7,データシート1!$A:$BT,MATCH("ab_"&amp;AK$2,データシート1!$A$1:$BT$1,0),0)</f>
        <v>9889</v>
      </c>
      <c r="AL7" s="78">
        <f>VLOOKUP(年度マスタ!$K$4&amp;"_"&amp;$AG7,データシート1!$A:$BT,MATCH("ab_"&amp;AL$2,データシート1!$A$1:$BT$1,0),0)</f>
        <v>14289</v>
      </c>
      <c r="AM7" s="78">
        <f>VLOOKUP(年度マスタ!$K$4&amp;"_"&amp;$AG7,データシート1!$A:$BT,MATCH("ab_"&amp;AM$2,データシート1!$A$1:$BT$1,0),0)</f>
        <v>22585</v>
      </c>
      <c r="AN7" s="78">
        <f>VLOOKUP(年度マスタ!$K$4&amp;"_"&amp;$AG7,データシート1!$A:$BT,MATCH("ab_"&amp;AN$2,データシート1!$A$1:$BT$1,0),0)</f>
        <v>7808</v>
      </c>
      <c r="AO7" s="78">
        <f>VLOOKUP(年度マスタ!$K$4&amp;"_"&amp;$AG7,データシート1!$A:$BT,MATCH("ab_"&amp;AO$2,データシート1!$A$1:$BT$1,0),0)</f>
        <v>39092</v>
      </c>
      <c r="AP7" s="78">
        <f>VLOOKUP(年度マスタ!$K$4&amp;"_"&amp;$AG7,データシート1!$A:$BT,MATCH("ab_"&amp;AP$2,データシート1!$A$1:$BT$1,0),0)</f>
        <v>53849</v>
      </c>
      <c r="AQ7" s="954">
        <f>VLOOKUP(年度マスタ!$K$4&amp;"_"&amp;$AG7,データシート1!$A:$BT,MATCH("ab_"&amp;AQ$2,データシート1!$A$1:$BT$1,0),0)</f>
        <v>1.8920902257400001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1145.4087</v>
      </c>
      <c r="AI8" s="78">
        <f>VLOOKUP(年度マスタ!$K$4&amp;"_"&amp;$AG8,データシート1!$A:$BT,MATCH("ab_"&amp;AI$2,データシート1!$A$1:$BT$1,0),0)</f>
        <v>975</v>
      </c>
      <c r="AJ8" s="78">
        <f>VLOOKUP(年度マスタ!$K$4&amp;"_"&amp;$AG8,データシート1!$A:$BT,MATCH("ab_"&amp;AJ$2,データシート1!$A$1:$BT$1,0),0)</f>
        <v>403</v>
      </c>
      <c r="AK8" s="78">
        <f>VLOOKUP(年度マスタ!$K$4&amp;"_"&amp;$AG8,データシート1!$A:$BT,MATCH("ab_"&amp;AK$2,データシート1!$A$1:$BT$1,0),0)</f>
        <v>9889</v>
      </c>
      <c r="AL8" s="78">
        <f>VLOOKUP(年度マスタ!$K$4&amp;"_"&amp;$AG8,データシート1!$A:$BT,MATCH("ab_"&amp;AL$2,データシート1!$A$1:$BT$1,0),0)</f>
        <v>14456</v>
      </c>
      <c r="AM8" s="78">
        <f>VLOOKUP(年度マスタ!$K$4&amp;"_"&amp;$AG8,データシート1!$A:$BT,MATCH("ab_"&amp;AM$2,データシート1!$A$1:$BT$1,0),0)</f>
        <v>22734</v>
      </c>
      <c r="AN8" s="78">
        <f>VLOOKUP(年度マスタ!$K$4&amp;"_"&amp;$AG8,データシート1!$A:$BT,MATCH("ab_"&amp;AN$2,データシート1!$A$1:$BT$1,0),0)</f>
        <v>7810</v>
      </c>
      <c r="AO8" s="78">
        <f>VLOOKUP(年度マスタ!$K$4&amp;"_"&amp;$AG8,データシート1!$A:$BT,MATCH("ab_"&amp;AO$2,データシート1!$A$1:$BT$1,0),0)</f>
        <v>38967</v>
      </c>
      <c r="AP8" s="78">
        <f>VLOOKUP(年度マスタ!$K$4&amp;"_"&amp;$AG8,データシート1!$A:$BT,MATCH("ab_"&amp;AP$2,データシート1!$A$1:$BT$1,0),0)</f>
        <v>60911</v>
      </c>
      <c r="AQ8" s="954">
        <f>VLOOKUP(年度マスタ!$K$4&amp;"_"&amp;$AG8,データシート1!$A:$BT,MATCH("ab_"&amp;AQ$2,データシート1!$A$1:$BT$1,0),0)</f>
        <v>3.6492306830000012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955.22329999999999</v>
      </c>
      <c r="AI9" s="78">
        <f>VLOOKUP(年度マスタ!$K$4&amp;"_"&amp;$AG9,データシート1!$A:$BT,MATCH("ab_"&amp;AI$2,データシート1!$A$1:$BT$1,0),0)</f>
        <v>975</v>
      </c>
      <c r="AJ9" s="78">
        <f>VLOOKUP(年度マスタ!$K$4&amp;"_"&amp;$AG9,データシート1!$A:$BT,MATCH("ab_"&amp;AJ$2,データシート1!$A$1:$BT$1,0),0)</f>
        <v>403</v>
      </c>
      <c r="AK9" s="78">
        <f>VLOOKUP(年度マスタ!$K$4&amp;"_"&amp;$AG9,データシート1!$A:$BT,MATCH("ab_"&amp;AK$2,データシート1!$A$1:$BT$1,0),0)</f>
        <v>9889</v>
      </c>
      <c r="AL9" s="78">
        <f>VLOOKUP(年度マスタ!$K$4&amp;"_"&amp;$AG9,データシート1!$A:$BT,MATCH("ab_"&amp;AL$2,データシート1!$A$1:$BT$1,0),0)</f>
        <v>14600</v>
      </c>
      <c r="AM9" s="78">
        <f>VLOOKUP(年度マスタ!$K$4&amp;"_"&amp;$AG9,データシート1!$A:$BT,MATCH("ab_"&amp;AM$2,データシート1!$A$1:$BT$1,0),0)</f>
        <v>23024</v>
      </c>
      <c r="AN9" s="78">
        <f>VLOOKUP(年度マスタ!$K$4&amp;"_"&amp;$AG9,データシート1!$A:$BT,MATCH("ab_"&amp;AN$2,データシート1!$A$1:$BT$1,0),0)</f>
        <v>7727</v>
      </c>
      <c r="AO9" s="78">
        <f>VLOOKUP(年度マスタ!$K$4&amp;"_"&amp;$AG9,データシート1!$A:$BT,MATCH("ab_"&amp;AO$2,データシート1!$A$1:$BT$1,0),0)</f>
        <v>38861</v>
      </c>
      <c r="AP9" s="78">
        <f>VLOOKUP(年度マスタ!$K$4&amp;"_"&amp;$AG9,データシート1!$A:$BT,MATCH("ab_"&amp;AP$2,データシート1!$A$1:$BT$1,0),0)</f>
        <v>57976</v>
      </c>
      <c r="AQ9" s="954">
        <f>VLOOKUP(年度マスタ!$K$4&amp;"_"&amp;$AG9,データシート1!$A:$BT,MATCH("ab_"&amp;AQ$2,データシート1!$A$1:$BT$1,0),0)</f>
        <v>3.1775619380000002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1295.8771999999999</v>
      </c>
      <c r="AI10" s="78">
        <f>VLOOKUP(年度マスタ!$K$4&amp;"_"&amp;$AG10,データシート1!$A:$BT,MATCH("ab_"&amp;AI$2,データシート1!$A$1:$BT$1,0),0)</f>
        <v>975</v>
      </c>
      <c r="AJ10" s="78">
        <f>VLOOKUP(年度マスタ!$K$4&amp;"_"&amp;$AG10,データシート1!$A:$BT,MATCH("ab_"&amp;AJ$2,データシート1!$A$1:$BT$1,0),0)</f>
        <v>403</v>
      </c>
      <c r="AK10" s="78">
        <f>VLOOKUP(年度マスタ!$K$4&amp;"_"&amp;$AG10,データシート1!$A:$BT,MATCH("ab_"&amp;AK$2,データシート1!$A$1:$BT$1,0),0)</f>
        <v>9889</v>
      </c>
      <c r="AL10" s="78">
        <f>VLOOKUP(年度マスタ!$K$4&amp;"_"&amp;$AG10,データシート1!$A:$BT,MATCH("ab_"&amp;AL$2,データシート1!$A$1:$BT$1,0),0)</f>
        <v>14955</v>
      </c>
      <c r="AM10" s="78">
        <f>VLOOKUP(年度マスタ!$K$4&amp;"_"&amp;$AG10,データシート1!$A:$BT,MATCH("ab_"&amp;AM$2,データシート1!$A$1:$BT$1,0),0)</f>
        <v>23327</v>
      </c>
      <c r="AN10" s="78">
        <f>VLOOKUP(年度マスタ!$K$4&amp;"_"&amp;$AG10,データシート1!$A:$BT,MATCH("ab_"&amp;AN$2,データシート1!$A$1:$BT$1,0),0)</f>
        <v>7684</v>
      </c>
      <c r="AO10" s="78">
        <f>VLOOKUP(年度マスタ!$K$4&amp;"_"&amp;$AG10,データシート1!$A:$BT,MATCH("ab_"&amp;AO$2,データシート1!$A$1:$BT$1,0),0)</f>
        <v>38962</v>
      </c>
      <c r="AP10" s="78">
        <f>VLOOKUP(年度マスタ!$K$4&amp;"_"&amp;$AG10,データシート1!$A:$BT,MATCH("ab_"&amp;AP$2,データシート1!$A$1:$BT$1,0),0)</f>
        <v>64297</v>
      </c>
      <c r="AQ10" s="954">
        <f>VLOOKUP(年度マスタ!$K$4&amp;"_"&amp;$AG10,データシート1!$A:$BT,MATCH("ab_"&amp;AQ$2,データシート1!$A$1:$BT$1,0),0)</f>
        <v>2.9013262179999999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1525.3543</v>
      </c>
      <c r="AI11" s="78">
        <f>VLOOKUP(年度マスタ!$K$4&amp;"_"&amp;$AG11,データシート1!$A:$BT,MATCH("ab_"&amp;AI$2,データシート1!$A$1:$BT$1,0),0)</f>
        <v>975</v>
      </c>
      <c r="AJ11" s="78">
        <f>VLOOKUP(年度マスタ!$K$4&amp;"_"&amp;$AG11,データシート1!$A:$BT,MATCH("ab_"&amp;AJ$2,データシート1!$A$1:$BT$1,0),0)</f>
        <v>403</v>
      </c>
      <c r="AK11" s="78">
        <f>VLOOKUP(年度マスタ!$K$4&amp;"_"&amp;$AG11,データシート1!$A:$BT,MATCH("ab_"&amp;AK$2,データシート1!$A$1:$BT$1,0),0)</f>
        <v>9889</v>
      </c>
      <c r="AL11" s="78">
        <f>VLOOKUP(年度マスタ!$K$4&amp;"_"&amp;$AG11,データシート1!$A:$BT,MATCH("ab_"&amp;AL$2,データシート1!$A$1:$BT$1,0),0)</f>
        <v>15025</v>
      </c>
      <c r="AM11" s="78">
        <f>VLOOKUP(年度マスタ!$K$4&amp;"_"&amp;$AG11,データシート1!$A:$BT,MATCH("ab_"&amp;AM$2,データシート1!$A$1:$BT$1,0),0)</f>
        <v>23724</v>
      </c>
      <c r="AN11" s="78">
        <f>VLOOKUP(年度マスタ!$K$4&amp;"_"&amp;$AG11,データシート1!$A:$BT,MATCH("ab_"&amp;AN$2,データシート1!$A$1:$BT$1,0),0)</f>
        <v>7565</v>
      </c>
      <c r="AO11" s="78">
        <f>VLOOKUP(年度マスタ!$K$4&amp;"_"&amp;$AG11,データシート1!$A:$BT,MATCH("ab_"&amp;AO$2,データシート1!$A$1:$BT$1,0),0)</f>
        <v>38754</v>
      </c>
      <c r="AP11" s="78">
        <f>VLOOKUP(年度マスタ!$K$4&amp;"_"&amp;$AG11,データシート1!$A:$BT,MATCH("ab_"&amp;AP$2,データシート1!$A$1:$BT$1,0),0)</f>
        <v>55398</v>
      </c>
      <c r="AQ11" s="954">
        <f>VLOOKUP(年度マスタ!$K$4&amp;"_"&amp;$AG11,データシート1!$A:$BT,MATCH("ab_"&amp;AQ$2,データシート1!$A$1:$BT$1,0),0)</f>
        <v>3.7310987496800001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1632.2935</v>
      </c>
      <c r="AI12" s="78">
        <f>VLOOKUP(年度マスタ!$K$4&amp;"_"&amp;$AG12,データシート1!$A:$BT,MATCH("ab_"&amp;AI$2,データシート1!$A$1:$BT$1,0),0)</f>
        <v>744</v>
      </c>
      <c r="AJ12" s="78">
        <f>VLOOKUP(年度マスタ!$K$4&amp;"_"&amp;$AG12,データシート1!$A:$BT,MATCH("ab_"&amp;AJ$2,データシート1!$A$1:$BT$1,0),0)</f>
        <v>438</v>
      </c>
      <c r="AK12" s="78">
        <f>VLOOKUP(年度マスタ!$K$4&amp;"_"&amp;$AG12,データシート1!$A:$BT,MATCH("ab_"&amp;AK$2,データシート1!$A$1:$BT$1,0),0)</f>
        <v>9863</v>
      </c>
      <c r="AL12" s="78">
        <f>VLOOKUP(年度マスタ!$K$4&amp;"_"&amp;$AG12,データシート1!$A:$BT,MATCH("ab_"&amp;AL$2,データシート1!$A$1:$BT$1,0),0)</f>
        <v>15180</v>
      </c>
      <c r="AM12" s="78">
        <f>VLOOKUP(年度マスタ!$K$4&amp;"_"&amp;$AG12,データシート1!$A:$BT,MATCH("ab_"&amp;AM$2,データシート1!$A$1:$BT$1,0),0)</f>
        <v>23720</v>
      </c>
      <c r="AN12" s="78">
        <f>VLOOKUP(年度マスタ!$K$4&amp;"_"&amp;$AG12,データシート1!$A:$BT,MATCH("ab_"&amp;AN$2,データシート1!$A$1:$BT$1,0),0)</f>
        <v>7417</v>
      </c>
      <c r="AO12" s="78">
        <f>VLOOKUP(年度マスタ!$K$4&amp;"_"&amp;$AG12,データシート1!$A:$BT,MATCH("ab_"&amp;AO$2,データシート1!$A$1:$BT$1,0),0)</f>
        <v>38524</v>
      </c>
      <c r="AP12" s="78">
        <f>VLOOKUP(年度マスタ!$K$4&amp;"_"&amp;$AG12,データシート1!$A:$BT,MATCH("ab_"&amp;AP$2,データシート1!$A$1:$BT$1,0),0)</f>
        <v>67382</v>
      </c>
      <c r="AQ12" s="954">
        <f>VLOOKUP(年度マスタ!$K$4&amp;"_"&amp;$AG12,データシート1!$A:$BT,MATCH("ab_"&amp;AQ$2,データシート1!$A$1:$BT$1,0),0)</f>
        <v>3.8444360422599999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1849.1485</v>
      </c>
      <c r="AI13" s="78">
        <f>VLOOKUP(年度マスタ!$K$4&amp;"_"&amp;$AG13,データシート1!$A:$BT,MATCH("ab_"&amp;AI$2,データシート1!$A$1:$BT$1,0),0)</f>
        <v>744</v>
      </c>
      <c r="AJ13" s="78">
        <f>VLOOKUP(年度マスタ!$K$4&amp;"_"&amp;$AG13,データシート1!$A:$BT,MATCH("ab_"&amp;AJ$2,データシート1!$A$1:$BT$1,0),0)</f>
        <v>438</v>
      </c>
      <c r="AK13" s="78">
        <f>VLOOKUP(年度マスタ!$K$4&amp;"_"&amp;$AG13,データシート1!$A:$BT,MATCH("ab_"&amp;AK$2,データシート1!$A$1:$BT$1,0),0)</f>
        <v>9863</v>
      </c>
      <c r="AL13" s="78">
        <f>VLOOKUP(年度マスタ!$K$4&amp;"_"&amp;$AG13,データシート1!$A:$BT,MATCH("ab_"&amp;AL$2,データシート1!$A$1:$BT$1,0),0)</f>
        <v>15294</v>
      </c>
      <c r="AM13" s="78">
        <f>VLOOKUP(年度マスタ!$K$4&amp;"_"&amp;$AG13,データシート1!$A:$BT,MATCH("ab_"&amp;AM$2,データシート1!$A$1:$BT$1,0),0)</f>
        <v>23885</v>
      </c>
      <c r="AN13" s="78">
        <f>VLOOKUP(年度マスタ!$K$4&amp;"_"&amp;$AG13,データシート1!$A:$BT,MATCH("ab_"&amp;AN$2,データシート1!$A$1:$BT$1,0),0)</f>
        <v>7397</v>
      </c>
      <c r="AO13" s="78">
        <f>VLOOKUP(年度マスタ!$K$4&amp;"_"&amp;$AG13,データシート1!$A:$BT,MATCH("ab_"&amp;AO$2,データシート1!$A$1:$BT$1,0),0)</f>
        <v>38252</v>
      </c>
      <c r="AP13" s="78">
        <f>VLOOKUP(年度マスタ!$K$4&amp;"_"&amp;$AG13,データシート1!$A:$BT,MATCH("ab_"&amp;AP$2,データシート1!$A$1:$BT$1,0),0)</f>
        <v>33847</v>
      </c>
      <c r="AQ13" s="954">
        <f>VLOOKUP(年度マスタ!$K$4&amp;"_"&amp;$AG13,データシート1!$A:$BT,MATCH("ab_"&amp;AQ$2,データシート1!$A$1:$BT$1,0),0)</f>
        <v>3.9078412934400011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1891.8675000000001</v>
      </c>
      <c r="AI14" s="78">
        <f>VLOOKUP(年度マスタ!$K$4&amp;"_"&amp;$AG14,データシート1!$A:$BT,MATCH("ab_"&amp;AI$2,データシート1!$A$1:$BT$1,0),0)</f>
        <v>744</v>
      </c>
      <c r="AJ14" s="78">
        <f>VLOOKUP(年度マスタ!$K$4&amp;"_"&amp;$AG14,データシート1!$A:$BT,MATCH("ab_"&amp;AJ$2,データシート1!$A$1:$BT$1,0),0)</f>
        <v>438</v>
      </c>
      <c r="AK14" s="78">
        <f>VLOOKUP(年度マスタ!$K$4&amp;"_"&amp;$AG14,データシート1!$A:$BT,MATCH("ab_"&amp;AK$2,データシート1!$A$1:$BT$1,0),0)</f>
        <v>9863</v>
      </c>
      <c r="AL14" s="78">
        <f>VLOOKUP(年度マスタ!$K$4&amp;"_"&amp;$AG14,データシート1!$A:$BT,MATCH("ab_"&amp;AL$2,データシート1!$A$1:$BT$1,0),0)</f>
        <v>15370</v>
      </c>
      <c r="AM14" s="78">
        <f>VLOOKUP(年度マスタ!$K$4&amp;"_"&amp;$AG14,データシート1!$A:$BT,MATCH("ab_"&amp;AM$2,データシート1!$A$1:$BT$1,0),0)</f>
        <v>24026</v>
      </c>
      <c r="AN14" s="78">
        <f>VLOOKUP(年度マスタ!$K$4&amp;"_"&amp;$AG14,データシート1!$A:$BT,MATCH("ab_"&amp;AN$2,データシート1!$A$1:$BT$1,0),0)</f>
        <v>7373</v>
      </c>
      <c r="AO14" s="78">
        <f>VLOOKUP(年度マスタ!$K$4&amp;"_"&amp;$AG14,データシート1!$A:$BT,MATCH("ab_"&amp;AO$2,データシート1!$A$1:$BT$1,0),0)</f>
        <v>37975</v>
      </c>
      <c r="AP14" s="78">
        <f>VLOOKUP(年度マスタ!$K$4&amp;"_"&amp;$AG14,データシート1!$A:$BT,MATCH("ab_"&amp;AP$2,データシート1!$A$1:$BT$1,0),0)</f>
        <v>34276.932232579959</v>
      </c>
      <c r="AQ14" s="954">
        <f>VLOOKUP(年度マスタ!$K$4&amp;"_"&amp;$AG14,データシート1!$A:$BT,MATCH("ab_"&amp;AQ$2,データシート1!$A$1:$BT$1,0),0)</f>
        <v>3.5217086924800012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1916.4764</v>
      </c>
      <c r="AI15" s="78">
        <f>VLOOKUP(年度マスタ!$K$4&amp;"_"&amp;$AG15,データシート1!$A:$BT,MATCH("ab_"&amp;AI$2,データシート1!$A$1:$BT$1,0),0)</f>
        <v>744</v>
      </c>
      <c r="AJ15" s="78">
        <f>VLOOKUP(年度マスタ!$K$4&amp;"_"&amp;$AG15,データシート1!$A:$BT,MATCH("ab_"&amp;AJ$2,データシート1!$A$1:$BT$1,0),0)</f>
        <v>438</v>
      </c>
      <c r="AK15" s="78">
        <f>VLOOKUP(年度マスタ!$K$4&amp;"_"&amp;$AG15,データシート1!$A:$BT,MATCH("ab_"&amp;AK$2,データシート1!$A$1:$BT$1,0),0)</f>
        <v>9863</v>
      </c>
      <c r="AL15" s="78">
        <f>VLOOKUP(年度マスタ!$K$4&amp;"_"&amp;$AG15,データシート1!$A:$BT,MATCH("ab_"&amp;AL$2,データシート1!$A$1:$BT$1,0),0)</f>
        <v>15473</v>
      </c>
      <c r="AM15" s="78">
        <f>VLOOKUP(年度マスタ!$K$4&amp;"_"&amp;$AG15,データシート1!$A:$BT,MATCH("ab_"&amp;AM$2,データシート1!$A$1:$BT$1,0),0)</f>
        <v>24078</v>
      </c>
      <c r="AN15" s="78">
        <f>VLOOKUP(年度マスタ!$K$4&amp;"_"&amp;$AG15,データシート1!$A:$BT,MATCH("ab_"&amp;AN$2,データシート1!$A$1:$BT$1,0),0)</f>
        <v>7289</v>
      </c>
      <c r="AO15" s="78">
        <f>VLOOKUP(年度マスタ!$K$4&amp;"_"&amp;$AG15,データシート1!$A:$BT,MATCH("ab_"&amp;AO$2,データシート1!$A$1:$BT$1,0),0)</f>
        <v>37741</v>
      </c>
      <c r="AP15" s="78">
        <f>VLOOKUP(年度マスタ!$K$4&amp;"_"&amp;$AG15,データシート1!$A:$BT,MATCH("ab_"&amp;AP$2,データシート1!$A$1:$BT$1,0),0)</f>
        <v>19279</v>
      </c>
      <c r="AQ15" s="954">
        <f>VLOOKUP(年度マスタ!$K$4&amp;"_"&amp;$AG15,データシート1!$A:$BT,MATCH("ab_"&amp;AQ$2,データシート1!$A$1:$BT$1,0),0)</f>
        <v>4.1520884049999998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2223.9376999999999</v>
      </c>
      <c r="AI16" s="78">
        <f>VLOOKUP(年度マスタ!$K$4&amp;"_"&amp;$AG16,データシート1!$A:$BT,MATCH("ab_"&amp;AI$2,データシート1!$A$1:$BT$1,0),0)</f>
        <v>744</v>
      </c>
      <c r="AJ16" s="78">
        <f>VLOOKUP(年度マスタ!$K$4&amp;"_"&amp;$AG16,データシート1!$A:$BT,MATCH("ab_"&amp;AJ$2,データシート1!$A$1:$BT$1,0),0)</f>
        <v>438</v>
      </c>
      <c r="AK16" s="78">
        <f>VLOOKUP(年度マスタ!$K$4&amp;"_"&amp;$AG16,データシート1!$A:$BT,MATCH("ab_"&amp;AK$2,データシート1!$A$1:$BT$1,0),0)</f>
        <v>9863</v>
      </c>
      <c r="AL16" s="78">
        <f>VLOOKUP(年度マスタ!$K$4&amp;"_"&amp;$AG16,データシート1!$A:$BT,MATCH("ab_"&amp;AL$2,データシート1!$A$1:$BT$1,0),0)</f>
        <v>15522</v>
      </c>
      <c r="AM16" s="78">
        <f>VLOOKUP(年度マスタ!$K$4&amp;"_"&amp;$AG16,データシート1!$A:$BT,MATCH("ab_"&amp;AM$2,データシート1!$A$1:$BT$1,0),0)</f>
        <v>24091</v>
      </c>
      <c r="AN16" s="78">
        <f>VLOOKUP(年度マスタ!$K$4&amp;"_"&amp;$AG16,データシート1!$A:$BT,MATCH("ab_"&amp;AN$2,データシート1!$A$1:$BT$1,0),0)</f>
        <v>7290</v>
      </c>
      <c r="AO16" s="78">
        <f>VLOOKUP(年度マスタ!$K$4&amp;"_"&amp;$AG16,データシート1!$A:$BT,MATCH("ab_"&amp;AO$2,データシート1!$A$1:$BT$1,0),0)</f>
        <v>37411</v>
      </c>
      <c r="AP16" s="78">
        <f>VLOOKUP(年度マスタ!$K$4&amp;"_"&amp;$AG16,データシート1!$A:$BT,MATCH("ab_"&amp;AP$2,データシート1!$A$1:$BT$1,0),0)</f>
        <v>21120</v>
      </c>
      <c r="AQ16" s="954">
        <f>VLOOKUP(年度マスタ!$K$4&amp;"_"&amp;$AG16,データシート1!$A:$BT,MATCH("ab_"&amp;AQ$2,データシート1!$A$1:$BT$1,0),0)</f>
        <v>4.0763913497999997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2328.5097999999998</v>
      </c>
      <c r="AI17" s="151">
        <f>VLOOKUP(年度マスタ!$K$4&amp;"_"&amp;$AG17,データシート1!$A:$BT,MATCH("ab_"&amp;AI$2,データシート1!$A$1:$BT$1,0),0)</f>
        <v>744</v>
      </c>
      <c r="AJ17" s="151">
        <f>VLOOKUP(年度マスタ!$K$4&amp;"_"&amp;$AG17,データシート1!$A:$BT,MATCH("ab_"&amp;AJ$2,データシート1!$A$1:$BT$1,0),0)</f>
        <v>438</v>
      </c>
      <c r="AK17" s="151">
        <f>VLOOKUP(年度マスタ!$K$4&amp;"_"&amp;$AG17,データシート1!$A:$BT,MATCH("ab_"&amp;AK$2,データシート1!$A$1:$BT$1,0),0)</f>
        <v>9863</v>
      </c>
      <c r="AL17" s="151">
        <f>VLOOKUP(年度マスタ!$K$4&amp;"_"&amp;$AG17,データシート1!$A:$BT,MATCH("ab_"&amp;AL$2,データシート1!$A$1:$BT$1,0),0)</f>
        <v>15675</v>
      </c>
      <c r="AM17" s="151">
        <f>VLOOKUP(年度マスタ!$K$4&amp;"_"&amp;$AG17,データシート1!$A:$BT,MATCH("ab_"&amp;AM$2,データシート1!$A$1:$BT$1,0),0)</f>
        <v>24039</v>
      </c>
      <c r="AN17" s="151">
        <f>VLOOKUP(年度マスタ!$K$4&amp;"_"&amp;$AG17,データシート1!$A:$BT,MATCH("ab_"&amp;AN$2,データシート1!$A$1:$BT$1,0),0)</f>
        <v>7233</v>
      </c>
      <c r="AO17" s="151">
        <f>VLOOKUP(年度マスタ!$K$4&amp;"_"&amp;$AG17,データシート1!$A:$BT,MATCH("ab_"&amp;AO$2,データシート1!$A$1:$BT$1,0),0)</f>
        <v>37268</v>
      </c>
      <c r="AP17" s="151">
        <f>VLOOKUP(年度マスタ!$K$4&amp;"_"&amp;$AG17,データシート1!$A:$BT,MATCH("ab_"&amp;AP$2,データシート1!$A$1:$BT$1,0),0)</f>
        <v>19601</v>
      </c>
      <c r="AQ17" s="955">
        <f>VLOOKUP(年度マスタ!$K$4&amp;"_"&amp;$AG17,データシート1!$A:$BT,MATCH("ab_"&amp;AQ$2,データシート1!$A$1:$BT$1,0),0)</f>
        <v>4.1956834723200007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2199.4670000000001</v>
      </c>
      <c r="AI18" s="78">
        <f>VLOOKUP(年度マスタ!$K$4&amp;"_"&amp;$AG18,データシート1!$A:$BT,MATCH("ab_"&amp;AI$2,データシート1!$A$1:$BT$1,0),0)</f>
        <v>565</v>
      </c>
      <c r="AJ18" s="78">
        <f>VLOOKUP(年度マスタ!$K$4&amp;"_"&amp;$AG18,データシート1!$A:$BT,MATCH("ab_"&amp;AJ$2,データシート1!$A$1:$BT$1,0),0)</f>
        <v>555</v>
      </c>
      <c r="AK18" s="78">
        <f>VLOOKUP(年度マスタ!$K$4&amp;"_"&amp;$AG18,データシート1!$A:$BT,MATCH("ab_"&amp;AK$2,データシート1!$A$1:$BT$1,0),0)</f>
        <v>11055</v>
      </c>
      <c r="AL18" s="78">
        <f>VLOOKUP(年度マスタ!$K$4&amp;"_"&amp;$AG18,データシート1!$A:$BT,MATCH("ab_"&amp;AL$2,データシート1!$A$1:$BT$1,0),0)</f>
        <v>15816</v>
      </c>
      <c r="AM18" s="78">
        <f>VLOOKUP(年度マスタ!$K$4&amp;"_"&amp;$AG18,データシート1!$A:$BT,MATCH("ab_"&amp;AM$2,データシート1!$A$1:$BT$1,0),0)</f>
        <v>24161</v>
      </c>
      <c r="AN18" s="78">
        <f>VLOOKUP(年度マスタ!$K$4&amp;"_"&amp;$AG18,データシート1!$A:$BT,MATCH("ab_"&amp;AN$2,データシート1!$A$1:$BT$1,0),0)</f>
        <v>7176</v>
      </c>
      <c r="AO18" s="78">
        <f>VLOOKUP(年度マスタ!$K$4&amp;"_"&amp;$AG18,データシート1!$A:$BT,MATCH("ab_"&amp;AO$2,データシート1!$A$1:$BT$1,0),0)</f>
        <v>37049</v>
      </c>
      <c r="AP18" s="78">
        <f>VLOOKUP(年度マスタ!$K$4&amp;"_"&amp;$AG18,データシート1!$A:$BT,MATCH("ab_"&amp;AP$2,データシート1!$A$1:$BT$1,0),0)</f>
        <v>10807.999999999998</v>
      </c>
      <c r="AQ18" s="954">
        <f>VLOOKUP(年度マスタ!$K$4&amp;"_"&amp;$AG18,データシート1!$A:$BT,MATCH("ab_"&amp;AQ$2,データシート1!$A$1:$BT$1,0),0)</f>
        <v>3.9738985360800001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1921.1177</v>
      </c>
      <c r="AI19" s="78">
        <f>VLOOKUP(年度マスタ!$K$4&amp;"_"&amp;$AG19,データシート1!$A:$BT,MATCH("ab_"&amp;AI$2,データシート1!$A$1:$BT$1,0),0)</f>
        <v>565</v>
      </c>
      <c r="AJ19" s="78">
        <f>VLOOKUP(年度マスタ!$K$4&amp;"_"&amp;$AG19,データシート1!$A:$BT,MATCH("ab_"&amp;AJ$2,データシート1!$A$1:$BT$1,0),0)</f>
        <v>555</v>
      </c>
      <c r="AK19" s="78">
        <f>VLOOKUP(年度マスタ!$K$4&amp;"_"&amp;$AG19,データシート1!$A:$BT,MATCH("ab_"&amp;AK$2,データシート1!$A$1:$BT$1,0),0)</f>
        <v>11055</v>
      </c>
      <c r="AL19" s="78">
        <f>VLOOKUP(年度マスタ!$K$4&amp;"_"&amp;$AG19,データシート1!$A:$BT,MATCH("ab_"&amp;AL$2,データシート1!$A$1:$BT$1,0),0)</f>
        <v>15739</v>
      </c>
      <c r="AM19" s="78">
        <f>VLOOKUP(年度マスタ!$K$4&amp;"_"&amp;$AG19,データシート1!$A:$BT,MATCH("ab_"&amp;AM$2,データシート1!$A$1:$BT$1,0),0)</f>
        <v>24000</v>
      </c>
      <c r="AN19" s="78">
        <f>VLOOKUP(年度マスタ!$K$4&amp;"_"&amp;$AG19,データシート1!$A:$BT,MATCH("ab_"&amp;AN$2,データシート1!$A$1:$BT$1,0),0)</f>
        <v>7108</v>
      </c>
      <c r="AO19" s="78">
        <f>VLOOKUP(年度マスタ!$K$4&amp;"_"&amp;$AG19,データシート1!$A:$BT,MATCH("ab_"&amp;AO$2,データシート1!$A$1:$BT$1,0),0)</f>
        <v>36667</v>
      </c>
      <c r="AP19" s="78">
        <f>VLOOKUP(年度マスタ!$K$4&amp;"_"&amp;$AG19,データシート1!$A:$BT,MATCH("ab_"&amp;AP$2,データシート1!$A$1:$BT$1,0),0)</f>
        <v>22495</v>
      </c>
      <c r="AQ19" s="954">
        <f>VLOOKUP(年度マスタ!$K$4&amp;"_"&amp;$AG19,データシート1!$A:$BT,MATCH("ab_"&amp;AQ$2,データシート1!$A$1:$BT$1,0),0)</f>
        <v>4.4063800536000004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1737.5228999999999</v>
      </c>
      <c r="AI20" s="78">
        <f>VLOOKUP(年度マスタ!$K$4&amp;"_"&amp;$AG20,データシート1!$A:$BT,MATCH("ab_"&amp;AI$2,データシート1!$A$1:$BT$1,0),0)</f>
        <v>565</v>
      </c>
      <c r="AJ20" s="78">
        <f>VLOOKUP(年度マスタ!$K$4&amp;"_"&amp;$AG20,データシート1!$A:$BT,MATCH("ab_"&amp;AJ$2,データシート1!$A$1:$BT$1,0),0)</f>
        <v>555</v>
      </c>
      <c r="AK20" s="78">
        <f>VLOOKUP(年度マスタ!$K$4&amp;"_"&amp;$AG20,データシート1!$A:$BT,MATCH("ab_"&amp;AK$2,データシート1!$A$1:$BT$1,0),0)</f>
        <v>11055</v>
      </c>
      <c r="AL20" s="78">
        <f>VLOOKUP(年度マスタ!$K$4&amp;"_"&amp;$AG20,データシート1!$A:$BT,MATCH("ab_"&amp;AL$2,データシート1!$A$1:$BT$1,0),0)</f>
        <v>15922</v>
      </c>
      <c r="AM20" s="78">
        <f>VLOOKUP(年度マスタ!$K$4&amp;"_"&amp;$AG20,データシート1!$A:$BT,MATCH("ab_"&amp;AM$2,データシート1!$A$1:$BT$1,0),0)</f>
        <v>23946</v>
      </c>
      <c r="AN20" s="78">
        <f>VLOOKUP(年度マスタ!$K$4&amp;"_"&amp;$AG20,データシート1!$A:$BT,MATCH("ab_"&amp;AN$2,データシート1!$A$1:$BT$1,0),0)</f>
        <v>7116</v>
      </c>
      <c r="AO20" s="78">
        <f>VLOOKUP(年度マスタ!$K$4&amp;"_"&amp;$AG20,データシート1!$A:$BT,MATCH("ab_"&amp;AO$2,データシート1!$A$1:$BT$1,0),0)</f>
        <v>36525</v>
      </c>
      <c r="AP20" s="78">
        <f>VLOOKUP(年度マスタ!$K$4&amp;"_"&amp;$AG20,データシート1!$A:$BT,MATCH("ab_"&amp;AP$2,データシート1!$A$1:$BT$1,0),0)</f>
        <v>23618.999999999996</v>
      </c>
      <c r="AQ20" s="954">
        <f>VLOOKUP(年度マスタ!$K$4&amp;"_"&amp;$AG20,データシート1!$A:$BT,MATCH("ab_"&amp;AQ$2,データシート1!$A$1:$BT$1,0),0)</f>
        <v>4.0840140413599997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瀬戸内市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115.67400000000001</v>
      </c>
      <c r="BE13" s="70" t="str">
        <f>年度マスタ!K4</f>
        <v>33212</v>
      </c>
      <c r="BF13" s="70" t="str">
        <f>年度マスタ!K4</f>
        <v>33212</v>
      </c>
      <c r="BG13" s="70" t="str">
        <f>年度マスタ!K4</f>
        <v>33212</v>
      </c>
      <c r="BH13" s="278" t="s">
        <v>195</v>
      </c>
      <c r="BI13" s="278" t="s">
        <v>195</v>
      </c>
      <c r="BJ13" s="278" t="s">
        <v>195</v>
      </c>
      <c r="BK13" s="278" t="str">
        <f>年度マスタ!K4</f>
        <v>33212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115.67400000000001</v>
      </c>
      <c r="AY14" s="70"/>
      <c r="BE14" s="70" t="str">
        <f>AP2</f>
        <v>瀬戸内市</v>
      </c>
      <c r="BF14" s="70" t="str">
        <f>AP2</f>
        <v>瀬戸内市</v>
      </c>
      <c r="BG14" s="70" t="str">
        <f>AP2</f>
        <v>瀬戸内市</v>
      </c>
      <c r="BH14" s="70" t="s">
        <v>205</v>
      </c>
      <c r="BI14" s="70" t="s">
        <v>205</v>
      </c>
      <c r="BJ14" s="70" t="s">
        <v>205</v>
      </c>
      <c r="BK14" s="70" t="str">
        <f>AP2</f>
        <v>瀬戸内市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4.085</v>
      </c>
      <c r="BG16" s="952">
        <f>BF16/BE16</f>
        <v>4.085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6.8883527365825856E-2</v>
      </c>
    </row>
    <row r="17" spans="2:63" ht="15.95" customHeight="1">
      <c r="B17" s="272"/>
      <c r="D17" s="13"/>
      <c r="E17" s="166"/>
      <c r="F17" s="166"/>
      <c r="G17" s="13"/>
      <c r="O17" s="280"/>
      <c r="P17" s="280"/>
      <c r="Z17" s="273"/>
      <c r="AB17" s="272"/>
      <c r="AQ17" s="273"/>
      <c r="AV17" s="276"/>
      <c r="AW17" s="277" t="s">
        <v>113</v>
      </c>
      <c r="AX17" s="165">
        <f>P26</f>
        <v>9.9589999999999996</v>
      </c>
      <c r="AY17" s="165">
        <f>AX17</f>
        <v>9.9589999999999996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101.92100000000001</v>
      </c>
      <c r="G21" s="877">
        <f t="shared" ref="G21:O21" si="5">SUM(G22,G26,G27,G28)</f>
        <v>98.224000000000004</v>
      </c>
      <c r="H21" s="877">
        <f t="shared" si="5"/>
        <v>114.524</v>
      </c>
      <c r="I21" s="877">
        <f t="shared" si="5"/>
        <v>108.16000000000001</v>
      </c>
      <c r="J21" s="877">
        <f t="shared" si="5"/>
        <v>108.416</v>
      </c>
      <c r="K21" s="877">
        <f t="shared" si="5"/>
        <v>130.178</v>
      </c>
      <c r="L21" s="877">
        <f t="shared" si="5"/>
        <v>156.66200000000001</v>
      </c>
      <c r="M21" s="877">
        <f t="shared" si="5"/>
        <v>151.91399999999999</v>
      </c>
      <c r="N21" s="877">
        <f t="shared" si="5"/>
        <v>125.73599999999999</v>
      </c>
      <c r="O21" s="877">
        <f t="shared" si="5"/>
        <v>123.40899999999999</v>
      </c>
      <c r="P21" s="878">
        <f>SUM(P22,P26,P27,P28)</f>
        <v>125.63300000000001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8.9879999999999995</v>
      </c>
      <c r="BG21" s="952">
        <f t="shared" si="2"/>
        <v>4.4939999999999998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0.51982583404644656</v>
      </c>
    </row>
    <row r="22" spans="2:63" ht="15.95" customHeight="1" thickBot="1">
      <c r="B22" s="285"/>
      <c r="C22" s="522"/>
      <c r="D22" s="408" t="s">
        <v>114</v>
      </c>
      <c r="E22" s="409"/>
      <c r="F22" s="879">
        <f>SUM(F23:F25)</f>
        <v>92.516000000000005</v>
      </c>
      <c r="G22" s="879">
        <f t="shared" ref="G22:P22" si="6">SUM(G23:G25)</f>
        <v>88.971000000000004</v>
      </c>
      <c r="H22" s="879">
        <f t="shared" si="6"/>
        <v>105.122</v>
      </c>
      <c r="I22" s="879">
        <f t="shared" si="6"/>
        <v>96.019000000000005</v>
      </c>
      <c r="J22" s="879">
        <f t="shared" si="6"/>
        <v>99.981999999999999</v>
      </c>
      <c r="K22" s="879">
        <f t="shared" si="6"/>
        <v>121.621</v>
      </c>
      <c r="L22" s="879">
        <f t="shared" si="6"/>
        <v>144.33199999999999</v>
      </c>
      <c r="M22" s="879">
        <f t="shared" si="6"/>
        <v>140.363</v>
      </c>
      <c r="N22" s="879">
        <f t="shared" si="6"/>
        <v>115.08199999999999</v>
      </c>
      <c r="O22" s="879">
        <f t="shared" si="6"/>
        <v>113.946</v>
      </c>
      <c r="P22" s="880">
        <f t="shared" si="6"/>
        <v>115.67400000000001</v>
      </c>
      <c r="Z22" s="273"/>
      <c r="AB22" s="272"/>
      <c r="AC22" s="521" t="s">
        <v>286</v>
      </c>
      <c r="AP22" s="16" t="s">
        <v>287</v>
      </c>
      <c r="AQ22" s="273"/>
      <c r="AV22" s="70" t="str">
        <f>AW22</f>
        <v>エネルギー起源CO2</v>
      </c>
      <c r="AW22" s="70" t="str">
        <f>D56</f>
        <v>エネルギー起源CO2</v>
      </c>
      <c r="AX22" s="165">
        <f>P56</f>
        <v>112.745</v>
      </c>
      <c r="AY22" s="165">
        <f>AX22</f>
        <v>112.745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92.516000000000005</v>
      </c>
      <c r="G23" s="881">
        <f>IFERROR(VLOOKUP(年度マスタ!$K$4&amp;"_"&amp;G$20,データシート1!$A:$BU,MATCH("ba_"&amp;$E23,データシート1!$A$1:$BU$1,0),0),0)</f>
        <v>88.971000000000004</v>
      </c>
      <c r="H23" s="881">
        <f>IFERROR(VLOOKUP(年度マスタ!$K$4&amp;"_"&amp;H$20,データシート1!$A:$BU,MATCH("ba_"&amp;$E23,データシート1!$A$1:$BU$1,0),0),0)</f>
        <v>105.122</v>
      </c>
      <c r="I23" s="881">
        <f>IFERROR(VLOOKUP(年度マスタ!$K$4&amp;"_"&amp;I$20,データシート1!$A:$BU,MATCH("ba_"&amp;$E23,データシート1!$A$1:$BU$1,0),0),0)</f>
        <v>96.019000000000005</v>
      </c>
      <c r="J23" s="881">
        <f>IFERROR(VLOOKUP(年度マスタ!$K$4&amp;"_"&amp;J$20,データシート1!$A:$BU,MATCH("ba_"&amp;$E23,データシート1!$A$1:$BU$1,0),0),0)</f>
        <v>99.981999999999999</v>
      </c>
      <c r="K23" s="881">
        <f>IFERROR(VLOOKUP(年度マスタ!$K$4&amp;"_"&amp;K$20,データシート1!$A:$BU,MATCH("ba_"&amp;$E23,データシート1!$A$1:$BU$1,0),0),0)</f>
        <v>121.621</v>
      </c>
      <c r="L23" s="881">
        <f>IFERROR(VLOOKUP(年度マスタ!$K$4&amp;"_"&amp;L$20,データシート1!$A:$BU,MATCH("ba_"&amp;$E23,データシート1!$A$1:$BU$1,0),0),0)</f>
        <v>144.33199999999999</v>
      </c>
      <c r="M23" s="881">
        <f>IFERROR(VLOOKUP(年度マスタ!$K$4&amp;"_"&amp;M$20,データシート1!$A:$BU,MATCH("ba_"&amp;$E23,データシート1!$A$1:$BU$1,0),0),0)</f>
        <v>140.363</v>
      </c>
      <c r="N23" s="881">
        <f>IFERROR(VLOOKUP(年度マスタ!$K$4&amp;"_"&amp;N$20,データシート1!$A:$BU,MATCH("ba_"&amp;$E23,データシート1!$A$1:$BU$1,0),0),0)</f>
        <v>115.08199999999999</v>
      </c>
      <c r="O23" s="881">
        <f>IFERROR(VLOOKUP(年度マスタ!$K$4&amp;"_"&amp;O$20,データシート1!$A:$BU,MATCH("ba_"&amp;$E23,データシート1!$A$1:$BU$1,0),0),0)</f>
        <v>113.946</v>
      </c>
      <c r="P23" s="882">
        <f>IFERROR(VLOOKUP(年度マスタ!$K$4&amp;"_"&amp;P$20,データシート1!$A:$BU,MATCH("ba_"&amp;$E23,データシート1!$A$1:$BU$1,0),0),0)</f>
        <v>115.67400000000001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3.8639999999999999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501.17767721983699</v>
      </c>
      <c r="AG24" s="877">
        <f t="shared" ref="AG24:AP24" si="11">AG25+AG29</f>
        <v>653.55201541724955</v>
      </c>
      <c r="AH24" s="877">
        <f t="shared" si="11"/>
        <v>784.38874961995782</v>
      </c>
      <c r="AI24" s="877">
        <f t="shared" si="11"/>
        <v>787.30247000916711</v>
      </c>
      <c r="AJ24" s="877">
        <f t="shared" si="11"/>
        <v>902.70266861725042</v>
      </c>
      <c r="AK24" s="877">
        <f t="shared" si="11"/>
        <v>950.51525226809326</v>
      </c>
      <c r="AL24" s="877">
        <f t="shared" si="11"/>
        <v>877.90958921099264</v>
      </c>
      <c r="AM24" s="877">
        <f t="shared" si="11"/>
        <v>880.78969387322195</v>
      </c>
      <c r="AN24" s="877">
        <f t="shared" si="11"/>
        <v>935.38862525179741</v>
      </c>
      <c r="AO24" s="877">
        <f t="shared" si="11"/>
        <v>851.60714363185798</v>
      </c>
      <c r="AP24" s="878">
        <f t="shared" si="11"/>
        <v>694.73679285369576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442.65916271962493</v>
      </c>
      <c r="AG25" s="879">
        <f>①CO2排出量の現状把握!AA35</f>
        <v>597.02076349980598</v>
      </c>
      <c r="AH25" s="879">
        <f>①CO2排出量の現状把握!AB35</f>
        <v>728.51837526076963</v>
      </c>
      <c r="AI25" s="879">
        <f>①CO2排出量の現状把握!AC35</f>
        <v>730.83162707229462</v>
      </c>
      <c r="AJ25" s="879">
        <f>①CO2排出量の現状把握!AD35</f>
        <v>851.3275744278609</v>
      </c>
      <c r="AK25" s="879">
        <f>①CO2排出量の現状把握!AE35</f>
        <v>899.18810397908453</v>
      </c>
      <c r="AL25" s="879">
        <f>①CO2排出量の現状把握!AF35</f>
        <v>829.35453857263576</v>
      </c>
      <c r="AM25" s="879">
        <f>①CO2排出量の現状把握!AG35</f>
        <v>835.64050823589491</v>
      </c>
      <c r="AN25" s="879">
        <f>①CO2排出量の現状把握!AH35</f>
        <v>894.38593532261427</v>
      </c>
      <c r="AO25" s="879">
        <f>①CO2排出量の現状把握!AI35</f>
        <v>810.49353329811095</v>
      </c>
      <c r="AP25" s="880">
        <f>①CO2排出量の現状把握!AJ35</f>
        <v>648.04168199777575</v>
      </c>
      <c r="AQ25" s="273"/>
      <c r="AV25" s="70" t="str">
        <f>AW25</f>
        <v>廃棄物原燃料以外</v>
      </c>
      <c r="AW25" s="70" t="str">
        <f>E59</f>
        <v>廃棄物原燃料以外</v>
      </c>
      <c r="AX25" s="287">
        <f t="shared" si="12"/>
        <v>3.8639999999999999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9.4049999999999994</v>
      </c>
      <c r="G26" s="879">
        <f>IFERROR(VLOOKUP(年度マスタ!$K$4&amp;"_"&amp;G$20,データシート1!$A:$BU,MATCH("ba_"&amp;$D26,データシート1!$A$1:$BU$1,0),0),0)</f>
        <v>9.2530000000000001</v>
      </c>
      <c r="H26" s="879">
        <f>IFERROR(VLOOKUP(年度マスタ!$K$4&amp;"_"&amp;H$20,データシート1!$A:$BU,MATCH("ba_"&amp;$D26,データシート1!$A$1:$BU$1,0),0),0)</f>
        <v>9.4019999999999992</v>
      </c>
      <c r="I26" s="879">
        <f>IFERROR(VLOOKUP(年度マスタ!$K$4&amp;"_"&amp;I$20,データシート1!$A:$BU,MATCH("ba_"&amp;$D26,データシート1!$A$1:$BU$1,0),0),0)</f>
        <v>12.141</v>
      </c>
      <c r="J26" s="879">
        <f>IFERROR(VLOOKUP(年度マスタ!$K$4&amp;"_"&amp;J$20,データシート1!$A:$BU,MATCH("ba_"&amp;$D26,データシート1!$A$1:$BU$1,0),0),0)</f>
        <v>8.4339999999999993</v>
      </c>
      <c r="K26" s="879">
        <f>IFERROR(VLOOKUP(年度マスタ!$K$4&amp;"_"&amp;K$20,データシート1!$A:$BU,MATCH("ba_"&amp;$D26,データシート1!$A$1:$BU$1,0),0),0)</f>
        <v>8.5570000000000004</v>
      </c>
      <c r="L26" s="879">
        <f>IFERROR(VLOOKUP(年度マスタ!$K$4&amp;"_"&amp;L$20,データシート1!$A:$BU,MATCH("ba_"&amp;$D26,データシート1!$A$1:$BU$1,0),0),0)</f>
        <v>12.33</v>
      </c>
      <c r="M26" s="879">
        <f>IFERROR(VLOOKUP(年度マスタ!$K$4&amp;"_"&amp;M$20,データシート1!$A:$BU,MATCH("ba_"&amp;$D26,データシート1!$A$1:$BU$1,0),0),0)</f>
        <v>11.551</v>
      </c>
      <c r="N26" s="879">
        <f>IFERROR(VLOOKUP(年度マスタ!$K$4&amp;"_"&amp;N$20,データシート1!$A:$BU,MATCH("ba_"&amp;$D26,データシート1!$A$1:$BU$1,0),0),0)</f>
        <v>10.654</v>
      </c>
      <c r="O26" s="879">
        <f>IFERROR(VLOOKUP(年度マスタ!$K$4&amp;"_"&amp;O$20,データシート1!$A:$BU,MATCH("ba_"&amp;$D26,データシート1!$A$1:$BU$1,0),0),0)</f>
        <v>9.463000000000001</v>
      </c>
      <c r="P26" s="880">
        <f>IFERROR(VLOOKUP(年度マスタ!$K$4&amp;"_"&amp;P$20,データシート1!$A:$BU,MATCH("ba_"&amp;$D26,データシート1!$A$1:$BU$1,0),0),0)</f>
        <v>9.9589999999999996</v>
      </c>
      <c r="Z26" s="273"/>
      <c r="AB26" s="272"/>
      <c r="AC26" s="522"/>
      <c r="AD26" s="410"/>
      <c r="AE26" s="409" t="s">
        <v>184</v>
      </c>
      <c r="AF26" s="881">
        <f>①CO2排出量の現状把握!Z36</f>
        <v>423.02730177887031</v>
      </c>
      <c r="AG26" s="881">
        <f>①CO2排出量の現状把握!AA36</f>
        <v>577.82268843360271</v>
      </c>
      <c r="AH26" s="881">
        <f>①CO2排出量の現状把握!AB36</f>
        <v>710.95166071038079</v>
      </c>
      <c r="AI26" s="881">
        <f>①CO2排出量の現状把握!AC36</f>
        <v>712.53986522443392</v>
      </c>
      <c r="AJ26" s="881">
        <f>①CO2排出量の現状把握!AD36</f>
        <v>824.79990279361812</v>
      </c>
      <c r="AK26" s="881">
        <f>①CO2排出量の現状把握!AE36</f>
        <v>878.05065459646505</v>
      </c>
      <c r="AL26" s="881">
        <f>①CO2排出量の現状把握!AF36</f>
        <v>809.15709642470858</v>
      </c>
      <c r="AM26" s="881">
        <f>①CO2排出量の現状把握!AG36</f>
        <v>817.20639545055553</v>
      </c>
      <c r="AN26" s="881">
        <f>①CO2排出量の現状把握!AH36</f>
        <v>876.19655919927459</v>
      </c>
      <c r="AO26" s="881">
        <f>①CO2排出量の現状把握!AI36</f>
        <v>791.46804985430845</v>
      </c>
      <c r="AP26" s="882">
        <f>①CO2排出量の現状把握!AJ36</f>
        <v>630.85979554057326</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5.9379999999999997</v>
      </c>
      <c r="BG26" s="952">
        <f t="shared" si="2"/>
        <v>2.9689999999999999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0.39732056562532519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3.2223653248094259</v>
      </c>
      <c r="AG27" s="881">
        <f>①CO2排出量の現状把握!AA37</f>
        <v>2.914628276895352</v>
      </c>
      <c r="AH27" s="881">
        <f>①CO2排出量の現状把握!AB37</f>
        <v>2.443500855503415</v>
      </c>
      <c r="AI27" s="881">
        <f>①CO2排出量の現状把握!AC37</f>
        <v>2.1449845823916021</v>
      </c>
      <c r="AJ27" s="881">
        <f>①CO2排出量の現状把握!AD37</f>
        <v>1.9404464862145221</v>
      </c>
      <c r="AK27" s="881">
        <f>①CO2排出量の現状把握!AE37</f>
        <v>1.9249059477612307</v>
      </c>
      <c r="AL27" s="881">
        <f>①CO2排出量の現状把握!AF37</f>
        <v>2.0023256395741473</v>
      </c>
      <c r="AM27" s="881">
        <f>①CO2排出量の現状把握!AG37</f>
        <v>1.858011997434478</v>
      </c>
      <c r="AN27" s="881">
        <f>①CO2排出量の現状把握!AH37</f>
        <v>1.6551480343531342</v>
      </c>
      <c r="AO27" s="881">
        <f>①CO2排出量の現状把握!AI37</f>
        <v>1.3027539857288029</v>
      </c>
      <c r="AP27" s="882">
        <f>①CO2排出量の現状把握!AJ37</f>
        <v>1.4367155942294276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16.4094956159452</v>
      </c>
      <c r="AG28" s="881">
        <f>①CO2排出量の現状把握!AA38</f>
        <v>16.283446789308009</v>
      </c>
      <c r="AH28" s="881">
        <f>①CO2排出量の現状把握!AB38</f>
        <v>15.123213694885409</v>
      </c>
      <c r="AI28" s="881">
        <f>①CO2排出量の現状把握!AC38</f>
        <v>16.146777265469019</v>
      </c>
      <c r="AJ28" s="881">
        <f>①CO2排出量の現状把握!AD38</f>
        <v>24.58722514802821</v>
      </c>
      <c r="AK28" s="881">
        <f>①CO2排出量の現状把握!AE38</f>
        <v>19.212543434858286</v>
      </c>
      <c r="AL28" s="881">
        <f>①CO2排出量の現状把握!AF38</f>
        <v>18.195116508353117</v>
      </c>
      <c r="AM28" s="881">
        <f>①CO2排出量の現状把握!AG38</f>
        <v>16.576100787904945</v>
      </c>
      <c r="AN28" s="881">
        <f>①CO2排出量の現状把握!AH38</f>
        <v>16.534228088986506</v>
      </c>
      <c r="AO28" s="881">
        <f>①CO2排出量の現状把握!AI38</f>
        <v>17.722729458073722</v>
      </c>
      <c r="AP28" s="882">
        <f>①CO2排出量の現状把握!AJ38</f>
        <v>15.745170862973044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4.1920000000000002</v>
      </c>
      <c r="BG28" s="952">
        <f t="shared" si="2"/>
        <v>4.1920000000000002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0.28917675310050639</v>
      </c>
    </row>
    <row r="29" spans="2:63" ht="15.95" customHeight="1">
      <c r="B29" s="285"/>
      <c r="Z29" s="273"/>
      <c r="AB29" s="272"/>
      <c r="AC29" s="522"/>
      <c r="AD29" s="408" t="s">
        <v>199</v>
      </c>
      <c r="AE29" s="413"/>
      <c r="AF29" s="883">
        <f>①CO2排出量の現状把握!Z39</f>
        <v>58.518514500212042</v>
      </c>
      <c r="AG29" s="883">
        <f>①CO2排出量の現状把握!AA39</f>
        <v>56.531251917443541</v>
      </c>
      <c r="AH29" s="883">
        <f>①CO2排出量の現状把握!AB39</f>
        <v>55.870374359188219</v>
      </c>
      <c r="AI29" s="883">
        <f>①CO2排出量の現状把握!AC39</f>
        <v>56.470842936872543</v>
      </c>
      <c r="AJ29" s="883">
        <f>①CO2排出量の現状把握!AD39</f>
        <v>51.3750941893895</v>
      </c>
      <c r="AK29" s="883">
        <f>①CO2排出量の現状把握!AE39</f>
        <v>51.327148289008726</v>
      </c>
      <c r="AL29" s="883">
        <f>①CO2排出量の現状把握!AF39</f>
        <v>48.55505063835691</v>
      </c>
      <c r="AM29" s="883">
        <f>①CO2排出量の現状把握!AG39</f>
        <v>45.149185637327093</v>
      </c>
      <c r="AN29" s="883">
        <f>①CO2排出量の現状把握!AH39</f>
        <v>41.002689929183099</v>
      </c>
      <c r="AO29" s="883">
        <f>①CO2排出量の現状把握!AI39</f>
        <v>41.113610333747019</v>
      </c>
      <c r="AP29" s="884">
        <f>①CO2排出量の現状把握!AJ39</f>
        <v>46.695110855919957</v>
      </c>
      <c r="AQ29" s="273"/>
      <c r="AV29" s="70" t="str">
        <f t="shared" si="14"/>
        <v>PFC</v>
      </c>
      <c r="AW29" s="70" t="str">
        <f t="shared" si="13"/>
        <v>PFC</v>
      </c>
      <c r="AX29" s="287">
        <f t="shared" si="12"/>
        <v>9.0239999999999991</v>
      </c>
      <c r="AY29" s="287">
        <f t="shared" si="15"/>
        <v>9.0239999999999991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0.20336300803615659</v>
      </c>
      <c r="AG32" s="461">
        <f t="shared" si="16"/>
        <v>0.15029255159941707</v>
      </c>
      <c r="AH32" s="461">
        <f t="shared" si="16"/>
        <v>0.14600413386281705</v>
      </c>
      <c r="AI32" s="461">
        <f t="shared" si="16"/>
        <v>0.13738049113289411</v>
      </c>
      <c r="AJ32" s="461">
        <f t="shared" si="16"/>
        <v>0.12010156142118243</v>
      </c>
      <c r="AK32" s="461">
        <f t="shared" si="16"/>
        <v>0.13695519318535168</v>
      </c>
      <c r="AL32" s="461">
        <f t="shared" si="16"/>
        <v>0.17844889943712483</v>
      </c>
      <c r="AM32" s="461">
        <f t="shared" si="16"/>
        <v>0.17247477014855489</v>
      </c>
      <c r="AN32" s="461">
        <f t="shared" si="16"/>
        <v>0.1344211342811156</v>
      </c>
      <c r="AO32" s="461">
        <f t="shared" si="16"/>
        <v>0.14491306340350354</v>
      </c>
      <c r="AP32" s="461">
        <f t="shared" si="16"/>
        <v>0.1808353916077351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0.20900053086351347</v>
      </c>
      <c r="AG33" s="458">
        <f t="shared" ref="AG33:AP33" si="17">IFERROR(IF(G22/AG25&gt;1,1,G22/AG25),0)</f>
        <v>0.14902496770538018</v>
      </c>
      <c r="AH33" s="458">
        <f t="shared" si="17"/>
        <v>0.14429560539550165</v>
      </c>
      <c r="AI33" s="458">
        <f t="shared" si="17"/>
        <v>0.13138320297474168</v>
      </c>
      <c r="AJ33" s="458">
        <f t="shared" si="17"/>
        <v>0.11744245458887365</v>
      </c>
      <c r="AK33" s="458">
        <f t="shared" si="17"/>
        <v>0.13525646020204571</v>
      </c>
      <c r="AL33" s="458">
        <f t="shared" si="17"/>
        <v>0.17402931229918053</v>
      </c>
      <c r="AM33" s="458">
        <f t="shared" si="17"/>
        <v>0.16797055506119218</v>
      </c>
      <c r="AN33" s="458">
        <f>IFERROR(IF(N22/AN25&gt;1,1,N22/AN25),0)</f>
        <v>0.12867152249938807</v>
      </c>
      <c r="AO33" s="458">
        <f t="shared" si="17"/>
        <v>0.14058841350198539</v>
      </c>
      <c r="AP33" s="458">
        <f t="shared" si="17"/>
        <v>0.17849777755560642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0.21869983240079627</v>
      </c>
      <c r="AG34" s="459">
        <f t="shared" ref="AG34:AP36" si="18">IFERROR(IF(G23/AG26&gt;1,1,G23/AG26),0)</f>
        <v>0.15397630065580856</v>
      </c>
      <c r="AH34" s="459">
        <f t="shared" si="18"/>
        <v>0.14786096693966846</v>
      </c>
      <c r="AI34" s="459">
        <f t="shared" si="18"/>
        <v>0.13475596901480902</v>
      </c>
      <c r="AJ34" s="459">
        <f t="shared" si="18"/>
        <v>0.12121970390801265</v>
      </c>
      <c r="AK34" s="459">
        <f t="shared" si="18"/>
        <v>0.13851250991424252</v>
      </c>
      <c r="AL34" s="459">
        <f t="shared" si="18"/>
        <v>0.17837327341963188</v>
      </c>
      <c r="AM34" s="459">
        <f t="shared" si="18"/>
        <v>0.17175954664746937</v>
      </c>
      <c r="AN34" s="459">
        <f t="shared" si="18"/>
        <v>0.13134267510154277</v>
      </c>
      <c r="AO34" s="459">
        <f t="shared" si="18"/>
        <v>0.14396790877531304</v>
      </c>
      <c r="AP34" s="459">
        <f t="shared" si="18"/>
        <v>0.18335928334263382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92.471000000000004</v>
      </c>
      <c r="BG35" s="952">
        <f t="shared" si="2"/>
        <v>92.471000000000004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2.7221484383458066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0.16071836546646995</v>
      </c>
      <c r="AG37" s="460">
        <f t="shared" ref="AG37:AP37" si="21">IFERROR(IF(G26/AG29&gt;1,1,G26/AG29),0)</f>
        <v>0.16367937532168561</v>
      </c>
      <c r="AH37" s="460">
        <f t="shared" si="21"/>
        <v>0.16828238772045714</v>
      </c>
      <c r="AI37" s="460">
        <f t="shared" si="21"/>
        <v>0.21499590529527149</v>
      </c>
      <c r="AJ37" s="460">
        <f t="shared" si="21"/>
        <v>0.16416514914617661</v>
      </c>
      <c r="AK37" s="460">
        <f t="shared" si="21"/>
        <v>0.16671489231815378</v>
      </c>
      <c r="AL37" s="460">
        <f t="shared" si="21"/>
        <v>0.2539385674177364</v>
      </c>
      <c r="AM37" s="460">
        <f t="shared" si="21"/>
        <v>0.25584071643698064</v>
      </c>
      <c r="AN37" s="460">
        <f t="shared" si="21"/>
        <v>0.25983661116870194</v>
      </c>
      <c r="AO37" s="460">
        <f t="shared" si="21"/>
        <v>0.23016708878598646</v>
      </c>
      <c r="AP37" s="460">
        <f t="shared" si="21"/>
        <v>0.21327714652458971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6.0949999999999998</v>
      </c>
      <c r="BG50" s="952">
        <f t="shared" si="22"/>
        <v>3.0474999999999999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0.54971909632463378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3.8639999999999999</v>
      </c>
      <c r="BG52" s="952">
        <f t="shared" ref="BG52" si="26">BF52/BE52</f>
        <v>3.8639999999999999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0.14488702571719786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101.92100000000001</v>
      </c>
      <c r="G55" s="885">
        <f t="shared" ref="G55:P55" si="32">SUM(G56,G57,G60,G61,G62,G63,G64,G65,)</f>
        <v>98.224000000000004</v>
      </c>
      <c r="H55" s="885">
        <f t="shared" si="32"/>
        <v>114.524</v>
      </c>
      <c r="I55" s="885">
        <f t="shared" si="32"/>
        <v>108.16</v>
      </c>
      <c r="J55" s="885">
        <f t="shared" si="32"/>
        <v>108.416</v>
      </c>
      <c r="K55" s="885">
        <f t="shared" si="32"/>
        <v>130.178</v>
      </c>
      <c r="L55" s="885">
        <f t="shared" si="32"/>
        <v>156.66199999999998</v>
      </c>
      <c r="M55" s="885">
        <f t="shared" si="32"/>
        <v>151.91399999999999</v>
      </c>
      <c r="N55" s="885">
        <f t="shared" si="32"/>
        <v>125.73599999999999</v>
      </c>
      <c r="O55" s="885">
        <f t="shared" si="32"/>
        <v>123.40899999999999</v>
      </c>
      <c r="P55" s="886">
        <f t="shared" si="32"/>
        <v>125.63300000000001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101.92100000000001</v>
      </c>
      <c r="G56" s="887">
        <f>IFERROR(VLOOKUP(年度マスタ!$K$4&amp;"_"&amp;G$54,データシート1!$A:$CE,MATCH("bc_"&amp;$C56,データシート1!$A$1:$CE$1,0),0),0)</f>
        <v>98.224000000000004</v>
      </c>
      <c r="H56" s="887">
        <f>IFERROR(VLOOKUP(年度マスタ!$K$4&amp;"_"&amp;H$54,データシート1!$A:$CE,MATCH("bc_"&amp;$C56,データシート1!$A$1:$CE$1,0),0),0)</f>
        <v>114.524</v>
      </c>
      <c r="I56" s="887">
        <f>IFERROR(VLOOKUP(年度マスタ!$K$4&amp;"_"&amp;I$54,データシート1!$A:$CE,MATCH("bc_"&amp;$C56,データシート1!$A$1:$CE$1,0),0),0)</f>
        <v>105.032</v>
      </c>
      <c r="J56" s="887">
        <f>IFERROR(VLOOKUP(年度マスタ!$K$4&amp;"_"&amp;J$54,データシート1!$A:$CE,MATCH("bc_"&amp;$C56,データシート1!$A$1:$CE$1,0),0),0)</f>
        <v>108.416</v>
      </c>
      <c r="K56" s="887">
        <f>IFERROR(VLOOKUP(年度マスタ!$K$4&amp;"_"&amp;K$54,データシート1!$A:$CE,MATCH("bc_"&amp;$C56,データシート1!$A$1:$CE$1,0),0),0)</f>
        <v>119.962</v>
      </c>
      <c r="L56" s="887">
        <f>IFERROR(VLOOKUP(年度マスタ!$K$4&amp;"_"&amp;L$54,データシート1!$A:$CE,MATCH("bc_"&amp;$C56,データシート1!$A$1:$CE$1,0),0),0)</f>
        <v>129.29599999999999</v>
      </c>
      <c r="M56" s="887">
        <f>IFERROR(VLOOKUP(年度マスタ!$K$4&amp;"_"&amp;M$54,データシート1!$A:$CE,MATCH("bc_"&amp;$C56,データシート1!$A$1:$CE$1,0),0),0)</f>
        <v>125.50700000000001</v>
      </c>
      <c r="N56" s="887">
        <f>IFERROR(VLOOKUP(年度マスタ!$K$4&amp;"_"&amp;N$54,データシート1!$A:$CE,MATCH("bc_"&amp;$C56,データシート1!$A$1:$CE$1,0),0),0)</f>
        <v>122.175</v>
      </c>
      <c r="O56" s="887">
        <f>IFERROR(VLOOKUP(年度マスタ!$K$4&amp;"_"&amp;O$54,データシート1!$A:$CE,MATCH("bc_"&amp;$C56,データシート1!$A$1:$CE$1,0),0),0)</f>
        <v>120.071</v>
      </c>
      <c r="P56" s="888">
        <f>IFERROR(VLOOKUP(年度マスタ!$K$4&amp;"_"&amp;P$54,データシート1!$A:$CE,MATCH("bc_"&amp;$C56,データシート1!$A$1:$CE$1,0),0),0)</f>
        <v>112.745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3.1280000000000001</v>
      </c>
      <c r="J57" s="887">
        <f t="shared" si="34"/>
        <v>0</v>
      </c>
      <c r="K57" s="887">
        <f t="shared" ref="K57:O57" si="35">SUM(K58:K59)</f>
        <v>0</v>
      </c>
      <c r="L57" s="887">
        <f t="shared" si="35"/>
        <v>3.5289999999999999</v>
      </c>
      <c r="M57" s="887">
        <f t="shared" si="35"/>
        <v>3.4209999999999998</v>
      </c>
      <c r="N57" s="887">
        <f t="shared" si="35"/>
        <v>3.5609999999999999</v>
      </c>
      <c r="O57" s="887">
        <f t="shared" si="35"/>
        <v>3.3380000000000001</v>
      </c>
      <c r="P57" s="888">
        <f>SUM(P58:P59)</f>
        <v>3.8639999999999999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3.1280000000000001</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3.5289999999999999</v>
      </c>
      <c r="M59" s="889">
        <f>IFERROR(VLOOKUP(年度マスタ!$K$4&amp;"_"&amp;M$54,データシート1!$A:$CE,MATCH("bc_"&amp;$C59,データシート1!$A$1:$CE$1,0),0),0)</f>
        <v>3.4209999999999998</v>
      </c>
      <c r="N59" s="889">
        <f>IFERROR(VLOOKUP(年度マスタ!$K$4&amp;"_"&amp;N$54,データシート1!$A:$CE,MATCH("bc_"&amp;$C59,データシート1!$A$1:$CE$1,0),0),0)</f>
        <v>3.5609999999999999</v>
      </c>
      <c r="O59" s="889">
        <f>IFERROR(VLOOKUP(年度マスタ!$K$4&amp;"_"&amp;O$54,データシート1!$A:$CE,MATCH("bc_"&amp;$C59,データシート1!$A$1:$CE$1,0),0),0)</f>
        <v>3.3380000000000001</v>
      </c>
      <c r="P59" s="890">
        <f>IFERROR(VLOOKUP(年度マスタ!$K$4&amp;"_"&amp;P$54,データシート1!$A:$CE,MATCH("bc_"&amp;$C59,データシート1!$A$1:$CE$1,0),0),0)</f>
        <v>3.8639999999999999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10.215999999999999</v>
      </c>
      <c r="L63" s="887">
        <f>IFERROR(VLOOKUP(年度マスタ!$K$4&amp;"_"&amp;L$54,データシート1!$A:$CE,MATCH("bc_"&amp;$C63,データシート1!$A$1:$CE$1,0),0),0)</f>
        <v>23.837</v>
      </c>
      <c r="M63" s="887">
        <f>IFERROR(VLOOKUP(年度マスタ!$K$4&amp;"_"&amp;M$54,データシート1!$A:$CE,MATCH("bc_"&amp;$C63,データシート1!$A$1:$CE$1,0),0),0)</f>
        <v>22.986000000000001</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9.0239999999999991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瀬戸内市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5439.759</v>
      </c>
      <c r="K6" s="619">
        <f>VLOOKUP(年度マスタ!$K$4&amp;"_"&amp;K$5,データシート1!$A:$BT,MATCH("cb_"&amp;$G6,データシート1!$A$1:$BT$1,0),0)</f>
        <v>5844.9790000000003</v>
      </c>
      <c r="L6" s="619">
        <f>VLOOKUP(年度マスタ!$K$4&amp;"_"&amp;L$5,データシート1!$A:$BT,MATCH("cb_"&amp;$G6,データシート1!$A$1:$BT$1,0),0)</f>
        <v>6097.0159999999996</v>
      </c>
      <c r="M6" s="619">
        <f>VLOOKUP(年度マスタ!$K$4&amp;"_"&amp;M$5,データシート1!$A:$BT,MATCH("cb_"&amp;$G6,データシート1!$A$1:$BT$1,0),0)</f>
        <v>6450.1010000000015</v>
      </c>
      <c r="N6" s="619">
        <f>VLOOKUP(年度マスタ!$K$4&amp;"_"&amp;N$5,データシート1!$A:$BT,MATCH("cb_"&amp;$G6,データシート1!$A$1:$BT$1,0),0)</f>
        <v>6835.1020000000008</v>
      </c>
      <c r="O6" s="619">
        <f>VLOOKUP(年度マスタ!$K$4&amp;"_"&amp;O$5,データシート1!$A:$BT,MATCH("cb_"&amp;$G6,データシート1!$A$1:$BT$1,0),0)</f>
        <v>7263.8539999999957</v>
      </c>
      <c r="P6" s="619">
        <f>VLOOKUP(年度マスタ!$K$4&amp;"_"&amp;P$5,データシート1!$A:$BT,MATCH("cb_"&amp;$G6,データシート1!$A$1:$BT$1,0),0)</f>
        <v>7681.2259999999969</v>
      </c>
      <c r="Q6" s="619">
        <f>VLOOKUP(年度マスタ!$K$4&amp;"_"&amp;Q$5,データシート1!$A:$BT,MATCH("cb_"&amp;$G6,データシート1!$A$1:$BT$1,0),0)</f>
        <v>8260.4859999999899</v>
      </c>
      <c r="R6" s="633">
        <f>VLOOKUP(年度マスタ!$K$4&amp;"_"&amp;R$5,データシート1!$A:$BT,MATCH("cb_"&amp;$G6,データシート1!$A$1:$BT$1,0),0)</f>
        <v>8832.3539999999794</v>
      </c>
      <c r="S6" s="568"/>
      <c r="T6" s="190"/>
      <c r="U6" s="581"/>
      <c r="V6" s="195"/>
      <c r="W6" s="195"/>
      <c r="X6" s="195"/>
      <c r="Y6" s="196" t="s">
        <v>372</v>
      </c>
      <c r="Z6" s="663" t="s">
        <v>373</v>
      </c>
      <c r="AA6" s="663"/>
      <c r="AB6" s="663"/>
      <c r="AC6" s="664">
        <f>SUM(AC7:AC8)</f>
        <v>719341</v>
      </c>
      <c r="AD6" s="664">
        <f>SUM(AD7:AD8)</f>
        <v>1012755.8310000002</v>
      </c>
      <c r="AE6" s="665">
        <f>$AD6*3600/100000000</f>
        <v>36.459209916000006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16895.240000000002</v>
      </c>
      <c r="K7" s="617">
        <f>VLOOKUP(年度マスタ!$K$4&amp;"_"&amp;K$5,データシート1!$A:$BT,MATCH("cb_"&amp;$G7,データシート1!$A$1:$BT$1,0),0)</f>
        <v>19163.939999999999</v>
      </c>
      <c r="L7" s="617">
        <f>VLOOKUP(年度マスタ!$K$4&amp;"_"&amp;L$5,データシート1!$A:$BT,MATCH("cb_"&amp;$G7,データシート1!$A$1:$BT$1,0),0)</f>
        <v>22716.54</v>
      </c>
      <c r="M7" s="617">
        <f>VLOOKUP(年度マスタ!$K$4&amp;"_"&amp;M$5,データシート1!$A:$BT,MATCH("cb_"&amp;$G7,データシート1!$A$1:$BT$1,0),0)</f>
        <v>209865.44</v>
      </c>
      <c r="N7" s="617">
        <f>VLOOKUP(年度マスタ!$K$4&amp;"_"&amp;N$5,データシート1!$A:$BT,MATCH("cb_"&amp;$G7,データシート1!$A$1:$BT$1,0),0)</f>
        <v>210383.64</v>
      </c>
      <c r="O7" s="617">
        <f>VLOOKUP(年度マスタ!$K$4&amp;"_"&amp;O$5,データシート1!$A:$BT,MATCH("cb_"&amp;$G7,データシート1!$A$1:$BT$1,0),0)</f>
        <v>213888.74000000031</v>
      </c>
      <c r="P7" s="617">
        <f>VLOOKUP(年度マスタ!$K$4&amp;"_"&amp;P$5,データシート1!$A:$BT,MATCH("cb_"&amp;$G7,データシート1!$A$1:$BT$1,0),0)</f>
        <v>218890.44000000041</v>
      </c>
      <c r="Q7" s="617">
        <f>VLOOKUP(年度マスタ!$K$4&amp;"_"&amp;Q$5,データシート1!$A:$BT,MATCH("cb_"&amp;$G7,データシート1!$A$1:$BT$1,0),0)</f>
        <v>218939.94000000041</v>
      </c>
      <c r="R7" s="634">
        <f>VLOOKUP(年度マスタ!$K$4&amp;"_"&amp;R$5,データシート1!$A:$BT,MATCH("cb_"&amp;$G7,データシート1!$A$1:$BT$1,0),0)</f>
        <v>219200.44000000041</v>
      </c>
      <c r="S7" s="568"/>
      <c r="T7" s="190"/>
      <c r="U7" s="581"/>
      <c r="V7" s="195"/>
      <c r="W7" s="195"/>
      <c r="X7" s="195"/>
      <c r="Y7" s="196" t="s">
        <v>375</v>
      </c>
      <c r="Z7" s="212" t="s">
        <v>376</v>
      </c>
      <c r="AA7" s="212"/>
      <c r="AB7" s="212"/>
      <c r="AC7" s="1022">
        <f>VLOOKUP(年度マスタ!$K$4&amp;"_"&amp;年度マスタ!$K$9,データシート3!A:AB,MATCH("ea_"&amp;$Y7&amp;"_設備",データシート3!$A$1:$AB$1,0),0)</f>
        <v>227003</v>
      </c>
      <c r="AD7" s="1022">
        <f>VLOOKUP(年度マスタ!$K$4&amp;"_"&amp;年度マスタ!$K$9,データシート3!A:AB,MATCH("ea_"&amp;$Y7&amp;"_年間発電",データシート3!$A$1:$AB$1,0),0)/10^3</f>
        <v>320240.45500000002</v>
      </c>
      <c r="AE7" s="554">
        <f t="shared" ref="AE7:AE16" si="0">$AD7*3600/100000000</f>
        <v>11.528656379999999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492338</v>
      </c>
      <c r="AD8" s="1022">
        <f>VLOOKUP(年度マスタ!$K$4&amp;"_"&amp;年度マスタ!$K$9,データシート3!A:AB,MATCH("ea_"&amp;$Y8&amp;"_年間発電",データシート3!$A$1:$AB$1,0),0)/10^3</f>
        <v>692515.37600000016</v>
      </c>
      <c r="AE8" s="554">
        <f t="shared" si="0"/>
        <v>24.930553536000005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16000</v>
      </c>
      <c r="AD9" s="666">
        <f>VLOOKUP(年度マスタ!$K$4&amp;"_"&amp;年度マスタ!$K$9,データシート3!A:AB,MATCH("ea_"&amp;$Y9&amp;"_年間発電",データシート3!$A$1:$AB$1,0),0)/10^3</f>
        <v>27384.794999999995</v>
      </c>
      <c r="AE9" s="667">
        <f t="shared" si="0"/>
        <v>0.98585261999999985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22334.999000000003</v>
      </c>
      <c r="K12" s="651">
        <f t="shared" ref="K12:Q12" si="1">SUM(K6:K11)</f>
        <v>25008.918999999998</v>
      </c>
      <c r="L12" s="651">
        <f t="shared" si="1"/>
        <v>28813.556</v>
      </c>
      <c r="M12" s="651">
        <f t="shared" si="1"/>
        <v>216315.541</v>
      </c>
      <c r="N12" s="651">
        <f t="shared" si="1"/>
        <v>217218.74200000003</v>
      </c>
      <c r="O12" s="651">
        <f t="shared" si="1"/>
        <v>221152.5940000003</v>
      </c>
      <c r="P12" s="651">
        <f t="shared" si="1"/>
        <v>226571.6660000004</v>
      </c>
      <c r="Q12" s="651">
        <f t="shared" si="1"/>
        <v>227200.42600000039</v>
      </c>
      <c r="R12" s="652">
        <f t="shared" ref="R12" si="2">SUM(R6:R11)</f>
        <v>228032.7940000004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6.3921640799999997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21.558557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6528.363571079999</v>
      </c>
      <c r="K19" s="615">
        <f>K6*別紙!$C5/100*別紙!$E5/10^3</f>
        <v>7014.6761974799992</v>
      </c>
      <c r="L19" s="615">
        <f>L6*別紙!$C5/100*別紙!$E5/10^3</f>
        <v>7317.1508419199999</v>
      </c>
      <c r="M19" s="615">
        <f>M6*別紙!$C5/100*別紙!$E5/10^3</f>
        <v>7740.8952121200009</v>
      </c>
      <c r="N19" s="615">
        <f>N6*別紙!$C5/100*別紙!$E5/10^3</f>
        <v>8202.94261224</v>
      </c>
      <c r="O19" s="615">
        <f>O6*別紙!$C5/100*別紙!$E5/10^3</f>
        <v>8717.4964624799941</v>
      </c>
      <c r="P19" s="615">
        <f>P6*別紙!$C5/100*別紙!$E5/10^3</f>
        <v>9218.3929471199954</v>
      </c>
      <c r="Q19" s="615">
        <f>Q6*別紙!$C5/100*別紙!$E5/10^3</f>
        <v>9913.5744583199885</v>
      </c>
      <c r="R19" s="639">
        <f>R6*別紙!$C5/100*別紙!$E5/10^3</f>
        <v>10599.884682479973</v>
      </c>
      <c r="S19" s="572"/>
      <c r="T19" s="191"/>
      <c r="U19" s="588"/>
      <c r="W19" s="201"/>
      <c r="X19" s="201"/>
      <c r="Y19" s="173"/>
      <c r="Z19" s="628" t="s">
        <v>389</v>
      </c>
      <c r="AA19" s="671"/>
      <c r="AB19" s="672"/>
      <c r="AC19" s="673">
        <f>SUM($AC$6,$AC$9,$AC$10,$AC$13)</f>
        <v>735341</v>
      </c>
      <c r="AD19" s="673">
        <f>SUM($AD$6,$AD$9,$AD$10,$AD$13)</f>
        <v>1040140.6260000003</v>
      </c>
      <c r="AE19" s="674">
        <f>SUM($AE$6,$AE$9,$AE$10,$AE$13,$AE$17,$AE$18)</f>
        <v>65.395783616000017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22348.3476624</v>
      </c>
      <c r="K20" s="617">
        <f>K7*別紙!$C6/100*別紙!$E6/10^3</f>
        <v>25349.293274399995</v>
      </c>
      <c r="L20" s="617">
        <f>L7*別紙!$C6/100*別紙!$E6/10^3</f>
        <v>30048.530450400001</v>
      </c>
      <c r="M20" s="617">
        <f>M7*別紙!$C6/100*別紙!$E6/10^3</f>
        <v>277601.60941440001</v>
      </c>
      <c r="N20" s="617">
        <f>N7*別紙!$C6/100*別紙!$E6/10^3</f>
        <v>278287.06364640006</v>
      </c>
      <c r="O20" s="617">
        <f>O7*別紙!$C6/100*別紙!$E6/10^3</f>
        <v>282923.46972240042</v>
      </c>
      <c r="P20" s="617">
        <f>P7*別紙!$C6/100*別紙!$E6/10^3</f>
        <v>289539.51841440052</v>
      </c>
      <c r="Q20" s="617">
        <f>Q7*別紙!$C6/100*別紙!$E6/10^3</f>
        <v>289604.99503440061</v>
      </c>
      <c r="R20" s="634">
        <f>R7*別紙!$C6/100*別紙!$E6/10^3</f>
        <v>289949.57401440048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28876.711233479997</v>
      </c>
      <c r="K25" s="657">
        <f t="shared" si="3"/>
        <v>32363.969471879995</v>
      </c>
      <c r="L25" s="657">
        <f t="shared" si="3"/>
        <v>37365.681292320005</v>
      </c>
      <c r="M25" s="657">
        <f t="shared" si="3"/>
        <v>285342.50462652004</v>
      </c>
      <c r="N25" s="657">
        <f t="shared" si="3"/>
        <v>286490.00625864003</v>
      </c>
      <c r="O25" s="657">
        <f t="shared" si="3"/>
        <v>291640.96618488041</v>
      </c>
      <c r="P25" s="657">
        <f t="shared" si="3"/>
        <v>298757.91136152053</v>
      </c>
      <c r="Q25" s="657">
        <f t="shared" si="3"/>
        <v>299518.56949272059</v>
      </c>
      <c r="R25" s="658">
        <f t="shared" ref="R25" si="4">SUM(R19:R24)</f>
        <v>300549.45869688044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391856.46051530004</v>
      </c>
      <c r="K26" s="654">
        <f>(VLOOKUP(年度マスタ!$K$4&amp;"_"&amp;K$18,データシート1!$A:$BT,MATCH("da_合計",データシート1!$A$1:$BT$1,0),0))/10^3</f>
        <v>402734.47171027109</v>
      </c>
      <c r="L26" s="654">
        <f>(VLOOKUP(年度マスタ!$K$4&amp;"_"&amp;L$18,データシート1!$A:$BT,MATCH("da_合計",データシート1!$A$1:$BT$1,0),0))/10^3</f>
        <v>403013.13782244007</v>
      </c>
      <c r="M26" s="654">
        <f>(VLOOKUP(年度マスタ!$K$4&amp;"_"&amp;M$18,データシート1!$A:$BT,MATCH("da_合計",データシート1!$A$1:$BT$1,0),0))/10^3</f>
        <v>405081.29763616284</v>
      </c>
      <c r="N26" s="654">
        <f>(VLOOKUP(年度マスタ!$K$4&amp;"_"&amp;N$18,データシート1!$A:$BT,MATCH("da_合計",データシート1!$A$1:$BT$1,0),0))/10^3</f>
        <v>431569.76488524914</v>
      </c>
      <c r="O26" s="654">
        <f>(VLOOKUP(年度マスタ!$K$4&amp;"_"&amp;O$18,データシート1!$A:$BT,MATCH("da_合計",データシート1!$A$1:$BT$1,0),0))/10^3</f>
        <v>435360.99230739049</v>
      </c>
      <c r="P26" s="654">
        <f>(VLOOKUP(年度マスタ!$K$4&amp;"_"&amp;P$18,データシート1!$A:$BT,MATCH("da_合計",データシート1!$A$1:$BT$1,0),0))/10^3</f>
        <v>376707.63482316467</v>
      </c>
      <c r="Q26" s="654">
        <f>(VLOOKUP(年度マスタ!$K$4&amp;"_"&amp;Q$18,データシート1!$A:$BT,MATCH("da_合計",データシート1!$A$1:$BT$1,0),0))/10^3</f>
        <v>319189.77170440176</v>
      </c>
      <c r="R26" s="655">
        <f>Q26</f>
        <v>319189.77170440176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7.3692063658990017E-2</v>
      </c>
      <c r="K27" s="839">
        <f t="shared" ref="K27:P27" si="5">K25/K26</f>
        <v>8.0360564454395086E-2</v>
      </c>
      <c r="L27" s="839">
        <f t="shared" si="5"/>
        <v>9.2715789599848261E-2</v>
      </c>
      <c r="M27" s="839">
        <f t="shared" si="5"/>
        <v>0.70440799486825445</v>
      </c>
      <c r="N27" s="839">
        <f t="shared" si="5"/>
        <v>0.66383243120568325</v>
      </c>
      <c r="O27" s="839">
        <f t="shared" si="5"/>
        <v>0.66988308860469681</v>
      </c>
      <c r="P27" s="839">
        <f t="shared" si="5"/>
        <v>0.7930763375734724</v>
      </c>
      <c r="Q27" s="839">
        <f>Q25/Q26</f>
        <v>0.93837145185874415</v>
      </c>
      <c r="R27" s="840">
        <f>R25/R26</f>
        <v>0.94160115811986633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0.94160115811986633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3.2586903410027293</v>
      </c>
      <c r="AA52" s="173"/>
      <c r="AB52" s="678" t="s">
        <v>413</v>
      </c>
      <c r="AC52" s="679">
        <f>$AD6</f>
        <v>1012755.8310000002</v>
      </c>
      <c r="AD52" s="680">
        <f>R19+R20</f>
        <v>300549.45869688044</v>
      </c>
      <c r="AE52" s="681">
        <f t="shared" ref="AE52:AE54" si="6">IFERROR(AD52/AC52,"-")</f>
        <v>0.29676398742638327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720950.85429559858</v>
      </c>
      <c r="Z53" s="1130"/>
      <c r="AA53" s="173"/>
      <c r="AB53" s="678" t="s">
        <v>377</v>
      </c>
      <c r="AC53" s="679">
        <f>$AD9</f>
        <v>27384.794999999995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1269</v>
      </c>
      <c r="AK54" s="443">
        <f>VLOOKUP(年度マスタ!$K$4&amp;"_"&amp;AK$53,データシート1!$A$1:$BT$2000,MATCH("ca_太陽光発電（10kW未満）",データシート1!$A$1:$BT$1,0),0)</f>
        <v>1349</v>
      </c>
      <c r="AL54" s="443">
        <f>VLOOKUP(年度マスタ!$K$4&amp;"_"&amp;AL$53,データシート1!$A$1:$BT$2000,MATCH("ca_太陽光発電（10kW未満）",データシート1!$A$1:$BT$1,0),0)</f>
        <v>1400</v>
      </c>
      <c r="AM54" s="443">
        <f>VLOOKUP(年度マスタ!$K$4&amp;"_"&amp;AM$53,データシート1!$A$1:$BT$2000,MATCH("ca_太陽光発電（10kW未満）",データシート1!$A$1:$BT$1,0),0)</f>
        <v>1474</v>
      </c>
      <c r="AN54" s="443">
        <f>VLOOKUP(年度マスタ!$K$4&amp;"_"&amp;AN$53,データシート1!$A$1:$BT$2000,MATCH("ca_太陽光発電（10kW未満）",データシート1!$A$1:$BT$1,0),0)</f>
        <v>1558</v>
      </c>
      <c r="AO54" s="443">
        <f>VLOOKUP(年度マスタ!$K$4&amp;"_"&amp;AO$53,データシート1!$A$1:$BT$2000,MATCH("ca_太陽光発電（10kW未満）",データシート1!$A$1:$BT$1,0),0)</f>
        <v>1634</v>
      </c>
      <c r="AP54" s="443">
        <f>VLOOKUP(年度マスタ!$K$4&amp;"_"&amp;AP$53,データシート1!$A$1:$BT$2000,MATCH("ca_太陽光発電（10kW未満）",データシート1!$A$1:$BT$1,0),0)</f>
        <v>1714</v>
      </c>
      <c r="AQ54" s="443">
        <f>VLOOKUP(年度マスタ!$K$4&amp;"_"&amp;AQ$53,データシート1!$A$1:$BT$2000,MATCH("ca_太陽光発電（10kW未満）",データシート1!$A$1:$BT$1,0),0)</f>
        <v>1811</v>
      </c>
      <c r="AR54" s="443">
        <f>VLOOKUP(年度マスタ!$K$4&amp;"_"&amp;AR$53,データシート1!$A$1:$BT$2000,MATCH("ca_太陽光発電（10kW未満）",データシート1!$A$1:$BT$1,0),0)</f>
        <v>1907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瀬戸内市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瀬戸内市</v>
      </c>
      <c r="AZ12" s="1023" t="str">
        <f>年度マスタ!$K4</f>
        <v>33212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瀬戸内市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瀬戸内市</v>
      </c>
      <c r="AZ4" s="1038" t="str">
        <f>年度マスタ!$K4</f>
        <v>33212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瀬戸内市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9</v>
      </c>
      <c r="K7" s="702">
        <f t="shared" si="0"/>
        <v>8</v>
      </c>
      <c r="L7" s="702">
        <f t="shared" si="0"/>
        <v>9</v>
      </c>
      <c r="M7" s="702">
        <f t="shared" si="0"/>
        <v>10</v>
      </c>
      <c r="N7" s="702">
        <f t="shared" si="0"/>
        <v>10</v>
      </c>
      <c r="O7" s="702">
        <f>SUM(O8:O13)</f>
        <v>10</v>
      </c>
      <c r="P7" s="702">
        <f t="shared" si="0"/>
        <v>10</v>
      </c>
      <c r="Q7" s="703">
        <f>SUM(Q8:Q13)</f>
        <v>10</v>
      </c>
      <c r="R7" s="909">
        <f t="shared" si="0"/>
        <v>101.92100000000001</v>
      </c>
      <c r="S7" s="910">
        <f t="shared" si="0"/>
        <v>98.224000000000004</v>
      </c>
      <c r="T7" s="910">
        <f t="shared" si="0"/>
        <v>114.524</v>
      </c>
      <c r="U7" s="910">
        <f t="shared" si="0"/>
        <v>108.16000000000001</v>
      </c>
      <c r="V7" s="910">
        <f t="shared" si="0"/>
        <v>108.416</v>
      </c>
      <c r="W7" s="910">
        <f t="shared" si="0"/>
        <v>130.178</v>
      </c>
      <c r="X7" s="910">
        <f t="shared" si="0"/>
        <v>156.66200000000001</v>
      </c>
      <c r="Y7" s="910">
        <f t="shared" si="0"/>
        <v>151.91399999999999</v>
      </c>
      <c r="Z7" s="910">
        <f>SUM(Z8:Z13)</f>
        <v>125.73599999999999</v>
      </c>
      <c r="AA7" s="910">
        <f>SUM(AA8:AA13)</f>
        <v>123.40899999999999</v>
      </c>
      <c r="AB7" s="911">
        <f t="shared" si="0"/>
        <v>125.63300000000001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92.516000000000005</v>
      </c>
      <c r="S10" s="916">
        <f>VLOOKUP($D$3&amp;"_"&amp;S$3,データシート1!$A:$BU,MATCH($R$2&amp;"_"&amp;$C10,データシート1!$A$1:$BU$1,0),0)</f>
        <v>88.971000000000004</v>
      </c>
      <c r="T10" s="916">
        <f>VLOOKUP($D$3&amp;"_"&amp;T$3,データシート1!$A:$BU,MATCH($R$2&amp;"_"&amp;$C10,データシート1!$A$1:$BU$1,0),0)</f>
        <v>105.122</v>
      </c>
      <c r="U10" s="916">
        <f>VLOOKUP($D$3&amp;"_"&amp;U$3,データシート1!$A:$BU,MATCH($R$2&amp;"_"&amp;$C10,データシート1!$A$1:$BU$1,0),0)</f>
        <v>96.019000000000005</v>
      </c>
      <c r="V10" s="916">
        <f>VLOOKUP($D$3&amp;"_"&amp;V$3,データシート1!$A:$BU,MATCH($R$2&amp;"_"&amp;$C10,データシート1!$A$1:$BU$1,0),0)</f>
        <v>99.981999999999999</v>
      </c>
      <c r="W10" s="916">
        <f>VLOOKUP($D$3&amp;"_"&amp;W$3,データシート1!$A:$BU,MATCH($R$2&amp;"_"&amp;$C10,データシート1!$A$1:$BU$1,0),0)</f>
        <v>121.621</v>
      </c>
      <c r="X10" s="916">
        <f>VLOOKUP($D$3&amp;"_"&amp;X$3,データシート1!$A:$BU,MATCH($R$2&amp;"_"&amp;$C10,データシート1!$A$1:$BU$1,0),0)</f>
        <v>144.33199999999999</v>
      </c>
      <c r="Y10" s="916">
        <f>VLOOKUP($D$3&amp;"_"&amp;Y$3,データシート1!$A:$BU,MATCH($R$2&amp;"_"&amp;$C10,データシート1!$A$1:$BU$1,0),0)</f>
        <v>140.363</v>
      </c>
      <c r="Z10" s="916">
        <f>VLOOKUP($D$3&amp;"_"&amp;Z$3,データシート1!$A:$BU,MATCH($R$2&amp;"_"&amp;$C10,データシート1!$A$1:$BU$1,0),0)</f>
        <v>115.08199999999999</v>
      </c>
      <c r="AA10" s="916">
        <f>VLOOKUP($D$3&amp;"_"&amp;AA$3,データシート1!$A:$BU,MATCH($R$2&amp;"_"&amp;$C10,データシート1!$A$1:$BU$1,0),0)</f>
        <v>113.946</v>
      </c>
      <c r="AB10" s="917">
        <f>VLOOKUP($D$3&amp;"_"&amp;AB$3,データシート1!$A:$BU,MATCH($R$2&amp;"_"&amp;$C10,データシート1!$A$1:$BU$1,0),0)</f>
        <v>115.67400000000001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9.4049999999999994</v>
      </c>
      <c r="S11" s="916">
        <f>VLOOKUP($D$3&amp;"_"&amp;S$3,データシート1!$A:$BU,MATCH($R$2&amp;"_"&amp;$C11,データシート1!$A$1:$BU$1,0),0)</f>
        <v>9.2530000000000001</v>
      </c>
      <c r="T11" s="916">
        <f>VLOOKUP($D$3&amp;"_"&amp;T$3,データシート1!$A:$BU,MATCH($R$2&amp;"_"&amp;$C11,データシート1!$A$1:$BU$1,0),0)</f>
        <v>9.4019999999999992</v>
      </c>
      <c r="U11" s="916">
        <f>VLOOKUP($D$3&amp;"_"&amp;U$3,データシート1!$A:$BU,MATCH($R$2&amp;"_"&amp;$C11,データシート1!$A$1:$BU$1,0),0)</f>
        <v>12.141</v>
      </c>
      <c r="V11" s="916">
        <f>VLOOKUP($D$3&amp;"_"&amp;V$3,データシート1!$A:$BU,MATCH($R$2&amp;"_"&amp;$C11,データシート1!$A$1:$BU$1,0),0)</f>
        <v>8.4339999999999993</v>
      </c>
      <c r="W11" s="916">
        <f>VLOOKUP($D$3&amp;"_"&amp;W$3,データシート1!$A:$BU,MATCH($R$2&amp;"_"&amp;$C11,データシート1!$A$1:$BU$1,0),0)</f>
        <v>8.5570000000000004</v>
      </c>
      <c r="X11" s="916">
        <f>VLOOKUP($D$3&amp;"_"&amp;X$3,データシート1!$A:$BU,MATCH($R$2&amp;"_"&amp;$C11,データシート1!$A$1:$BU$1,0),0)</f>
        <v>12.33</v>
      </c>
      <c r="Y11" s="916">
        <f>VLOOKUP($D$3&amp;"_"&amp;Y$3,データシート1!$A:$BU,MATCH($R$2&amp;"_"&amp;$C11,データシート1!$A$1:$BU$1,0),0)</f>
        <v>11.551</v>
      </c>
      <c r="Z11" s="916">
        <f>VLOOKUP($D$3&amp;"_"&amp;Z$3,データシート1!$A:$BU,MATCH($R$2&amp;"_"&amp;$C11,データシート1!$A$1:$BU$1,0),0)</f>
        <v>10.654</v>
      </c>
      <c r="AA11" s="916">
        <f>VLOOKUP($D$3&amp;"_"&amp;AA$3,データシート1!$A:$BU,MATCH($R$2&amp;"_"&amp;$C11,データシート1!$A$1:$BU$1,0),0)</f>
        <v>9.463000000000001</v>
      </c>
      <c r="AB11" s="917">
        <f>VLOOKUP($D$3&amp;"_"&amp;AB$3,データシート1!$A:$BU,MATCH($R$2&amp;"_"&amp;$C11,データシート1!$A$1:$BU$1,0),0)</f>
        <v>9.9589999999999996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92.516000000000005</v>
      </c>
      <c r="S26" s="925">
        <f>VLOOKUP($D$3&amp;"_"&amp;S$3,データシート2!$A:$SI,MATCH($R$2&amp;"_"&amp;$B26,データシート2!$A$1:$SI$1,0),0)</f>
        <v>88.971000000000004</v>
      </c>
      <c r="T26" s="925">
        <f>VLOOKUP($D$3&amp;"_"&amp;T$3,データシート2!$A:$SI,MATCH($R$2&amp;"_"&amp;$B26,データシート2!$A$1:$SI$1,0),0)</f>
        <v>105.122</v>
      </c>
      <c r="U26" s="925">
        <f>VLOOKUP($D$3&amp;"_"&amp;U$3,データシート2!$A:$SI,MATCH($R$2&amp;"_"&amp;$B26,データシート2!$A$1:$SI$1,0),0)</f>
        <v>96.019000000000005</v>
      </c>
      <c r="V26" s="925">
        <f>VLOOKUP($D$3&amp;"_"&amp;V$3,データシート2!$A:$SI,MATCH($R$2&amp;"_"&amp;$B26,データシート2!$A$1:$SI$1,0),0)</f>
        <v>99.981999999999999</v>
      </c>
      <c r="W26" s="925">
        <f>VLOOKUP($D$3&amp;"_"&amp;W$3,データシート2!$A:$SI,MATCH($R$2&amp;"_"&amp;$B26,データシート2!$A$1:$SI$1,0),0)</f>
        <v>121.621</v>
      </c>
      <c r="X26" s="925">
        <f>VLOOKUP($D$3&amp;"_"&amp;X$3,データシート2!$A:$SI,MATCH($R$2&amp;"_"&amp;$B26,データシート2!$A$1:$SI$1,0),0)</f>
        <v>144.33199999999999</v>
      </c>
      <c r="Y26" s="925">
        <f>VLOOKUP($D$3&amp;"_"&amp;Y$3,データシート2!$A:$SI,MATCH($R$2&amp;"_"&amp;$B26,データシート2!$A$1:$SI$1,0),0)</f>
        <v>140.363</v>
      </c>
      <c r="Z26" s="925">
        <f>VLOOKUP($D$3&amp;"_"&amp;Z$3,データシート2!$A:$SI,MATCH($R$2&amp;"_"&amp;$B26,データシート2!$A$1:$SI$1,0),0)</f>
        <v>115.08199999999999</v>
      </c>
      <c r="AA26" s="925">
        <f>VLOOKUP($D$3&amp;"_"&amp;AA$3,データシート2!$A:$SI,MATCH($R$2&amp;"_"&amp;$B26,データシート2!$A$1:$SI$1,0),0)</f>
        <v>113.946</v>
      </c>
      <c r="AB26" s="926">
        <f>VLOOKUP($D$3&amp;"_"&amp;AB$3,データシート2!$A:$SI,MATCH($R$2&amp;"_"&amp;$B26,データシート2!$A$1:$SI$1,0),0)</f>
        <v>115.67400000000001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14.006</v>
      </c>
      <c r="S27" s="928">
        <f>VLOOKUP($D$3&amp;"_"&amp;S$3,データシート2!$A:$SI,MATCH($R$2&amp;"_"&amp;$C27,データシート2!$A$1:$SI$1,0),0)</f>
        <v>12.738</v>
      </c>
      <c r="T27" s="928">
        <f>VLOOKUP($D$3&amp;"_"&amp;T$3,データシート2!$A:$SI,MATCH($R$2&amp;"_"&amp;$C27,データシート2!$A$1:$SI$1,0),0)</f>
        <v>16.280999999999999</v>
      </c>
      <c r="U27" s="928">
        <f>VLOOKUP($D$3&amp;"_"&amp;U$3,データシート2!$A:$SI,MATCH($R$2&amp;"_"&amp;$C27,データシート2!$A$1:$SI$1,0),0)</f>
        <v>13.238</v>
      </c>
      <c r="V27" s="928">
        <f>VLOOKUP($D$3&amp;"_"&amp;V$3,データシート2!$A:$SI,MATCH($R$2&amp;"_"&amp;$C27,データシート2!$A$1:$SI$1,0),0)</f>
        <v>12.612</v>
      </c>
      <c r="W27" s="928">
        <f>VLOOKUP($D$3&amp;"_"&amp;W$3,データシート2!$A:$SI,MATCH($R$2&amp;"_"&amp;$C27,データシート2!$A$1:$SI$1,0),0)</f>
        <v>12.894</v>
      </c>
      <c r="X27" s="928">
        <f>VLOOKUP($D$3&amp;"_"&amp;X$3,データシート2!$A:$SI,MATCH($R$2&amp;"_"&amp;$C27,データシート2!$A$1:$SI$1,0),0)</f>
        <v>12.026999999999999</v>
      </c>
      <c r="Y27" s="928">
        <f>VLOOKUP($D$3&amp;"_"&amp;Y$3,データシート2!$A:$SI,MATCH($R$2&amp;"_"&amp;$C27,データシート2!$A$1:$SI$1,0),0)</f>
        <v>11.64</v>
      </c>
      <c r="Z27" s="928">
        <f>VLOOKUP($D$3&amp;"_"&amp;Z$3,データシート2!$A:$SI,MATCH($R$2&amp;"_"&amp;$C27,データシート2!$A$1:$SI$1,0),0)</f>
        <v>9.8469999999999995</v>
      </c>
      <c r="AA27" s="928">
        <f>VLOOKUP($D$3&amp;"_"&amp;AA$3,データシート2!$A:$SI,MATCH($R$2&amp;"_"&amp;$C27,データシート2!$A$1:$SI$1,0),0)</f>
        <v>9.3000000000000007</v>
      </c>
      <c r="AB27" s="929">
        <f>VLOOKUP($D$3&amp;"_"&amp;AB$3,データシート2!$A:$SI,MATCH($R$2&amp;"_"&amp;$C27,データシート2!$A$1:$SI$1,0),0)</f>
        <v>8.9879999999999995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4.8780000000000001</v>
      </c>
      <c r="X32" s="938">
        <f>VLOOKUP($D$3&amp;"_"&amp;X$3,データシート2!$A:$SI,MATCH($R$2&amp;"_"&amp;$C32,データシート2!$A$1:$SI$1,0),0)</f>
        <v>4.9939999999999998</v>
      </c>
      <c r="Y32" s="938">
        <f>VLOOKUP($D$3&amp;"_"&amp;Y$3,データシート2!$A:$SI,MATCH($R$2&amp;"_"&amp;$C32,データシート2!$A$1:$SI$1,0),0)</f>
        <v>4.9939999999999998</v>
      </c>
      <c r="Z32" s="938">
        <f>VLOOKUP($D$3&amp;"_"&amp;Z$3,データシート2!$A:$SI,MATCH($R$2&amp;"_"&amp;$C32,データシート2!$A$1:$SI$1,0),0)</f>
        <v>4.5970000000000004</v>
      </c>
      <c r="AA32" s="938">
        <f>VLOOKUP($D$3&amp;"_"&amp;AA$3,データシート2!$A:$SI,MATCH($R$2&amp;"_"&amp;$C32,データシート2!$A$1:$SI$1,0),0)</f>
        <v>4.2039999999999997</v>
      </c>
      <c r="AB32" s="939">
        <f>VLOOKUP($D$3&amp;"_"&amp;AB$3,データシート2!$A:$SI,MATCH($R$2&amp;"_"&amp;$C32,データシート2!$A$1:$SI$1,0),0)</f>
        <v>4.085</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10.709</v>
      </c>
      <c r="S33" s="938">
        <f>VLOOKUP($D$3&amp;"_"&amp;S$3,データシート2!$A:$SI,MATCH($R$2&amp;"_"&amp;$C33,データシート2!$A$1:$SI$1,0),0)</f>
        <v>10.275</v>
      </c>
      <c r="T33" s="938">
        <f>VLOOKUP($D$3&amp;"_"&amp;T$3,データシート2!$A:$SI,MATCH($R$2&amp;"_"&amp;$C33,データシート2!$A$1:$SI$1,0),0)</f>
        <v>11.137</v>
      </c>
      <c r="U33" s="938">
        <f>VLOOKUP($D$3&amp;"_"&amp;U$3,データシート2!$A:$SI,MATCH($R$2&amp;"_"&amp;$C33,データシート2!$A$1:$SI$1,0),0)</f>
        <v>10.291</v>
      </c>
      <c r="V33" s="938">
        <f>VLOOKUP($D$3&amp;"_"&amp;V$3,データシート2!$A:$SI,MATCH($R$2&amp;"_"&amp;$C33,データシート2!$A$1:$SI$1,0),0)</f>
        <v>10.161</v>
      </c>
      <c r="W33" s="938">
        <f>VLOOKUP($D$3&amp;"_"&amp;W$3,データシート2!$A:$SI,MATCH($R$2&amp;"_"&amp;$C33,データシート2!$A$1:$SI$1,0),0)</f>
        <v>9.8979999999999997</v>
      </c>
      <c r="X33" s="938">
        <f>VLOOKUP($D$3&amp;"_"&amp;X$3,データシート2!$A:$SI,MATCH($R$2&amp;"_"&amp;$C33,データシート2!$A$1:$SI$1,0),0)</f>
        <v>9.5879999999999992</v>
      </c>
      <c r="Y33" s="938">
        <f>VLOOKUP($D$3&amp;"_"&amp;Y$3,データシート2!$A:$SI,MATCH($R$2&amp;"_"&amp;$C33,データシート2!$A$1:$SI$1,0),0)</f>
        <v>8.0370000000000008</v>
      </c>
      <c r="Z33" s="938">
        <f>VLOOKUP($D$3&amp;"_"&amp;Z$3,データシート2!$A:$SI,MATCH($R$2&amp;"_"&amp;$C33,データシート2!$A$1:$SI$1,0),0)</f>
        <v>6.9989999999999997</v>
      </c>
      <c r="AA33" s="938">
        <f>VLOOKUP($D$3&amp;"_"&amp;AA$3,データシート2!$A:$SI,MATCH($R$2&amp;"_"&amp;$C33,データシート2!$A$1:$SI$1,0),0)</f>
        <v>6.1740000000000004</v>
      </c>
      <c r="AB33" s="939">
        <f>VLOOKUP($D$3&amp;"_"&amp;AB$3,データシート2!$A:$SI,MATCH($R$2&amp;"_"&amp;$C33,データシート2!$A$1:$SI$1,0),0)</f>
        <v>5.9379999999999997</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4.3890000000000002</v>
      </c>
      <c r="S39" s="938">
        <f>VLOOKUP($D$3&amp;"_"&amp;S$3,データシート2!$A:$SI,MATCH($R$2&amp;"_"&amp;$C39,データシート2!$A$1:$SI$1,0),0)</f>
        <v>4.1429999999999998</v>
      </c>
      <c r="T39" s="938">
        <f>VLOOKUP($D$3&amp;"_"&amp;T$3,データシート2!$A:$SI,MATCH($R$2&amp;"_"&amp;$C39,データシート2!$A$1:$SI$1,0),0)</f>
        <v>5.3239999999999998</v>
      </c>
      <c r="U39" s="938">
        <f>VLOOKUP($D$3&amp;"_"&amp;U$3,データシート2!$A:$SI,MATCH($R$2&amp;"_"&amp;$C39,データシート2!$A$1:$SI$1,0),0)</f>
        <v>5.6630000000000003</v>
      </c>
      <c r="V39" s="938">
        <f>VLOOKUP($D$3&amp;"_"&amp;V$3,データシート2!$A:$SI,MATCH($R$2&amp;"_"&amp;$C39,データシート2!$A$1:$SI$1,0),0)</f>
        <v>5.4729999999999999</v>
      </c>
      <c r="W39" s="938">
        <f>VLOOKUP($D$3&amp;"_"&amp;W$3,データシート2!$A:$SI,MATCH($R$2&amp;"_"&amp;$C39,データシート2!$A$1:$SI$1,0),0)</f>
        <v>5.665</v>
      </c>
      <c r="X39" s="938">
        <f>VLOOKUP($D$3&amp;"_"&amp;X$3,データシート2!$A:$SI,MATCH($R$2&amp;"_"&amp;$C39,データシート2!$A$1:$SI$1,0),0)</f>
        <v>5.97</v>
      </c>
      <c r="Y39" s="938">
        <f>VLOOKUP($D$3&amp;"_"&amp;Y$3,データシート2!$A:$SI,MATCH($R$2&amp;"_"&amp;$C39,データシート2!$A$1:$SI$1,0),0)</f>
        <v>5.2809999999999997</v>
      </c>
      <c r="Z39" s="938">
        <f>VLOOKUP($D$3&amp;"_"&amp;Z$3,データシート2!$A:$SI,MATCH($R$2&amp;"_"&amp;$C39,データシート2!$A$1:$SI$1,0),0)</f>
        <v>4.133</v>
      </c>
      <c r="AA39" s="938">
        <f>VLOOKUP($D$3&amp;"_"&amp;AA$3,データシート2!$A:$SI,MATCH($R$2&amp;"_"&amp;$C39,データシート2!$A$1:$SI$1,0),0)</f>
        <v>3.3490000000000002</v>
      </c>
      <c r="AB39" s="939">
        <f>VLOOKUP($D$3&amp;"_"&amp;AB$3,データシート2!$A:$SI,MATCH($R$2&amp;"_"&amp;$C39,データシート2!$A$1:$SI$1,0),0)</f>
        <v>4.1920000000000002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63.411999999999999</v>
      </c>
      <c r="S48" s="938">
        <f>VLOOKUP($D$3&amp;"_"&amp;S$3,データシート2!$A:$SI,MATCH($R$2&amp;"_"&amp;$C48,データシート2!$A$1:$SI$1,0),0)</f>
        <v>61.814999999999998</v>
      </c>
      <c r="T48" s="938">
        <f>VLOOKUP($D$3&amp;"_"&amp;T$3,データシート2!$A:$SI,MATCH($R$2&amp;"_"&amp;$C48,データシート2!$A$1:$SI$1,0),0)</f>
        <v>72.38</v>
      </c>
      <c r="U48" s="938">
        <f>VLOOKUP($D$3&amp;"_"&amp;U$3,データシート2!$A:$SI,MATCH($R$2&amp;"_"&amp;$C48,データシート2!$A$1:$SI$1,0),0)</f>
        <v>66.826999999999998</v>
      </c>
      <c r="V48" s="938">
        <f>VLOOKUP($D$3&amp;"_"&amp;V$3,データシート2!$A:$SI,MATCH($R$2&amp;"_"&amp;$C48,データシート2!$A$1:$SI$1,0),0)</f>
        <v>71.736000000000004</v>
      </c>
      <c r="W48" s="938">
        <f>VLOOKUP($D$3&amp;"_"&amp;W$3,データシート2!$A:$SI,MATCH($R$2&amp;"_"&amp;$C48,データシート2!$A$1:$SI$1,0),0)</f>
        <v>88.286000000000001</v>
      </c>
      <c r="X48" s="938">
        <f>VLOOKUP($D$3&amp;"_"&amp;X$3,データシート2!$A:$SI,MATCH($R$2&amp;"_"&amp;$C48,データシート2!$A$1:$SI$1,0),0)</f>
        <v>111.753</v>
      </c>
      <c r="Y48" s="938">
        <f>VLOOKUP($D$3&amp;"_"&amp;Y$3,データシート2!$A:$SI,MATCH($R$2&amp;"_"&amp;$C48,データシート2!$A$1:$SI$1,0),0)</f>
        <v>110.411</v>
      </c>
      <c r="Z48" s="938">
        <f>VLOOKUP($D$3&amp;"_"&amp;Z$3,データシート2!$A:$SI,MATCH($R$2&amp;"_"&amp;$C48,データシート2!$A$1:$SI$1,0),0)</f>
        <v>89.506</v>
      </c>
      <c r="AA48" s="938">
        <f>VLOOKUP($D$3&amp;"_"&amp;AA$3,データシート2!$A:$SI,MATCH($R$2&amp;"_"&amp;$C48,データシート2!$A$1:$SI$1,0),0)</f>
        <v>90.918999999999997</v>
      </c>
      <c r="AB48" s="939">
        <f>VLOOKUP($D$3&amp;"_"&amp;AB$3,データシート2!$A:$SI,MATCH($R$2&amp;"_"&amp;$C48,データシート2!$A$1:$SI$1,0),0)</f>
        <v>92.471000000000004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9.4049999999999994</v>
      </c>
      <c r="S117" s="925">
        <f>VLOOKUP($D$3&amp;"_"&amp;S$3,データシート2!$A:$SI,MATCH($R$2&amp;"_"&amp;$B117,データシート2!$A$1:$SI$1,0),0)</f>
        <v>9.2530000000000001</v>
      </c>
      <c r="T117" s="925">
        <f>VLOOKUP($D$3&amp;"_"&amp;T$3,データシート2!$A:$SI,MATCH($R$2&amp;"_"&amp;$B117,データシート2!$A$1:$SI$1,0),0)</f>
        <v>9.4019999999999992</v>
      </c>
      <c r="U117" s="925">
        <f>VLOOKUP($D$3&amp;"_"&amp;U$3,データシート2!$A:$SI,MATCH($R$2&amp;"_"&amp;$B117,データシート2!$A$1:$SI$1,0),0)</f>
        <v>9.0129999999999999</v>
      </c>
      <c r="V117" s="925">
        <f>VLOOKUP($D$3&amp;"_"&amp;V$3,データシート2!$A:$SI,MATCH($R$2&amp;"_"&amp;$B117,データシート2!$A$1:$SI$1,0),0)</f>
        <v>8.4339999999999993</v>
      </c>
      <c r="W117" s="925">
        <f>VLOOKUP($D$3&amp;"_"&amp;W$3,データシート2!$A:$SI,MATCH($R$2&amp;"_"&amp;$B117,データシート2!$A$1:$SI$1,0),0)</f>
        <v>8.5570000000000004</v>
      </c>
      <c r="X117" s="925">
        <f>VLOOKUP($D$3&amp;"_"&amp;X$3,データシート2!$A:$SI,MATCH($R$2&amp;"_"&amp;$B117,データシート2!$A$1:$SI$1,0),0)</f>
        <v>8.8010000000000002</v>
      </c>
      <c r="Y117" s="925">
        <f>VLOOKUP($D$3&amp;"_"&amp;Y$3,データシート2!$A:$SI,MATCH($R$2&amp;"_"&amp;$B117,データシート2!$A$1:$SI$1,0),0)</f>
        <v>8.1300000000000008</v>
      </c>
      <c r="Z117" s="925">
        <f>VLOOKUP($D$3&amp;"_"&amp;Z$3,データシート2!$A:$SI,MATCH($R$2&amp;"_"&amp;$B117,データシート2!$A$1:$SI$1,0),0)</f>
        <v>7.093</v>
      </c>
      <c r="AA117" s="925">
        <f>VLOOKUP($D$3&amp;"_"&amp;AA$3,データシート2!$A:$SI,MATCH($R$2&amp;"_"&amp;$B117,データシート2!$A$1:$SI$1,0),0)</f>
        <v>6.125</v>
      </c>
      <c r="AB117" s="926">
        <f>VLOOKUP($D$3&amp;"_"&amp;AB$3,データシート2!$A:$SI,MATCH($R$2&amp;"_"&amp;$B117,データシート2!$A$1:$SI$1,0),0)</f>
        <v>6.0949999999999998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4.2389999999999999</v>
      </c>
      <c r="X118" s="928">
        <f>VLOOKUP($D$3&amp;"_"&amp;X$3,データシート2!$A:$SI,MATCH($R$2&amp;"_"&amp;$C118,データシート2!$A$1:$SI$1,0),0)</f>
        <v>4.0970000000000004</v>
      </c>
      <c r="Y118" s="928">
        <f>VLOOKUP($D$3&amp;"_"&amp;Y$3,データシート2!$A:$SI,MATCH($R$2&amp;"_"&amp;$C118,データシート2!$A$1:$SI$1,0),0)</f>
        <v>8.1300000000000008</v>
      </c>
      <c r="Z118" s="928">
        <f>VLOOKUP($D$3&amp;"_"&amp;Z$3,データシート2!$A:$SI,MATCH($R$2&amp;"_"&amp;$C118,データシート2!$A$1:$SI$1,0),0)</f>
        <v>7.093</v>
      </c>
      <c r="AA118" s="928">
        <f>VLOOKUP($D$3&amp;"_"&amp;AA$3,データシート2!$A:$SI,MATCH($R$2&amp;"_"&amp;$C118,データシート2!$A$1:$SI$1,0),0)</f>
        <v>6.125</v>
      </c>
      <c r="AB118" s="929">
        <f>VLOOKUP($D$3&amp;"_"&amp;AB$3,データシート2!$A:$SI,MATCH($R$2&amp;"_"&amp;$C118,データシート2!$A$1:$SI$1,0),0)</f>
        <v>6.0949999999999998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2</v>
      </c>
      <c r="H120" s="751">
        <f>VLOOKUP($D$3&amp;"_"&amp;H$3,データシート2!$A:$SI,MATCH($G$2&amp;"_"&amp;$C120,データシート2!$A$1:$SI$1,0),0)</f>
        <v>2</v>
      </c>
      <c r="I120" s="751">
        <f>VLOOKUP($D$3&amp;"_"&amp;I$3,データシート2!$A:$SI,MATCH($G$2&amp;"_"&amp;$C120,データシート2!$A$1:$SI$1,0),0)</f>
        <v>2</v>
      </c>
      <c r="J120" s="751">
        <f>VLOOKUP($D$3&amp;"_"&amp;J$3,データシート2!$A:$SI,MATCH($G$2&amp;"_"&amp;$C120,データシート2!$A$1:$SI$1,0),0)</f>
        <v>2</v>
      </c>
      <c r="K120" s="752">
        <f>VLOOKUP($D$3&amp;"_"&amp;K$3,データシート2!$A:$SI,MATCH($G$2&amp;"_"&amp;$C120,データシート2!$A$1:$SI$1,0),0)</f>
        <v>2</v>
      </c>
      <c r="L120" s="752">
        <f>VLOOKUP($D$3&amp;"_"&amp;L$3,データシート2!$A:$SI,MATCH($G$2&amp;"_"&amp;$C120,データシート2!$A$1:$SI$1,0),0)</f>
        <v>1</v>
      </c>
      <c r="M120" s="752">
        <f>VLOOKUP($D$3&amp;"_"&amp;M$3,データシート2!$A:$SI,MATCH($G$2&amp;"_"&amp;$C120,データシート2!$A$1:$SI$1,0),0)</f>
        <v>1</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9.4049999999999994</v>
      </c>
      <c r="S120" s="931">
        <f>VLOOKUP($D$3&amp;"_"&amp;S$3,データシート2!$A:$SI,MATCH($R$2&amp;"_"&amp;$C120,データシート2!$A$1:$SI$1,0),0)</f>
        <v>9.2530000000000001</v>
      </c>
      <c r="T120" s="931">
        <f>VLOOKUP($D$3&amp;"_"&amp;T$3,データシート2!$A:$SI,MATCH($R$2&amp;"_"&amp;$C120,データシート2!$A$1:$SI$1,0),0)</f>
        <v>9.4019999999999992</v>
      </c>
      <c r="U120" s="931">
        <f>VLOOKUP($D$3&amp;"_"&amp;U$3,データシート2!$A:$SI,MATCH($R$2&amp;"_"&amp;$C120,データシート2!$A$1:$SI$1,0),0)</f>
        <v>9.0129999999999999</v>
      </c>
      <c r="V120" s="931">
        <f>VLOOKUP($D$3&amp;"_"&amp;V$3,データシート2!$A:$SI,MATCH($R$2&amp;"_"&amp;$C120,データシート2!$A$1:$SI$1,0),0)</f>
        <v>8.4339999999999993</v>
      </c>
      <c r="W120" s="931">
        <f>VLOOKUP($D$3&amp;"_"&amp;W$3,データシート2!$A:$SI,MATCH($R$2&amp;"_"&amp;$C120,データシート2!$A$1:$SI$1,0),0)</f>
        <v>4.3179999999999996</v>
      </c>
      <c r="X120" s="931">
        <f>VLOOKUP($D$3&amp;"_"&amp;X$3,データシート2!$A:$SI,MATCH($R$2&amp;"_"&amp;$C120,データシート2!$A$1:$SI$1,0),0)</f>
        <v>4.7039999999999997</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3.1280000000000001</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3.5289999999999999</v>
      </c>
      <c r="Y124" s="925">
        <f>VLOOKUP($D$3&amp;"_"&amp;Y$3,データシート2!$A:$SI,MATCH($R$2&amp;"_"&amp;$B124,データシート2!$A$1:$SI$1,0),0)</f>
        <v>3.4209999999999998</v>
      </c>
      <c r="Z124" s="925">
        <f>VLOOKUP($D$3&amp;"_"&amp;Z$3,データシート2!$A:$SI,MATCH($R$2&amp;"_"&amp;$B124,データシート2!$A$1:$SI$1,0),0)</f>
        <v>0</v>
      </c>
      <c r="AA124" s="925">
        <f>VLOOKUP($D$3&amp;"_"&amp;AA$3,データシート2!$A:$SI,MATCH($R$2&amp;"_"&amp;$B124,データシート2!$A$1:$SI$1,0),0)</f>
        <v>3.3380000000000001</v>
      </c>
      <c r="AB124" s="926">
        <f>VLOOKUP($D$3&amp;"_"&amp;AB$3,データシート2!$A:$SI,MATCH($R$2&amp;"_"&amp;$B124,データシート2!$A$1:$SI$1,0),0)</f>
        <v>3.8639999999999999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3.1280000000000001</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3.5289999999999999</v>
      </c>
      <c r="Y125" s="941">
        <f>VLOOKUP($D$3&amp;"_"&amp;Y$3,データシート2!$A:$SI,MATCH($R$2&amp;"_"&amp;$C125,データシート2!$A$1:$SI$1,0),0)</f>
        <v>3.4209999999999998</v>
      </c>
      <c r="Z125" s="941">
        <f>VLOOKUP($D$3&amp;"_"&amp;Z$3,データシート2!$A:$SI,MATCH($R$2&amp;"_"&amp;$C125,データシート2!$A$1:$SI$1,0),0)</f>
        <v>0</v>
      </c>
      <c r="AA125" s="941">
        <f>VLOOKUP($D$3&amp;"_"&amp;AA$3,データシート2!$A:$SI,MATCH($R$2&amp;"_"&amp;$C125,データシート2!$A$1:$SI$1,0),0)</f>
        <v>3.3380000000000001</v>
      </c>
      <c r="AB125" s="942">
        <f>VLOOKUP($D$3&amp;"_"&amp;AB$3,データシート2!$A:$SI,MATCH($R$2&amp;"_"&amp;$C125,データシート2!$A$1:$SI$1,0),0)</f>
        <v>3.8639999999999999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3.5609999999999999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3.5609999999999999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2025-03-04T09:56:42Z</dcterms:created>
  <dcterms:modified xsi:type="dcterms:W3CDTF">2025-03-04T09:56:43Z</dcterms:modified>
  <cp:category/>
  <cp:contentStatus/>
</cp:coreProperties>
</file>