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3D65EC5-D919-46C7-984A-A70BA92696C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<sst xmlns="http://schemas.openxmlformats.org/spreadsheetml/2006/main" count="16710" uniqueCount="2396">
  <si>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</si>
  <si>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</si>
  <si>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</si>
  <si>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</si>
  <si>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</si>
  <si>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</si>
  <si>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</si>
  <si>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</si>
  <si>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</si>
  <si>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</si>
  <si>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</si>
  <si>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</si>
  <si>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</si>
  <si>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</si>
  <si>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</si>
  <si>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</si>
  <si>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</si>
  <si>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</si>
  <si>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</si>
  <si>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</si>
  <si>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</si>
  <si>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</si>
  <si>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</si>
  <si>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</si>
  <si>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</si>
  <si>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</si>
  <si>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</si>
  <si>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</si>
  <si>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</si>
  <si>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</si>
  <si>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</si>
  <si>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</si>
  <si>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</si>
  <si>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</si>
  <si>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</si>
  <si>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</si>
  <si>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</si>
  <si>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</si>
  <si>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</si>
  <si>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</si>
  <si>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</si>
  <si>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</si>
  <si>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</si>
  <si>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</si>
  <si>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</si>
  <si>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</si>
  <si>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</si>
  <si>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</si>
  <si>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</si>
  <si>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</si>
  <si>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</si>
  <si>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</si>
  <si>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</si>
  <si>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</si>
  <si>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</si>
  <si>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</si>
  <si>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</si>
  <si>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</si>
  <si>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</si>
  <si>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</si>
  <si>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</si>
  <si>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</si>
  <si>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</si>
  <si>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</si>
  <si>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</si>
  <si>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</si>
  <si>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</si>
  <si>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</si>
  <si>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</si>
  <si>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</si>
  <si>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</si>
  <si>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</si>
  <si>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</si>
  <si>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</si>
  <si>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</si>
  <si>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</si>
  <si>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</si>
  <si>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</si>
  <si>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</si>
  <si>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</si>
  <si>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</si>
  <si>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</si>
  <si>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</si>
  <si>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</si>
  <si>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</si>
  <si>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</si>
  <si>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</si>
  <si>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</si>
  <si>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</si>
  <si>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</si>
  <si>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</si>
  <si>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</si>
  <si>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</si>
  <si>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</si>
  <si>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</si>
  <si>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</si>
  <si>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</si>
  <si>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</si>
  <si>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</si>
  <si>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</si>
  <si>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</si>
  <si>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</si>
  <si>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</si>
  <si>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</si>
  <si>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</si>
  <si>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</si>
  <si>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</si>
  <si>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</si>
  <si>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</si>
  <si>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</si>
  <si>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</si>
  <si>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</si>
  <si>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</si>
  <si>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</si>
  <si>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</si>
  <si>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</si>
  <si>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</si>
  <si>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</si>
  <si>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</si>
  <si>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</si>
  <si>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</si>
  <si>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</si>
  <si>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</si>
  <si>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</si>
  <si>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</si>
  <si>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</si>
  <si>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</si>
  <si>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</si>
  <si>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</si>
  <si>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</si>
  <si>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</si>
  <si>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</si>
  <si>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</si>
  <si>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</si>
  <si>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</si>
  <si>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</si>
  <si>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</si>
  <si>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</si>
  <si>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</si>
  <si>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</si>
  <si>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</si>
  <si>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</si>
  <si>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</si>
  <si>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</si>
  <si>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</si>
  <si>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</si>
  <si>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</si>
  <si>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</si>
  <si>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</si>
  <si>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</si>
  <si>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</si>
  <si>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</si>
  <si>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</si>
  <si>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</si>
  <si>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</si>
  <si>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</si>
  <si>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</si>
  <si>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</si>
  <si>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</si>
  <si>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</si>
  <si>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</si>
  <si>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</si>
  <si>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</si>
  <si>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</si>
  <si>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</si>
  <si>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</si>
  <si>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</si>
  <si>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</si>
  <si>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</si>
  <si>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</si>
  <si>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</si>
  <si>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</si>
  <si>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</si>
  <si>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</si>
  <si>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</si>
  <si>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</si>
  <si>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</si>
  <si>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</si>
  <si>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</si>
  <si>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</si>
  <si>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</si>
  <si>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</si>
  <si>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</si>
  <si>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</si>
  <si>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</si>
  <si>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</si>
  <si>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</si>
  <si>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</si>
  <si>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</si>
  <si>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</si>
  <si>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</si>
  <si>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</si>
  <si>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</si>
  <si>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</si>
  <si>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</si>
  <si>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</si>
  <si>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</si>
  <si>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</si>
  <si>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</si>
  <si>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</si>
  <si>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</si>
  <si>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</si>
  <si>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</si>
  <si>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</si>
  <si>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</si>
  <si>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</si>
  <si>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</si>
  <si>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</si>
  <si>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</si>
  <si>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</si>
  <si>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</si>
  <si>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</si>
  <si>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</si>
  <si>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</si>
  <si>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</si>
  <si>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</si>
  <si>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</si>
  <si>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</si>
  <si>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</si>
  <si>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</si>
  <si>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</si>
  <si>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</si>
  <si>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</si>
  <si>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</si>
  <si>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</si>
  <si>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</si>
  <si>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</si>
  <si>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</si>
  <si>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</si>
  <si>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</si>
  <si>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</si>
  <si>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</si>
  <si>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</si>
  <si>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</si>
  <si>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</si>
  <si>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</si>
  <si>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</si>
  <si>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</si>
  <si>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</si>
  <si>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</si>
  <si>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</si>
  <si>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</si>
  <si>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</si>
  <si>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</si>
  <si>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</si>
  <si>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</si>
  <si>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</si>
  <si>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</si>
  <si>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</si>
  <si>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</si>
  <si>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</si>
  <si>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</si>
  <si>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</si>
  <si>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</si>
  <si>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</si>
  <si>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</si>
  <si>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</si>
  <si>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</si>
  <si>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</si>
  <si>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</si>
  <si>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</si>
  <si>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</si>
  <si>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</si>
  <si>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</si>
  <si>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</si>
  <si>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</si>
  <si>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</si>
  <si>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</si>
  <si>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</si>
  <si>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</si>
  <si>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</si>
  <si>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</si>
  <si>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</si>
  <si>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</si>
  <si>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</si>
  <si>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</si>
  <si>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</si>
  <si>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</si>
  <si>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</si>
  <si>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</si>
  <si>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</si>
  <si>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</si>
  <si>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</si>
  <si>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</si>
  <si>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</si>
  <si>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</si>
  <si>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</si>
  <si>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</si>
  <si>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</si>
  <si>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</si>
  <si>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</si>
  <si>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</si>
  <si>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</si>
  <si>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</si>
  <si>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</si>
  <si>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</si>
  <si>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</si>
  <si>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</si>
  <si>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</si>
  <si>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</si>
  <si>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</si>
  <si>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</si>
  <si>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</si>
  <si>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</si>
  <si>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</si>
  <si>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</si>
  <si>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</si>
  <si>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</si>
  <si>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</si>
  <si>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</si>
  <si>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</si>
  <si>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</si>
  <si>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</si>
  <si>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</si>
  <si>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</si>
  <si>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</si>
  <si>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</si>
  <si>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</si>
  <si>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</si>
  <si>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</si>
  <si>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</si>
  <si>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</si>
  <si>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</si>
  <si>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</si>
  <si>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</si>
  <si>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</si>
  <si>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</si>
  <si>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</si>
  <si>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</si>
  <si>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</si>
  <si>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</si>
  <si>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</si>
  <si>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</si>
  <si>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</si>
  <si>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</si>
  <si>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</si>
  <si>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</si>
  <si>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</si>
  <si>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</si>
  <si>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</si>
  <si>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</si>
  <si>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</si>
  <si>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</si>
  <si>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</si>
  <si>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</si>
  <si>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</si>
  <si>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</si>
  <si>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</si>
  <si>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</si>
  <si>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</si>
  <si>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</si>
  <si>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</si>
  <si>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</si>
  <si>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</si>
  <si>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</si>
  <si>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</si>
  <si>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</si>
  <si>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</si>
  <si>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</si>
  <si>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</si>
  <si>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</si>
  <si>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</si>
  <si>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</si>
  <si>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</si>
  <si>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</si>
  <si>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</si>
  <si>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</si>
  <si>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</si>
  <si>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</si>
  <si>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</si>
  <si>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</si>
  <si>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</si>
  <si>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</si>
  <si>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</si>
  <si>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</si>
  <si>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</si>
  <si>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</si>
  <si>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</si>
  <si>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</si>
  <si>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</si>
  <si>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</si>
  <si>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</si>
  <si>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</si>
  <si>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</si>
  <si>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</si>
  <si>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</si>
  <si>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</si>
  <si>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</si>
  <si>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</si>
  <si>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</si>
  <si>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</si>
  <si>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</si>
  <si>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</si>
  <si>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</si>
  <si>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</si>
  <si>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</si>
  <si>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</si>
  <si>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</si>
  <si>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</si>
  <si>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</si>
  <si>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</si>
  <si>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</si>
  <si>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</si>
  <si>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</si>
  <si>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</si>
  <si>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</si>
  <si>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</si>
  <si>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</si>
  <si>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</si>
  <si>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</si>
  <si>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</si>
  <si>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</si>
  <si>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</si>
  <si>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</si>
  <si>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</si>
  <si>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</si>
  <si>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</si>
  <si>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</si>
  <si>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</si>
  <si>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</si>
  <si>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</si>
  <si>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</si>
  <si>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</si>
  <si>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</si>
  <si>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</si>
  <si>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</si>
  <si>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</si>
  <si>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</si>
  <si>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</si>
  <si>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</si>
  <si>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</si>
  <si>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</si>
  <si>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</si>
  <si>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</si>
  <si>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</si>
  <si>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</si>
  <si>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</si>
  <si>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</si>
  <si>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</si>
  <si>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</si>
  <si>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</si>
  <si>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</si>
  <si>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</si>
  <si>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</si>
  <si>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</si>
  <si>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</si>
  <si>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</si>
  <si>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</si>
  <si>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</si>
  <si>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</si>
  <si>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</si>
  <si>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</si>
  <si>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</si>
  <si>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</si>
  <si>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</si>
  <si>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</si>
  <si>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</si>
  <si>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</si>
  <si>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</si>
  <si>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</si>
  <si>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</si>
  <si>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</si>
  <si>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</si>
  <si>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</si>
  <si>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</si>
  <si>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</si>
  <si>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</si>
  <si>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</si>
  <si>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</si>
  <si>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</si>
  <si>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</si>
  <si>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</si>
  <si>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</si>
  <si>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</si>
  <si>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</si>
  <si>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</si>
  <si>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</si>
  <si>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</si>
  <si>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</si>
  <si>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</si>
  <si>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</si>
  <si>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</si>
  <si>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</si>
  <si>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</si>
  <si>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</si>
  <si>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</si>
  <si>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</si>
  <si>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</si>
  <si>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</si>
  <si>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</si>
  <si>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</si>
  <si>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</si>
  <si>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</si>
  <si>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</si>
  <si>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</si>
  <si>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</si>
  <si>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</si>
  <si>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</si>
  <si>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</si>
  <si>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</si>
  <si>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</si>
  <si>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</si>
  <si>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</si>
  <si>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</si>
  <si>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</si>
  <si>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</si>
  <si>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</si>
  <si>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</si>
  <si>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</si>
  <si>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</si>
  <si>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</si>
  <si>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</si>
  <si>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</si>
  <si>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</si>
  <si>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</si>
  <si>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</si>
  <si>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</si>
  <si>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</si>
  <si>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</si>
  <si>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</si>
  <si>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</si>
  <si>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</si>
  <si>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</si>
  <si>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</si>
  <si>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</si>
  <si>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</si>
  <si>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</si>
  <si>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</si>
  <si>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</si>
  <si>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</si>
  <si>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</si>
  <si>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</si>
  <si>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</si>
  <si>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</si>
  <si>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</si>
  <si>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</si>
  <si>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</si>
  <si>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</si>
  <si>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</si>
  <si>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</si>
  <si>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</si>
  <si>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</si>
  <si>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</si>
  <si>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</si>
  <si>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</si>
  <si>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</si>
  <si>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</si>
  <si>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</si>
  <si>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</si>
  <si>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</si>
  <si>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</si>
  <si>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</si>
  <si>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</si>
  <si>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</si>
  <si>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</si>
  <si>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</si>
  <si>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</si>
  <si>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</si>
  <si>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</si>
  <si>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</si>
  <si>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</si>
  <si>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</si>
  <si>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</si>
  <si>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</si>
  <si>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</si>
  <si>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</si>
  <si>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</si>
  <si>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</si>
  <si>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</si>
  <si>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</si>
  <si>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</si>
  <si>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</si>
  <si>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</si>
  <si>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</si>
  <si>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</si>
  <si>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</si>
  <si>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</si>
  <si>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</si>
  <si>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</si>
  <si>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</si>
  <si>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</si>
  <si>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</si>
  <si>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</si>
  <si>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</si>
  <si>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</si>
  <si>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</si>
  <si>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</si>
  <si>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</si>
  <si>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</si>
  <si>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</si>
  <si>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</si>
  <si>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</si>
  <si>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</si>
  <si>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</si>
  <si>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</si>
  <si>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</si>
  <si>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</si>
  <si>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</si>
  <si>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</si>
  <si>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</si>
  <si>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</si>
  <si>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</si>
  <si>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</si>
  <si>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</si>
  <si>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</si>
  <si>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</si>
  <si>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</si>
  <si>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</si>
  <si>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</si>
  <si>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</si>
  <si>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</si>
  <si>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</si>
  <si>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</si>
  <si>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</si>
  <si>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</si>
  <si>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</si>
  <si>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</si>
  <si>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</si>
  <si>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</si>
  <si>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</si>
  <si>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</si>
  <si>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</si>
  <si>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</si>
  <si>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</si>
  <si>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</si>
  <si>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</si>
  <si>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</si>
  <si>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</si>
  <si>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</si>
  <si>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</si>
  <si>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</si>
  <si>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</si>
  <si>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</si>
  <si>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</si>
  <si>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</si>
  <si>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</si>
  <si>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</si>
  <si>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</si>
  <si>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</si>
  <si>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</si>
  <si>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</si>
  <si>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</si>
  <si>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</si>
  <si>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</si>
  <si>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</si>
  <si>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</si>
  <si>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</si>
  <si>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</si>
  <si>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</si>
  <si>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</si>
  <si>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</si>
  <si>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</si>
  <si>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</si>
  <si>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</si>
  <si>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</si>
  <si>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</si>
  <si>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</si>
  <si>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</si>
  <si>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</si>
  <si>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</si>
  <si>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</si>
  <si>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</si>
  <si>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</si>
  <si>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</si>
  <si>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</si>
  <si>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</si>
  <si>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</si>
  <si>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</si>
  <si>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</si>
  <si>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</si>
  <si>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</si>
  <si>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</si>
  <si>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</si>
  <si>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</si>
  <si>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</si>
  <si>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</si>
  <si>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</si>
  <si>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</si>
  <si>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</si>
  <si>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</si>
  <si>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</si>
  <si>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</si>
  <si>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</si>
  <si>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</si>
  <si>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</si>
  <si>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</si>
  <si>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</si>
  <si>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</si>
  <si>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</si>
  <si>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</si>
  <si>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</si>
  <si>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</si>
  <si>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</si>
  <si>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</si>
  <si>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</si>
  <si>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</si>
  <si>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</si>
  <si>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</si>
  <si>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</si>
  <si>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</si>
  <si>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</si>
  <si>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</si>
  <si>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</si>
  <si>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</si>
  <si>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</si>
  <si>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</si>
  <si>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</si>
  <si>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</si>
  <si>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</si>
  <si>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</si>
  <si>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</si>
  <si>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</si>
  <si>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</si>
  <si>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</si>
  <si>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</si>
  <si>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</si>
  <si>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</si>
  <si>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</si>
  <si>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</si>
  <si>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</si>
  <si>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</si>
  <si>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</si>
  <si>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</si>
  <si>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</si>
  <si>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</si>
  <si>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</si>
  <si>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</si>
  <si>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</si>
  <si>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</si>
  <si>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</si>
  <si>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</si>
  <si>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</si>
  <si>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</si>
  <si>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</si>
  <si>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</si>
  <si>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</si>
  <si>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</si>
  <si>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</si>
  <si>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</si>
  <si>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</si>
  <si>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</si>
  <si>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</si>
  <si>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</si>
  <si>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</si>
  <si>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</si>
  <si>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</si>
  <si>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</si>
  <si>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</si>
  <si>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</si>
  <si>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</si>
  <si>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</si>
  <si>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</si>
  <si>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</si>
  <si>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</si>
  <si>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</si>
  <si>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</si>
  <si>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</si>
  <si>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</si>
  <si>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</si>
  <si>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</si>
  <si>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</si>
  <si>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</si>
  <si>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</si>
  <si>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</si>
  <si>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</si>
  <si>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</si>
  <si>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</si>
  <si>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</si>
  <si>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</si>
  <si>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</si>
  <si>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</si>
  <si>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</si>
  <si>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</si>
  <si>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</si>
  <si>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</si>
  <si>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</si>
  <si>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</si>
  <si>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</si>
  <si>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</si>
  <si>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</si>
  <si>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</si>
  <si>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</si>
  <si>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</si>
  <si>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</si>
  <si>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</si>
  <si>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</si>
  <si>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</si>
  <si>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</si>
  <si>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</si>
  <si>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</si>
  <si>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</si>
  <si>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</si>
  <si>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</si>
  <si>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</si>
  <si>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</si>
  <si>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</si>
  <si>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</si>
  <si>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</si>
  <si>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</si>
  <si>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</si>
  <si>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</si>
  <si>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</si>
  <si>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</si>
  <si>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</si>
  <si>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</si>
  <si>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</si>
  <si>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</si>
  <si>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</si>
  <si>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</si>
  <si>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</si>
  <si>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</si>
  <si>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</si>
  <si>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</si>
  <si>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</si>
  <si>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</si>
  <si>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</si>
  <si>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</si>
  <si>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</si>
  <si>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</si>
  <si>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</si>
  <si>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</si>
  <si>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</si>
  <si>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</si>
  <si>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</si>
  <si>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</si>
  <si>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</si>
  <si>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</si>
  <si>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</si>
  <si>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</si>
  <si>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</si>
  <si>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</si>
  <si>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</si>
  <si>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</si>
  <si>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</si>
  <si>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</si>
  <si>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</si>
  <si>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</si>
  <si>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</si>
  <si>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</si>
  <si>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</si>
  <si>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</si>
  <si>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</si>
  <si>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</si>
  <si>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</si>
  <si>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</si>
  <si>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</si>
  <si>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</si>
  <si>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</si>
  <si>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</si>
  <si>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</si>
  <si>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</si>
  <si>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</si>
  <si>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</si>
  <si>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</si>
  <si>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</si>
  <si>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</si>
  <si>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</si>
  <si>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</si>
  <si>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</si>
  <si>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</si>
  <si>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</si>
  <si>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</si>
  <si>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</si>
  <si>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</si>
  <si>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</si>
  <si>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</si>
  <si>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</si>
  <si>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</si>
  <si>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</si>
  <si>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</si>
  <si>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</si>
  <si>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</si>
  <si>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</si>
  <si>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</si>
  <si>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</si>
  <si>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</si>
  <si>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</si>
  <si>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</si>
  <si>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</si>
  <si>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</si>
  <si>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</si>
  <si>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</si>
  <si>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</si>
  <si>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</si>
  <si>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</si>
  <si>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</si>
  <si>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</si>
  <si>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</si>
  <si>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</si>
  <si>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</si>
  <si>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</si>
  <si>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</si>
  <si>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</si>
  <si>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</si>
  <si>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</si>
  <si>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</si>
  <si>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</si>
  <si>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</si>
  <si>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</si>
  <si>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</si>
  <si>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</si>
  <si>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</si>
  <si>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</si>
  <si>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</si>
  <si>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</si>
  <si>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</si>
  <si>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</si>
  <si>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</si>
  <si>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</si>
  <si>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</si>
  <si>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</si>
  <si>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</si>
  <si>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</si>
  <si>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</si>
  <si>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</si>
  <si>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</si>
  <si>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</si>
  <si>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</si>
  <si>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</si>
  <si>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</si>
  <si>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</si>
  <si>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</si>
  <si>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</si>
  <si>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</si>
  <si>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</si>
  <si>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</si>
  <si>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</si>
  <si>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</si>
  <si>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</si>
  <si>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</si>
  <si>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</si>
  <si>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</si>
  <si>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</si>
  <si>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</si>
  <si>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</si>
  <si>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</si>
  <si>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</si>
  <si>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</si>
  <si>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</si>
  <si>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</si>
  <si>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</si>
  <si>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</si>
  <si>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</si>
  <si>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</si>
  <si>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</si>
  <si>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</si>
  <si>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</si>
  <si>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</si>
  <si>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</si>
  <si>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</si>
  <si>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</si>
  <si>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</si>
  <si>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</si>
  <si>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</si>
  <si>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</si>
  <si>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</si>
  <si>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</si>
  <si>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</si>
  <si>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</si>
  <si>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</si>
  <si>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</si>
  <si>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</si>
  <si>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</si>
  <si>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</si>
  <si>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</si>
  <si>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</si>
  <si>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</si>
  <si>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</si>
  <si>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</si>
  <si>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</si>
  <si>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</si>
  <si>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</si>
  <si>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</si>
  <si>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</si>
  <si>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</si>
  <si>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</si>
  <si>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</si>
  <si>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</si>
  <si>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</si>
  <si>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</si>
  <si>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</si>
  <si>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</si>
  <si>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</si>
  <si>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</si>
  <si>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</si>
  <si>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</si>
  <si>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</si>
  <si>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</si>
  <si>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</si>
  <si>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</si>
  <si>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</si>
  <si>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</si>
  <si>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</si>
  <si>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</si>
  <si>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</si>
  <si>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</si>
  <si>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</si>
  <si>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</si>
  <si>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</si>
  <si>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</si>
  <si>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</si>
  <si>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</si>
  <si>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</si>
  <si>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</si>
  <si>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</si>
  <si>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</si>
  <si>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</si>
  <si>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</si>
  <si>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</si>
  <si>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</si>
  <si>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</si>
  <si>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</si>
  <si>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</si>
  <si>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</si>
  <si>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</si>
  <si>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</si>
  <si>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</si>
  <si>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</si>
  <si>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</si>
  <si>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</si>
  <si>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</si>
  <si>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</si>
  <si>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</si>
  <si>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</si>
  <si>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</si>
  <si>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</si>
  <si>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</si>
  <si>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</si>
  <si>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</si>
  <si>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</si>
  <si>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</si>
  <si>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</si>
  <si>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</si>
  <si>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</si>
  <si>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</si>
  <si>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</si>
  <si>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</si>
  <si>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</si>
  <si>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</si>
  <si>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</si>
  <si>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</si>
  <si>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</si>
  <si>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</si>
  <si>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</si>
  <si>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</si>
  <si>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</si>
  <si>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</si>
  <si>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</si>
  <si>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</si>
  <si>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</si>
  <si>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</si>
  <si>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</si>
  <si>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</si>
  <si>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</si>
  <si>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</si>
  <si>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</si>
  <si>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</si>
  <si>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</si>
  <si>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</si>
  <si>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</si>
  <si>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</si>
  <si>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</si>
  <si>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</si>
  <si>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</si>
  <si>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</si>
  <si>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</si>
  <si>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</si>
  <si>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</si>
  <si>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</si>
  <si>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</si>
  <si>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</si>
  <si>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</si>
  <si>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</si>
  <si>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</si>
  <si>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</si>
  <si>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</si>
  <si>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</si>
  <si>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</si>
  <si>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</si>
  <si>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</si>
  <si>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</si>
  <si>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</si>
  <si>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</si>
  <si>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</si>
  <si>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</si>
  <si>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</si>
  <si>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</si>
  <si>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</si>
  <si>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</si>
  <si>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</si>
  <si>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</si>
  <si>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</si>
  <si>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</si>
  <si>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</si>
  <si>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</si>
  <si>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</si>
  <si>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</si>
  <si>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</si>
  <si>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</si>
  <si>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</si>
  <si>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</si>
  <si>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</si>
  <si>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</si>
  <si>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</si>
  <si>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</si>
  <si>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</si>
  <si>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</si>
  <si>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</si>
  <si>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</si>
  <si>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</si>
  <si>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</si>
  <si>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</si>
  <si>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</si>
  <si>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</si>
  <si>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</si>
  <si>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</si>
  <si>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</si>
  <si>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</si>
  <si>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</si>
  <si>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</si>
  <si>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</si>
  <si>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</si>
  <si>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</si>
  <si>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</si>
  <si>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</si>
  <si>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</si>
  <si>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</si>
  <si>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</si>
  <si>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</si>
  <si>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</si>
  <si>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</si>
  <si>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</si>
  <si>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</si>
  <si>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</si>
  <si>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</si>
  <si>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</si>
  <si>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</si>
  <si>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</si>
  <si>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</si>
  <si>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</si>
  <si>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</si>
  <si>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</si>
  <si>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</si>
  <si>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</si>
  <si>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</si>
  <si>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</si>
  <si>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</si>
  <si>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</si>
  <si>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</si>
  <si>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</si>
  <si>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</si>
  <si>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</si>
  <si>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</si>
  <si>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</si>
  <si>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</si>
  <si>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</si>
  <si>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</si>
  <si>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</si>
  <si>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</si>
  <si>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</si>
  <si>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</si>
  <si>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</si>
  <si>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</si>
  <si>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</si>
  <si>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</si>
  <si>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</si>
  <si>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</si>
  <si>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</si>
  <si>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</si>
  <si>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</si>
  <si>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</si>
  <si>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</si>
  <si>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</si>
  <si>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</si>
  <si>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</si>
  <si>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</si>
  <si>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</si>
  <si>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</si>
  <si>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</si>
  <si>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</si>
  <si>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</si>
  <si>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</si>
  <si>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</si>
  <si>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</si>
  <si>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</si>
  <si>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</si>
  <si>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</si>
  <si>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</si>
  <si>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</si>
  <si>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</si>
  <si>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</si>
  <si>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</si>
  <si>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</si>
  <si>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</si>
  <si>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</si>
  <si>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</si>
  <si>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</si>
  <si>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</si>
  <si>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</si>
  <si>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</si>
  <si>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</si>
  <si>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</si>
  <si>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</si>
  <si>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</si>
  <si>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</si>
  <si>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</si>
  <si>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</si>
  <si>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</si>
  <si>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</si>
  <si>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</si>
  <si>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</si>
  <si>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</si>
  <si>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</si>
  <si>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</si>
  <si>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</si>
  <si>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</si>
  <si>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</si>
  <si>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</si>
  <si>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</si>
  <si>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</si>
  <si>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</si>
  <si>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</si>
  <si>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</si>
  <si>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</si>
  <si>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</si>
  <si>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</si>
  <si>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</si>
  <si>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</si>
  <si>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</si>
  <si>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</si>
  <si>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</si>
  <si>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</si>
  <si>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</si>
  <si>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</si>
  <si>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</si>
  <si>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</si>
  <si>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</si>
  <si>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</si>
  <si>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</si>
  <si>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</si>
  <si>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</si>
  <si>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</si>
  <si>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</si>
  <si>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</si>
  <si>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</si>
  <si>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</si>
  <si>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</si>
  <si>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</si>
  <si>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</si>
  <si>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</si>
  <si>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</si>
  <si>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</si>
  <si>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</si>
  <si>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</si>
  <si>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</si>
  <si>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</si>
  <si>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</si>
  <si>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</si>
  <si>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</si>
  <si>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</si>
  <si>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</si>
  <si>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</si>
  <si>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</si>
  <si>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</si>
  <si>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</si>
  <si>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</si>
  <si>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</si>
  <si>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</si>
  <si>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</si>
  <si>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</si>
  <si>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</si>
  <si>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</si>
  <si>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</si>
  <si>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</si>
  <si>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</si>
  <si>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</si>
  <si>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</si>
  <si>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</si>
  <si>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</si>
  <si>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</si>
  <si>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</si>
  <si>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</si>
  <si>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</si>
  <si>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</si>
  <si>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</si>
  <si>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</si>
  <si>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</si>
  <si>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</si>
  <si>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</si>
  <si>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</si>
  <si>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</si>
  <si>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</si>
  <si>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</si>
  <si>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</si>
  <si>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</si>
  <si>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</si>
  <si>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</si>
  <si>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</si>
  <si>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</si>
  <si>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</si>
  <si>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</si>
  <si>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</si>
  <si>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</si>
  <si>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</si>
  <si>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</si>
  <si>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</si>
  <si>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</si>
  <si>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</si>
  <si>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</si>
  <si>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</si>
  <si>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</si>
  <si>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</si>
  <si>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</si>
  <si>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</si>
  <si>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</si>
  <si>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</si>
  <si>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</si>
  <si>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</si>
  <si>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</si>
  <si>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</si>
  <si>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</si>
  <si>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</si>
  <si>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</si>
  <si>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</si>
  <si>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</si>
  <si>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</si>
  <si>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</si>
  <si>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</si>
  <si>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</si>
  <si>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</si>
  <si>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</si>
  <si>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</si>
  <si>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</si>
  <si>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</si>
  <si>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</si>
  <si>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</si>
  <si>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</si>
  <si>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</si>
  <si>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</si>
  <si>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</si>
  <si>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</si>
  <si>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</si>
  <si>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</si>
  <si>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</si>
  <si>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</si>
  <si>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</si>
  <si>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</si>
  <si>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</si>
  <si>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</si>
  <si>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</si>
  <si>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</si>
  <si>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</si>
  <si>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</si>
  <si>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</si>
  <si>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</si>
  <si>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</si>
  <si>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</si>
  <si>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</si>
  <si>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</si>
  <si>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</si>
  <si>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</si>
  <si>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</si>
  <si>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</si>
  <si>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</si>
  <si>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</si>
  <si>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</si>
  <si>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</si>
  <si>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</si>
  <si>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</si>
  <si>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</si>
  <si>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</si>
  <si>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</si>
  <si>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</si>
  <si>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</si>
  <si>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</si>
  <si>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</si>
  <si>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</si>
  <si>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</si>
  <si>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</si>
  <si>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</si>
  <si>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</si>
  <si>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</si>
  <si>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</si>
  <si>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</si>
  <si>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</si>
  <si>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</si>
  <si>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</si>
  <si>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</si>
  <si>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</si>
  <si>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</si>
  <si>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</si>
  <si>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</si>
  <si>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</si>
  <si>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</si>
  <si>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</si>
  <si>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</si>
  <si>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</si>
  <si>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</si>
  <si>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</si>
  <si>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</si>
  <si>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</si>
  <si>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</si>
  <si>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</si>
  <si>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</si>
  <si>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</si>
  <si>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</si>
  <si>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</si>
  <si>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</si>
  <si>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</si>
  <si>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</si>
  <si>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</si>
  <si>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</si>
  <si>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</si>
  <si>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</si>
  <si>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</si>
  <si>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</si>
  <si>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</si>
  <si>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</si>
  <si>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</si>
  <si>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</si>
  <si>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</si>
  <si>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</si>
  <si>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</si>
  <si>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</si>
  <si>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</si>
  <si>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</si>
  <si>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</si>
  <si>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</si>
  <si>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</si>
  <si>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</si>
  <si>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</si>
  <si>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</si>
  <si>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</si>
  <si>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</si>
  <si>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</si>
  <si>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</si>
  <si>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</si>
  <si>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</si>
  <si>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</si>
  <si>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</si>
  <si>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</si>
  <si>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</si>
  <si>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</si>
  <si>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</si>
  <si>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</si>
  <si>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</si>
  <si>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</si>
  <si>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</si>
  <si>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</si>
  <si>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</si>
  <si>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</si>
  <si>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</si>
  <si>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</si>
  <si>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</si>
  <si>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</si>
  <si>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</si>
  <si>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</si>
  <si>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</si>
  <si>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</si>
  <si>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</si>
  <si>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</si>
  <si>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</si>
  <si>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</si>
  <si>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</si>
  <si>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</si>
  <si>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</si>
  <si>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</si>
  <si>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</si>
  <si>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</si>
  <si>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</si>
  <si>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</si>
  <si>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</si>
  <si>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</si>
  <si>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</si>
  <si>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</si>
  <si>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</si>
  <si>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</si>
  <si>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</si>
  <si>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</si>
  <si>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</si>
  <si>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</si>
  <si>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</si>
  <si>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</si>
  <si>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</si>
  <si>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</si>
  <si>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</si>
  <si>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</si>
  <si>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</si>
  <si>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</si>
  <si>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</si>
  <si>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</si>
  <si>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</si>
  <si>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</si>
  <si>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</si>
  <si>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</si>
  <si>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</si>
  <si>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</si>
  <si>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</si>
  <si>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</si>
  <si>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</si>
  <si>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</si>
  <si>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</si>
  <si>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</si>
  <si>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</si>
  <si>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</si>
  <si>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</si>
  <si>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</si>
  <si>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</si>
  <si>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</si>
  <si>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</si>
  <si>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</si>
  <si>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</si>
  <si>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</si>
  <si>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</si>
  <si>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</si>
  <si>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</si>
  <si>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</si>
  <si>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</si>
  <si>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</si>
  <si>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</si>
  <si>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</si>
  <si>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</si>
  <si>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</si>
  <si>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</si>
  <si>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</si>
  <si>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</si>
  <si>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</si>
  <si>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</si>
  <si>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</si>
  <si>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</si>
  <si>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</si>
  <si>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</si>
  <si>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</si>
  <si>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</si>
  <si>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</si>
  <si>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</si>
  <si>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</si>
  <si>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</si>
  <si>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</si>
  <si>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</si>
  <si>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</si>
  <si>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</si>
  <si>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</si>
  <si>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</si>
  <si>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</si>
  <si>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</si>
  <si>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</si>
  <si>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</si>
  <si>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</si>
  <si>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</si>
  <si>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</si>
  <si>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</si>
  <si>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</si>
  <si>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</si>
  <si>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</si>
  <si>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</si>
  <si>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</si>
  <si>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</si>
  <si>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</si>
  <si>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</si>
  <si>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</si>
  <si>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</si>
  <si>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</si>
  <si>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</si>
  <si>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</si>
  <si>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</si>
  <si>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</si>
  <si>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</si>
  <si>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</si>
  <si>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</si>
  <si>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</si>
  <si>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</si>
  <si>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</si>
  <si>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</si>
  <si>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</si>
  <si>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</si>
  <si>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</si>
  <si>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</si>
  <si>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</si>
  <si>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</si>
  <si>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</si>
  <si>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</si>
  <si>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</si>
  <si>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</si>
  <si>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</si>
  <si>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</si>
  <si>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</si>
  <si>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</si>
  <si>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</si>
  <si>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</si>
  <si>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</si>
  <si>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</si>
  <si>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</si>
  <si>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</si>
  <si>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</si>
  <si>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</si>
  <si>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</si>
  <si>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</si>
  <si>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</si>
  <si>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</si>
  <si>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</si>
  <si>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</si>
  <si>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</si>
  <si>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</si>
  <si>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</si>
  <si>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</si>
  <si>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</si>
  <si>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</si>
  <si>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</si>
  <si>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</si>
  <si>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</si>
  <si>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</si>
  <si>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</si>
  <si>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</si>
  <si>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</si>
  <si>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</si>
  <si>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</si>
  <si>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</si>
  <si>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</si>
  <si>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</si>
  <si>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</si>
  <si>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</si>
  <si>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</si>
  <si>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</si>
  <si>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</si>
  <si>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</si>
  <si>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</si>
  <si>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</si>
  <si>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32203</t>
  </si>
  <si>
    <t>出雲市</t>
  </si>
  <si>
    <t>32203_令和4年度</t>
  </si>
  <si>
    <t>32203_令和6年度</t>
  </si>
  <si>
    <t>32501</t>
  </si>
  <si>
    <t>津和野町</t>
  </si>
  <si>
    <t>32501_令和4年度</t>
  </si>
  <si>
    <t>32501_令和6年度</t>
  </si>
  <si>
    <t>32205</t>
  </si>
  <si>
    <t>大田市</t>
  </si>
  <si>
    <t>32205_令和4年度</t>
  </si>
  <si>
    <t>32205_令和6年度</t>
  </si>
  <si>
    <t>32343</t>
  </si>
  <si>
    <t>奥出雲町</t>
  </si>
  <si>
    <t>32343_令和4年度</t>
  </si>
  <si>
    <t>32343_令和6年度</t>
  </si>
  <si>
    <t>美郷町</t>
  </si>
  <si>
    <t>32206</t>
  </si>
  <si>
    <t>安来市</t>
  </si>
  <si>
    <t>32206_令和4年度</t>
  </si>
  <si>
    <t>32206_令和6年度</t>
  </si>
  <si>
    <t>32526</t>
  </si>
  <si>
    <t>西ノ島町</t>
  </si>
  <si>
    <t>32526_令和4年度</t>
  </si>
  <si>
    <t>32526_令和6年度</t>
  </si>
  <si>
    <t>32204</t>
  </si>
  <si>
    <t>益田市</t>
  </si>
  <si>
    <t>32204_令和4年度</t>
  </si>
  <si>
    <t>32204_令和6年度</t>
  </si>
  <si>
    <t>32441</t>
  </si>
  <si>
    <t>川本町</t>
  </si>
  <si>
    <t>32441_令和4年度</t>
  </si>
  <si>
    <t>32441_令和6年度</t>
  </si>
  <si>
    <t>32528</t>
  </si>
  <si>
    <t>隠岐の島町</t>
  </si>
  <si>
    <t>32528_令和4年度</t>
  </si>
  <si>
    <t>32528_令和6年度</t>
  </si>
  <si>
    <t>32386</t>
  </si>
  <si>
    <t>飯南町</t>
  </si>
  <si>
    <t>32386_令和4年度</t>
  </si>
  <si>
    <t>32386_令和6年度</t>
  </si>
  <si>
    <t>32448</t>
  </si>
  <si>
    <t>32448_令和4年度</t>
  </si>
  <si>
    <t>32448_令和6年度</t>
  </si>
  <si>
    <t>32525</t>
  </si>
  <si>
    <t>海士町</t>
  </si>
  <si>
    <t>32525_令和4年度</t>
  </si>
  <si>
    <t>32525_令和6年度</t>
  </si>
  <si>
    <t>32505</t>
  </si>
  <si>
    <t>吉賀町</t>
  </si>
  <si>
    <t>32505_令和4年度</t>
  </si>
  <si>
    <t>32505_令和6年度</t>
  </si>
  <si>
    <t>32527</t>
  </si>
  <si>
    <t>知夫村</t>
  </si>
  <si>
    <t>32527_令和4年度</t>
  </si>
  <si>
    <t>32527_令和6年度</t>
  </si>
  <si>
    <t>32449</t>
  </si>
  <si>
    <t>邑南町</t>
  </si>
  <si>
    <t>32449_令和4年度</t>
  </si>
  <si>
    <t>32449_令和6年度</t>
  </si>
  <si>
    <t>32207</t>
  </si>
  <si>
    <t>江津市</t>
  </si>
  <si>
    <t>32207_令和4年度</t>
  </si>
  <si>
    <t>32207_令和6年度</t>
  </si>
  <si>
    <t>02205_令和6年度</t>
  </si>
  <si>
    <t>02205</t>
  </si>
  <si>
    <t>五所川原市</t>
  </si>
  <si>
    <t>02208_令和6年度</t>
  </si>
  <si>
    <t>02208</t>
  </si>
  <si>
    <t>むつ市</t>
  </si>
  <si>
    <t>02205_令和4年度</t>
  </si>
  <si>
    <t>02208_令和4年度</t>
  </si>
  <si>
    <t>32201</t>
  </si>
  <si>
    <t>松江市</t>
  </si>
  <si>
    <t>32201_令和4年度</t>
  </si>
  <si>
    <t>32201_令和6年度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</si>
  <si>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</si>
  <si>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</si>
  <si>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</si>
  <si>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</si>
  <si>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</si>
  <si>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</si>
  <si>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</si>
  <si>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</si>
  <si>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</si>
  <si>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</si>
  <si>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</si>
  <si>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</si>
  <si>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</si>
  <si>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</si>
  <si>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</si>
  <si>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</si>
  <si>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</si>
  <si>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</si>
  <si>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</si>
  <si>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</si>
  <si>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</si>
  <si>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</si>
  <si>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</si>
  <si>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</si>
  <si>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</si>
  <si>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</si>
  <si>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</si>
  <si>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</si>
  <si>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</si>
  <si>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</si>
  <si>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</si>
  <si>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</si>
  <si>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</si>
  <si>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</si>
  <si>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</si>
  <si>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</si>
  <si>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</si>
  <si>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</si>
  <si>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</si>
  <si>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</si>
  <si>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</si>
  <si>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</si>
  <si>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</si>
  <si>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</si>
  <si>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</si>
  <si>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</si>
  <si>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</si>
  <si>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</si>
  <si>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</si>
  <si>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</si>
  <si>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</si>
  <si>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</si>
  <si>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</si>
  <si>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</si>
  <si>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</si>
  <si>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</si>
  <si>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</si>
  <si>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</si>
  <si>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</si>
  <si>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</si>
  <si>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</si>
  <si>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</si>
  <si>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</si>
  <si>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</si>
  <si>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</si>
  <si>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</si>
  <si>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</si>
  <si>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</si>
  <si>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</si>
  <si>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</si>
  <si>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</si>
  <si>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</si>
  <si>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</si>
  <si>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</si>
  <si>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</si>
  <si>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</si>
  <si>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</si>
  <si>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</si>
  <si>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</si>
  <si>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</si>
  <si>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</si>
  <si>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</si>
  <si>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</si>
  <si>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</si>
  <si>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</si>
  <si>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</si>
  <si>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</si>
  <si>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</si>
  <si>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</si>
  <si>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</si>
  <si>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</si>
  <si>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</si>
  <si>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</si>
  <si>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</si>
  <si>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</si>
  <si>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</si>
  <si>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</si>
  <si>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</si>
  <si>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</si>
  <si>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</si>
  <si>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</si>
  <si>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</si>
  <si>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</si>
  <si>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</si>
  <si>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</si>
  <si>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</si>
  <si>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</si>
  <si>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</si>
  <si>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</si>
  <si>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</si>
  <si>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</si>
  <si>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</si>
  <si>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</si>
  <si>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</si>
  <si>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</si>
  <si>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</si>
  <si>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</si>
  <si>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</si>
  <si>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</si>
  <si>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</si>
  <si>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</si>
  <si>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</si>
  <si>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</si>
  <si>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</si>
  <si>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</si>
  <si>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</si>
  <si>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</si>
  <si>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</si>
  <si>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</si>
  <si>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</si>
  <si>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</si>
  <si>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</si>
  <si>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</si>
  <si>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</si>
  <si>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</si>
  <si>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</si>
  <si>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</si>
  <si>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</si>
  <si>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</si>
  <si>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</si>
  <si>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</si>
  <si>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</si>
  <si>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</si>
  <si>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</si>
  <si>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</si>
  <si>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</si>
  <si>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</si>
  <si>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</si>
  <si>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</si>
  <si>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</si>
  <si>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</si>
  <si>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</si>
  <si>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</si>
  <si>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</si>
  <si>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</si>
  <si>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</si>
  <si>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</si>
  <si>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</si>
  <si>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</si>
  <si>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</si>
  <si>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</si>
  <si>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</si>
  <si>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</si>
  <si>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</si>
  <si>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</si>
  <si>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</si>
  <si>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</si>
  <si>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</si>
  <si>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</si>
  <si>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</si>
  <si>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</si>
  <si>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</si>
  <si>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</si>
  <si>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</si>
  <si>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</si>
  <si>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</si>
  <si>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</si>
  <si>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</si>
  <si>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</si>
  <si>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</si>
  <si>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</si>
  <si>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</si>
  <si>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</si>
  <si>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</si>
  <si>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</si>
  <si>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</si>
  <si>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</si>
  <si>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</si>
  <si>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</si>
  <si>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</si>
  <si>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</si>
  <si>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</si>
  <si>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</si>
  <si>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</si>
  <si>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</si>
  <si>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</si>
  <si>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</si>
  <si>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</si>
  <si>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</si>
  <si>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</si>
  <si>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</si>
  <si>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</si>
  <si>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</si>
  <si>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</si>
  <si>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</si>
  <si>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</si>
  <si>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</si>
  <si>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</si>
  <si>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</si>
  <si>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</si>
  <si>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</si>
  <si>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</si>
  <si>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</si>
  <si>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</si>
  <si>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</si>
  <si>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</si>
  <si>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</si>
  <si>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</si>
  <si>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</si>
  <si>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</si>
  <si>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</si>
  <si>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</si>
  <si>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</si>
  <si>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</si>
  <si>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</si>
  <si>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</si>
  <si>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</si>
  <si>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</si>
  <si>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</si>
  <si>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</si>
  <si>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</si>
  <si>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</si>
  <si>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</si>
  <si>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</si>
  <si>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</si>
  <si>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</si>
  <si>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</si>
  <si>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</si>
  <si>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</si>
  <si>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</si>
  <si>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</si>
  <si>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</si>
  <si>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</si>
  <si>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</si>
  <si>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</si>
  <si>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</si>
  <si>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</si>
  <si>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</si>
  <si>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</si>
  <si>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</si>
  <si>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</si>
  <si>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</si>
  <si>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</si>
  <si>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</si>
  <si>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</si>
  <si>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</si>
  <si>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</si>
  <si>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</si>
  <si>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</si>
  <si>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</si>
  <si>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</si>
  <si>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</si>
  <si>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</si>
  <si>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</si>
  <si>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</si>
  <si>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</si>
  <si>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</si>
  <si>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</si>
  <si>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</si>
  <si>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</si>
  <si>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</si>
  <si>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</si>
  <si>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</si>
  <si>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</si>
  <si>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</si>
  <si>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</si>
  <si>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</si>
  <si>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</si>
  <si>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</si>
  <si>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</si>
  <si>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</si>
  <si>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</si>
  <si>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</si>
  <si>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</si>
  <si>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</si>
  <si>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</si>
  <si>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</si>
  <si>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</si>
  <si>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</si>
  <si>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</si>
  <si>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</si>
  <si>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</si>
  <si>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</si>
  <si>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</si>
  <si>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</si>
  <si>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</si>
  <si>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</si>
  <si>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</si>
  <si>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</si>
  <si>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</si>
  <si>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</si>
  <si>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</si>
  <si>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</si>
  <si>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</si>
  <si>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</si>
  <si>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</si>
  <si>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</si>
  <si>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</si>
  <si>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</si>
  <si>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</si>
  <si>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</si>
  <si>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</si>
  <si>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</si>
  <si>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</si>
  <si>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</si>
  <si>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</si>
  <si>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</si>
  <si>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</si>
  <si>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</si>
  <si>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</si>
  <si>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</si>
  <si>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</si>
  <si>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</si>
  <si>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</si>
  <si>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</si>
  <si>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</si>
  <si>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</si>
  <si>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</si>
  <si>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</si>
  <si>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</si>
  <si>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</si>
  <si>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</si>
  <si>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</si>
  <si>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</si>
  <si>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</si>
  <si>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</si>
  <si>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</si>
  <si>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</si>
  <si>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</si>
  <si>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</si>
  <si>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</si>
  <si>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</si>
  <si>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</si>
  <si>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</si>
  <si>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</si>
  <si>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</si>
  <si>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</si>
  <si>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</si>
  <si>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</si>
  <si>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</si>
  <si>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</si>
  <si>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</si>
  <si>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</si>
  <si>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</si>
  <si>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</si>
  <si>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</si>
  <si>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</si>
  <si>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</si>
  <si>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</si>
  <si>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</si>
  <si>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</si>
  <si>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</si>
  <si>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</si>
  <si>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</si>
  <si>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</si>
  <si>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</si>
  <si>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</si>
  <si>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</si>
  <si>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</si>
  <si>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</si>
  <si>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</si>
  <si>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</si>
  <si>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</si>
  <si>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</si>
  <si>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</si>
  <si>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</si>
  <si>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</si>
  <si>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</si>
  <si>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</si>
  <si>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</si>
  <si>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</si>
  <si>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</si>
  <si>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</si>
  <si>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</si>
  <si>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</si>
  <si>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</si>
  <si>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</si>
  <si>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</si>
  <si>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</si>
  <si>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</si>
  <si>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</si>
  <si>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</si>
  <si>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</si>
  <si>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</si>
  <si>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</si>
  <si>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</si>
  <si>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</si>
  <si>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</si>
  <si>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</si>
  <si>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</si>
  <si>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</si>
  <si>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</si>
  <si>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</si>
  <si>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</si>
  <si>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</si>
  <si>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</si>
  <si>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</si>
  <si>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</si>
  <si>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</si>
  <si>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</si>
  <si>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</si>
  <si>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</si>
  <si>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</si>
  <si>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</si>
  <si>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</si>
  <si>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</si>
  <si>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</si>
  <si>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</si>
  <si>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</si>
  <si>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</si>
  <si>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</si>
  <si>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</si>
  <si>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</si>
  <si>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</si>
  <si>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</si>
  <si>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</si>
  <si>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</si>
  <si>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</si>
  <si>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</si>
  <si>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</si>
  <si>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</si>
  <si>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</si>
  <si>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</si>
  <si>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</si>
  <si>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</si>
  <si>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</si>
  <si>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</si>
  <si>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</si>
  <si>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</si>
  <si>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</si>
  <si>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</si>
  <si>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</si>
  <si>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</si>
  <si>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</si>
  <si>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</si>
  <si>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</si>
  <si>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</si>
  <si>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</si>
  <si>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</si>
  <si>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</si>
  <si>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</si>
  <si>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</si>
  <si>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</si>
  <si>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</si>
  <si>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</si>
  <si>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</si>
  <si>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</si>
  <si>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</si>
  <si>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</si>
  <si>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</si>
  <si>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</si>
  <si>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</si>
  <si>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</si>
  <si>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</si>
  <si>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</si>
  <si>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</si>
  <si>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</si>
  <si>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</si>
  <si>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</si>
  <si>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</si>
  <si>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</si>
  <si>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</si>
  <si>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</si>
  <si>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</si>
  <si>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</si>
  <si>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</si>
  <si>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</si>
  <si>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</si>
  <si>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</si>
  <si>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</si>
  <si>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</si>
  <si>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</si>
  <si>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</si>
  <si>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</si>
  <si>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</si>
  <si>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</si>
  <si>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</si>
  <si>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</si>
  <si>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</si>
  <si>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</si>
  <si>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</si>
  <si>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</si>
  <si>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</si>
  <si>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</si>
  <si>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</si>
  <si>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</si>
  <si>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</si>
  <si>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</si>
  <si>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</si>
  <si>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</si>
  <si>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</si>
  <si>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</si>
  <si>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</si>
  <si>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</si>
  <si>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</si>
  <si>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</si>
  <si>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</si>
  <si>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</si>
  <si>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</si>
  <si>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</si>
  <si>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</si>
  <si>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</si>
  <si>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</si>
  <si>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</si>
  <si>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</si>
  <si>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</si>
  <si>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</si>
  <si>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</si>
  <si>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</si>
  <si>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</si>
  <si>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</si>
  <si>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</si>
  <si>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</si>
  <si>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</si>
  <si>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</si>
  <si>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</si>
  <si>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</si>
  <si>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</si>
  <si>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</si>
  <si>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</si>
  <si>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</si>
  <si>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</si>
  <si>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</si>
  <si>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</si>
  <si>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</si>
  <si>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</si>
  <si>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</si>
  <si>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</si>
  <si>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</si>
  <si>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</si>
  <si>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</si>
  <si>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</si>
  <si>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</si>
  <si>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</si>
  <si>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</si>
  <si>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</si>
  <si>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</si>
  <si>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</si>
  <si>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</si>
  <si>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</si>
  <si>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</si>
  <si>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</si>
  <si>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</si>
  <si>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</si>
  <si>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</si>
  <si>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</si>
  <si>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</si>
  <si>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</si>
  <si>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</si>
  <si>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</si>
  <si>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</si>
  <si>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</si>
  <si>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</si>
  <si>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</si>
  <si>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</si>
  <si>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</si>
  <si>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</si>
  <si>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</si>
  <si>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</si>
  <si>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</si>
  <si>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</si>
  <si>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</si>
  <si>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</si>
  <si>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</si>
  <si>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</si>
  <si>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</si>
  <si>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</si>
  <si>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</si>
  <si>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</si>
  <si>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</si>
  <si>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</si>
  <si>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</si>
  <si>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</si>
  <si>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</si>
  <si>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</si>
  <si>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</si>
  <si>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</si>
  <si>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</si>
  <si>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</si>
  <si>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</si>
  <si>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</si>
  <si>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</si>
  <si>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</si>
  <si>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</si>
  <si>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</si>
  <si>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</si>
  <si>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</si>
  <si>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</si>
  <si>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</si>
  <si>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</si>
  <si>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</si>
  <si>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</si>
  <si>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</si>
  <si>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</si>
  <si>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</si>
  <si>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</si>
  <si>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</si>
  <si>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</si>
  <si>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</si>
  <si>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</si>
  <si>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</si>
  <si>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</si>
  <si>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</si>
  <si>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</si>
  <si>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</si>
  <si>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</si>
  <si>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</si>
  <si>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</si>
  <si>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</si>
  <si>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</si>
  <si>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</si>
  <si>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</si>
  <si>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</si>
  <si>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</si>
  <si>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</si>
  <si>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</si>
  <si>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</si>
  <si>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</si>
  <si>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</si>
  <si>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</si>
  <si>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</si>
  <si>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</si>
  <si>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</si>
  <si>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</si>
  <si>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</si>
  <si>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</si>
  <si>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</si>
  <si>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</si>
  <si>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</si>
  <si>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</si>
  <si>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</si>
  <si>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</si>
  <si>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</si>
  <si>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</si>
  <si>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</si>
  <si>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</si>
  <si>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</si>
  <si>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</si>
  <si>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</si>
  <si>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</si>
  <si>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</si>
  <si>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</si>
  <si>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</si>
  <si>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</si>
  <si>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</si>
  <si>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</si>
  <si>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</si>
  <si>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</si>
  <si>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</si>
  <si>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32209</t>
  </si>
  <si>
    <t>雲南市</t>
  </si>
  <si>
    <t>32209_令和4年度</t>
  </si>
  <si>
    <t>32209_令和6年度</t>
  </si>
  <si>
    <t>32_平成2年度</t>
  </si>
  <si>
    <t>32</t>
  </si>
  <si>
    <t>島根県</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</si>
  <si>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</si>
  <si>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</si>
  <si>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</si>
  <si>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</si>
  <si>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</si>
  <si>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</si>
  <si>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</si>
  <si>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</si>
  <si>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</si>
  <si>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</si>
  <si>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</si>
  <si>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</si>
  <si>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</si>
  <si>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</si>
  <si>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</si>
  <si>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</si>
  <si>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</si>
  <si>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</si>
  <si>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32_令和5年度</t>
  </si>
  <si>
    <t>32_令和6年度</t>
  </si>
  <si>
    <t>32202_令和7年度</t>
  </si>
  <si>
    <t>32202_令和8年度</t>
  </si>
  <si>
    <t>32202_令和9年度</t>
  </si>
  <si>
    <t>32202_令和10年度</t>
  </si>
  <si>
    <t>32202_令和11年度</t>
  </si>
  <si>
    <t>32202_令和12年度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</si>
</sst>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4.1061844184840881</c:v>
                </c:pt>
                <c:pt idx="1">
                  <c:v>4.5466995183281238</c:v>
                </c:pt>
                <c:pt idx="2">
                  <c:v>5.1603012849652821</c:v>
                </c:pt>
                <c:pt idx="3">
                  <c:v>3.7340507720215932</c:v>
                </c:pt>
                <c:pt idx="4">
                  <c:v>5.6240890730546322</c:v>
                </c:pt>
                <c:pt idx="5">
                  <c:v>4.5029653090187969</c:v>
                </c:pt>
                <c:pt idx="6">
                  <c:v>4.1625508215655866</c:v>
                </c:pt>
                <c:pt idx="7">
                  <c:v>3.4249380601261263</c:v>
                </c:pt>
                <c:pt idx="8">
                  <c:v>3.7159432327519228</c:v>
                </c:pt>
                <c:pt idx="9">
                  <c:v>4.5943304386707817</c:v>
                </c:pt>
                <c:pt idx="10">
                  <c:v>4.3943451909594913</c:v>
                </c:pt>
                <c:pt idx="11">
                  <c:v>3.4447989768321712</c:v>
                </c:pt>
                <c:pt idx="12">
                  <c:v>3.5424404471824542</c:v>
                </c:pt>
                <c:pt idx="13">
                  <c:v>3.9174399826602322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126.33451957767997</c:v>
                </c:pt>
                <c:pt idx="1">
                  <c:v>126.76858634956001</c:v>
                </c:pt>
                <c:pt idx="2">
                  <c:v>124.53948910259771</c:v>
                </c:pt>
                <c:pt idx="3">
                  <c:v>123.55036534091249</c:v>
                </c:pt>
                <c:pt idx="4">
                  <c:v>121.87272190996343</c:v>
                </c:pt>
                <c:pt idx="5">
                  <c:v>118.97300474015486</c:v>
                </c:pt>
                <c:pt idx="6">
                  <c:v>119.15827209182672</c:v>
                </c:pt>
                <c:pt idx="7">
                  <c:v>116.06336218682998</c:v>
                </c:pt>
                <c:pt idx="8">
                  <c:v>114.00720352969365</c:v>
                </c:pt>
                <c:pt idx="9">
                  <c:v>111.72744374029118</c:v>
                </c:pt>
                <c:pt idx="10">
                  <c:v>109.39686943562209</c:v>
                </c:pt>
                <c:pt idx="11">
                  <c:v>101.0594879930742</c:v>
                </c:pt>
                <c:pt idx="12">
                  <c:v>99.712374586072968</c:v>
                </c:pt>
                <c:pt idx="13">
                  <c:v>102.78509459440934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124.3426307275345</c:v>
                </c:pt>
                <c:pt idx="1">
                  <c:v>147.2347745792903</c:v>
                </c:pt>
                <c:pt idx="2">
                  <c:v>136.80839769244011</c:v>
                </c:pt>
                <c:pt idx="3">
                  <c:v>155.42230073671189</c:v>
                </c:pt>
                <c:pt idx="4">
                  <c:v>136.0455682615015</c:v>
                </c:pt>
                <c:pt idx="5">
                  <c:v>136.56500591467761</c:v>
                </c:pt>
                <c:pt idx="6">
                  <c:v>116.5837112969563</c:v>
                </c:pt>
                <c:pt idx="7">
                  <c:v>125.0875950512069</c:v>
                </c:pt>
                <c:pt idx="8">
                  <c:v>137.65166383902564</c:v>
                </c:pt>
                <c:pt idx="9">
                  <c:v>108.76640665978144</c:v>
                </c:pt>
                <c:pt idx="10">
                  <c:v>100.16196224101502</c:v>
                </c:pt>
                <c:pt idx="11">
                  <c:v>96.714191639561022</c:v>
                </c:pt>
                <c:pt idx="12">
                  <c:v>94.437653185858579</c:v>
                </c:pt>
                <c:pt idx="13">
                  <c:v>114.98804791481768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140.84256437264679</c:v>
                </c:pt>
                <c:pt idx="1">
                  <c:v>163.55586716320511</c:v>
                </c:pt>
                <c:pt idx="2">
                  <c:v>148.5453256736842</c:v>
                </c:pt>
                <c:pt idx="3">
                  <c:v>153.3135742167444</c:v>
                </c:pt>
                <c:pt idx="4">
                  <c:v>148.72258607556111</c:v>
                </c:pt>
                <c:pt idx="5">
                  <c:v>154.27326611417709</c:v>
                </c:pt>
                <c:pt idx="6">
                  <c:v>219.06438134791759</c:v>
                </c:pt>
                <c:pt idx="7">
                  <c:v>130.84455927776418</c:v>
                </c:pt>
                <c:pt idx="8">
                  <c:v>118.65177516373795</c:v>
                </c:pt>
                <c:pt idx="9">
                  <c:v>111.47784534525309</c:v>
                </c:pt>
                <c:pt idx="10">
                  <c:v>111.49345828095208</c:v>
                </c:pt>
                <c:pt idx="11">
                  <c:v>103.41381363689041</c:v>
                </c:pt>
                <c:pt idx="12">
                  <c:v>102.57976427331651</c:v>
                </c:pt>
                <c:pt idx="13">
                  <c:v>102.33604984472555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136.74200879080422</c:v>
                </c:pt>
                <c:pt idx="1">
                  <c:v>151.12986434081967</c:v>
                </c:pt>
                <c:pt idx="2">
                  <c:v>132.23073888849456</c:v>
                </c:pt>
                <c:pt idx="3">
                  <c:v>161.70491860201307</c:v>
                </c:pt>
                <c:pt idx="4">
                  <c:v>149.99833146600778</c:v>
                </c:pt>
                <c:pt idx="5">
                  <c:v>151.30150380720792</c:v>
                </c:pt>
                <c:pt idx="6">
                  <c:v>150.49852344717272</c:v>
                </c:pt>
                <c:pt idx="7">
                  <c:v>142.49949416643324</c:v>
                </c:pt>
                <c:pt idx="8">
                  <c:v>148.17301169610417</c:v>
                </c:pt>
                <c:pt idx="9">
                  <c:v>131.96253686461591</c:v>
                </c:pt>
                <c:pt idx="10">
                  <c:v>118.16529074515594</c:v>
                </c:pt>
                <c:pt idx="11">
                  <c:v>110.37543362604556</c:v>
                </c:pt>
                <c:pt idx="12">
                  <c:v>101.96732029240158</c:v>
                </c:pt>
                <c:pt idx="13">
                  <c:v>107.09125616777018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30609</c:v>
                </c:pt>
                <c:pt idx="1">
                  <c:v>30764</c:v>
                </c:pt>
                <c:pt idx="2">
                  <c:v>31097</c:v>
                </c:pt>
                <c:pt idx="3">
                  <c:v>31327</c:v>
                </c:pt>
                <c:pt idx="4">
                  <c:v>31899</c:v>
                </c:pt>
                <c:pt idx="5">
                  <c:v>31999</c:v>
                </c:pt>
                <c:pt idx="6">
                  <c:v>31981</c:v>
                </c:pt>
                <c:pt idx="7">
                  <c:v>32108</c:v>
                </c:pt>
                <c:pt idx="8">
                  <c:v>32115</c:v>
                </c:pt>
                <c:pt idx="9">
                  <c:v>32078</c:v>
                </c:pt>
                <c:pt idx="10">
                  <c:v>31876</c:v>
                </c:pt>
                <c:pt idx="11">
                  <c:v>31708</c:v>
                </c:pt>
                <c:pt idx="12">
                  <c:v>31437</c:v>
                </c:pt>
                <c:pt idx="13">
                  <c:v>31284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11851</c:v>
                </c:pt>
                <c:pt idx="1">
                  <c:v>11638</c:v>
                </c:pt>
                <c:pt idx="2">
                  <c:v>11485</c:v>
                </c:pt>
                <c:pt idx="3">
                  <c:v>11253</c:v>
                </c:pt>
                <c:pt idx="4">
                  <c:v>11172</c:v>
                </c:pt>
                <c:pt idx="5">
                  <c:v>11080</c:v>
                </c:pt>
                <c:pt idx="6">
                  <c:v>10961</c:v>
                </c:pt>
                <c:pt idx="7">
                  <c:v>11117</c:v>
                </c:pt>
                <c:pt idx="8">
                  <c:v>11071</c:v>
                </c:pt>
                <c:pt idx="9">
                  <c:v>11139</c:v>
                </c:pt>
                <c:pt idx="10">
                  <c:v>10849</c:v>
                </c:pt>
                <c:pt idx="11">
                  <c:v>10900</c:v>
                </c:pt>
                <c:pt idx="12">
                  <c:v>10868</c:v>
                </c:pt>
                <c:pt idx="13">
                  <c:v>10859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26027</c:v>
                </c:pt>
                <c:pt idx="1">
                  <c:v>26173</c:v>
                </c:pt>
                <c:pt idx="2">
                  <c:v>26329</c:v>
                </c:pt>
                <c:pt idx="3">
                  <c:v>26783</c:v>
                </c:pt>
                <c:pt idx="4">
                  <c:v>26894</c:v>
                </c:pt>
                <c:pt idx="5">
                  <c:v>26826</c:v>
                </c:pt>
                <c:pt idx="6">
                  <c:v>26801</c:v>
                </c:pt>
                <c:pt idx="7">
                  <c:v>26706</c:v>
                </c:pt>
                <c:pt idx="8">
                  <c:v>26527</c:v>
                </c:pt>
                <c:pt idx="9">
                  <c:v>26369</c:v>
                </c:pt>
                <c:pt idx="10">
                  <c:v>26154</c:v>
                </c:pt>
                <c:pt idx="11">
                  <c:v>26090</c:v>
                </c:pt>
                <c:pt idx="12">
                  <c:v>25760</c:v>
                </c:pt>
                <c:pt idx="13">
                  <c:v>25567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689</c:v>
                </c:pt>
                <c:pt idx="1">
                  <c:v>689</c:v>
                </c:pt>
                <c:pt idx="2">
                  <c:v>689</c:v>
                </c:pt>
                <c:pt idx="3">
                  <c:v>689</c:v>
                </c:pt>
                <c:pt idx="4">
                  <c:v>689</c:v>
                </c:pt>
                <c:pt idx="5">
                  <c:v>624</c:v>
                </c:pt>
                <c:pt idx="6">
                  <c:v>624</c:v>
                </c:pt>
                <c:pt idx="7">
                  <c:v>624</c:v>
                </c:pt>
                <c:pt idx="8">
                  <c:v>624</c:v>
                </c:pt>
                <c:pt idx="9">
                  <c:v>624</c:v>
                </c:pt>
                <c:pt idx="10">
                  <c:v>624</c:v>
                </c:pt>
                <c:pt idx="11">
                  <c:v>699</c:v>
                </c:pt>
                <c:pt idx="12">
                  <c:v>699</c:v>
                </c:pt>
                <c:pt idx="13">
                  <c:v>699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2616</c:v>
                </c:pt>
                <c:pt idx="1">
                  <c:v>2616</c:v>
                </c:pt>
                <c:pt idx="2">
                  <c:v>2616</c:v>
                </c:pt>
                <c:pt idx="3">
                  <c:v>2616</c:v>
                </c:pt>
                <c:pt idx="4">
                  <c:v>2616</c:v>
                </c:pt>
                <c:pt idx="5">
                  <c:v>2345</c:v>
                </c:pt>
                <c:pt idx="6">
                  <c:v>2345</c:v>
                </c:pt>
                <c:pt idx="7">
                  <c:v>2345</c:v>
                </c:pt>
                <c:pt idx="8">
                  <c:v>2345</c:v>
                </c:pt>
                <c:pt idx="9">
                  <c:v>2345</c:v>
                </c:pt>
                <c:pt idx="10">
                  <c:v>2345</c:v>
                </c:pt>
                <c:pt idx="11">
                  <c:v>2241</c:v>
                </c:pt>
                <c:pt idx="12">
                  <c:v>2241</c:v>
                </c:pt>
                <c:pt idx="13">
                  <c:v>2241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489.50209999999998</c:v>
                </c:pt>
                <c:pt idx="1">
                  <c:v>557.9375</c:v>
                </c:pt>
                <c:pt idx="2">
                  <c:v>493.02719999999999</c:v>
                </c:pt>
                <c:pt idx="3">
                  <c:v>628.23829999999998</c:v>
                </c:pt>
                <c:pt idx="4">
                  <c:v>621.88369999999998</c:v>
                </c:pt>
                <c:pt idx="5">
                  <c:v>654.03859999999997</c:v>
                </c:pt>
                <c:pt idx="6">
                  <c:v>693.82050000000004</c:v>
                </c:pt>
                <c:pt idx="7">
                  <c:v>674.36070000000007</c:v>
                </c:pt>
                <c:pt idx="8">
                  <c:v>675.21029999999996</c:v>
                </c:pt>
                <c:pt idx="9">
                  <c:v>685.58479999999997</c:v>
                </c:pt>
                <c:pt idx="10">
                  <c:v>661.29830000000004</c:v>
                </c:pt>
                <c:pt idx="11">
                  <c:v>654.52059999999994</c:v>
                </c:pt>
                <c:pt idx="12">
                  <c:v>659.26020000000005</c:v>
                </c:pt>
                <c:pt idx="13">
                  <c:v>763.53909999999996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10.664999999999999</c:v>
                </c:pt>
                <c:pt idx="1">
                  <c:v>10.151999999999999</c:v>
                </c:pt>
                <c:pt idx="2">
                  <c:v>9.9039999999999999</c:v>
                </c:pt>
                <c:pt idx="3">
                  <c:v>13.116</c:v>
                </c:pt>
                <c:pt idx="4">
                  <c:v>9.4149999999999991</c:v>
                </c:pt>
                <c:pt idx="5">
                  <c:v>11.659000000000001</c:v>
                </c:pt>
                <c:pt idx="6">
                  <c:v>11.962999999999999</c:v>
                </c:pt>
                <c:pt idx="7">
                  <c:v>9.8819999999999997</c:v>
                </c:pt>
                <c:pt idx="8">
                  <c:v>11.885999999999999</c:v>
                </c:pt>
                <c:pt idx="9">
                  <c:v>0</c:v>
                </c:pt>
                <c:pt idx="10">
                  <c:v>9.6259999999999994</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304.26400000000001</c:v>
                </c:pt>
                <c:pt idx="1">
                  <c:v>298.38400000000001</c:v>
                </c:pt>
                <c:pt idx="2">
                  <c:v>300.14800000000002</c:v>
                </c:pt>
                <c:pt idx="3">
                  <c:v>387.822</c:v>
                </c:pt>
                <c:pt idx="4">
                  <c:v>300.25900000000001</c:v>
                </c:pt>
                <c:pt idx="5">
                  <c:v>352.822</c:v>
                </c:pt>
                <c:pt idx="6">
                  <c:v>360.47899999999998</c:v>
                </c:pt>
                <c:pt idx="7">
                  <c:v>298.858</c:v>
                </c:pt>
                <c:pt idx="8">
                  <c:v>351.28699999999998</c:v>
                </c:pt>
                <c:pt idx="9">
                  <c:v>337.02</c:v>
                </c:pt>
                <c:pt idx="10">
                  <c:v>285.33699999999999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283.49799999999999</c:v>
                </c:pt>
                <c:pt idx="1">
                  <c:v>268.74200000000002</c:v>
                </c:pt>
                <c:pt idx="2">
                  <c:v>270.42</c:v>
                </c:pt>
                <c:pt idx="3">
                  <c:v>348.43200000000002</c:v>
                </c:pt>
                <c:pt idx="4">
                  <c:v>261.339</c:v>
                </c:pt>
                <c:pt idx="5">
                  <c:v>318.52499999999998</c:v>
                </c:pt>
                <c:pt idx="6">
                  <c:v>327.48200000000003</c:v>
                </c:pt>
                <c:pt idx="7">
                  <c:v>270.39800000000002</c:v>
                </c:pt>
                <c:pt idx="8">
                  <c:v>327.59100000000001</c:v>
                </c:pt>
                <c:pt idx="9">
                  <c:v>303.93400000000003</c:v>
                </c:pt>
                <c:pt idx="10">
                  <c:v>261.92899999999997</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20.138000000000002</c:v>
                </c:pt>
                <c:pt idx="1">
                  <c:v>18.887</c:v>
                </c:pt>
                <c:pt idx="2">
                  <c:v>14.34</c:v>
                </c:pt>
                <c:pt idx="3">
                  <c:v>28.998999999999999</c:v>
                </c:pt>
                <c:pt idx="4">
                  <c:v>25.462</c:v>
                </c:pt>
                <c:pt idx="5">
                  <c:v>23.798999999999999</c:v>
                </c:pt>
                <c:pt idx="6">
                  <c:v>23.055</c:v>
                </c:pt>
                <c:pt idx="7">
                  <c:v>21.069000000000003</c:v>
                </c:pt>
                <c:pt idx="8">
                  <c:v>19.701999999999998</c:v>
                </c:pt>
                <c:pt idx="9">
                  <c:v>18.427</c:v>
                </c:pt>
                <c:pt idx="10">
                  <c:v>18.331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11.292999999999999</c:v>
                </c:pt>
                <c:pt idx="1">
                  <c:v>20.907</c:v>
                </c:pt>
                <c:pt idx="2">
                  <c:v>25.292000000000002</c:v>
                </c:pt>
                <c:pt idx="3">
                  <c:v>23.507000000000001</c:v>
                </c:pt>
                <c:pt idx="4">
                  <c:v>22.873000000000001</c:v>
                </c:pt>
                <c:pt idx="5">
                  <c:v>22.157</c:v>
                </c:pt>
                <c:pt idx="6">
                  <c:v>21.905000000000001</c:v>
                </c:pt>
                <c:pt idx="7">
                  <c:v>17.273</c:v>
                </c:pt>
                <c:pt idx="8">
                  <c:v>15.88</c:v>
                </c:pt>
                <c:pt idx="9">
                  <c:v>14.659000000000001</c:v>
                </c:pt>
                <c:pt idx="10">
                  <c:v>14.702999999999999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148.5453256736842</c:v>
                </c:pt>
                <c:pt idx="1">
                  <c:v>153.3135742167444</c:v>
                </c:pt>
                <c:pt idx="2">
                  <c:v>148.72258607556111</c:v>
                </c:pt>
                <c:pt idx="3">
                  <c:v>154.27326611417709</c:v>
                </c:pt>
                <c:pt idx="4">
                  <c:v>219.06438134791759</c:v>
                </c:pt>
                <c:pt idx="5">
                  <c:v>130.84455927776418</c:v>
                </c:pt>
                <c:pt idx="6">
                  <c:v>118.65177516373795</c:v>
                </c:pt>
                <c:pt idx="7">
                  <c:v>111.47784534525309</c:v>
                </c:pt>
                <c:pt idx="8">
                  <c:v>111.49345828095208</c:v>
                </c:pt>
                <c:pt idx="9">
                  <c:v>103.41381363689041</c:v>
                </c:pt>
                <c:pt idx="10">
                  <c:v>102.57976427331651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132.23073888849456</c:v>
                </c:pt>
                <c:pt idx="1">
                  <c:v>161.70491860201307</c:v>
                </c:pt>
                <c:pt idx="2">
                  <c:v>149.99833146600778</c:v>
                </c:pt>
                <c:pt idx="3">
                  <c:v>151.30150380720792</c:v>
                </c:pt>
                <c:pt idx="4">
                  <c:v>150.49852344717272</c:v>
                </c:pt>
                <c:pt idx="5">
                  <c:v>142.49949416643324</c:v>
                </c:pt>
                <c:pt idx="6">
                  <c:v>148.17301169610417</c:v>
                </c:pt>
                <c:pt idx="7">
                  <c:v>131.96253686461591</c:v>
                </c:pt>
                <c:pt idx="8">
                  <c:v>118.16529074515594</c:v>
                </c:pt>
                <c:pt idx="9">
                  <c:v>110.37543362604556</c:v>
                </c:pt>
                <c:pt idx="10">
                  <c:v>101.96732029240158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8.5403742691954415E-2</c:v>
                </c:pt>
                <c:pt idx="1">
                  <c:v>0.12929105793903617</c:v>
                </c:pt>
                <c:pt idx="2">
                  <c:v>0.1686152089347181</c:v>
                </c:pt>
                <c:pt idx="3">
                  <c:v>0.15536527667268393</c:v>
                </c:pt>
                <c:pt idx="4">
                  <c:v>0.15198155753354467</c:v>
                </c:pt>
                <c:pt idx="5">
                  <c:v>0.1554882712363988</c:v>
                </c:pt>
                <c:pt idx="6">
                  <c:v>0.14783393918540388</c:v>
                </c:pt>
                <c:pt idx="7">
                  <c:v>0.13089320962146142</c:v>
                </c:pt>
                <c:pt idx="8">
                  <c:v>0.13438802460400989</c:v>
                </c:pt>
                <c:pt idx="9">
                  <c:v>0.13281035026023111</c:v>
                </c:pt>
                <c:pt idx="10">
                  <c:v>0.14419325679872397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0.13556804906966913</c:v>
                </c:pt>
                <c:pt idx="1">
                  <c:v>0.12319196194134012</c:v>
                </c:pt>
                <c:pt idx="2">
                  <c:v>9.6421131304927091E-2</c:v>
                </c:pt>
                <c:pt idx="3">
                  <c:v>0.18797164752146975</c:v>
                </c:pt>
                <c:pt idx="4">
                  <c:v>0.11623067083443979</c:v>
                </c:pt>
                <c:pt idx="5">
                  <c:v>0.18188757814131307</c:v>
                </c:pt>
                <c:pt idx="6">
                  <c:v>0.19430809162513069</c:v>
                </c:pt>
                <c:pt idx="7">
                  <c:v>0.18899719432814779</c:v>
                </c:pt>
                <c:pt idx="8">
                  <c:v>0.17670991916272771</c:v>
                </c:pt>
                <c:pt idx="9">
                  <c:v>0.17818702697399225</c:v>
                </c:pt>
                <c:pt idx="10">
                  <c:v>0.17869996221826315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14.702999999999999</c:v>
                </c:pt>
                <c:pt idx="2">
                  <c:v>0</c:v>
                </c:pt>
                <c:pt idx="3">
                  <c:v>0</c:v>
                </c:pt>
                <c:pt idx="4">
                  <c:v>18.331</c:v>
                </c:pt>
                <c:pt idx="5">
                  <c:v>261.92899999999997</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14.702999999999999</c:v>
                </c:pt>
                <c:pt idx="4" formatCode="#,##0">
                  <c:v>18.331</c:v>
                </c:pt>
                <c:pt idx="5" formatCode="#,##0">
                  <c:v>261.92899999999997</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12：木材・木製品製造業(N=2)</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O：教育，学習支援業(N=1)</c:v>
                </c:pt>
                <c:pt idx="34">
                  <c:v>P：医療，福祉(N=1)</c:v>
                </c:pt>
                <c:pt idx="35">
                  <c:v>Q：複合サービス事業(N=0)</c:v>
                </c:pt>
                <c:pt idx="36">
                  <c:v>R：ｻｰﾋﾞｽ業(他に分類されない)(N=0)</c:v>
                </c:pt>
                <c:pt idx="37">
                  <c:v>S：公務(N=1)</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14.702999999999999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3.1760000000000002</c:v>
                </c:pt>
                <c:pt idx="33">
                  <c:v>3.78</c:v>
                </c:pt>
                <c:pt idx="34">
                  <c:v>3.2050000000000001</c:v>
                </c:pt>
                <c:pt idx="35">
                  <c:v>0</c:v>
                </c:pt>
                <c:pt idx="36">
                  <c:v>0</c:v>
                </c:pt>
                <c:pt idx="37">
                  <c:v>8.17</c:v>
                </c:pt>
                <c:pt idx="38">
                  <c:v>0</c:v>
                </c:pt>
                <c:pt idx="39">
                  <c:v>261.92899999999997</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112.0467686252198</c:v>
                </c:pt>
                <c:pt idx="2">
                  <c:v>11.26271168115065</c:v>
                </c:pt>
                <c:pt idx="3">
                  <c:v>64.734315893190143</c:v>
                </c:pt>
                <c:pt idx="4">
                  <c:v>127.23602851309769</c:v>
                </c:pt>
                <c:pt idx="5">
                  <c:v>123.9421593242114</c:v>
                </c:pt>
                <c:pt idx="7">
                  <c:v>127.85068601998026</c:v>
                </c:pt>
                <c:pt idx="8">
                  <c:v>3.670067373807</c:v>
                </c:pt>
                <c:pt idx="9">
                  <c:v>3.5604055490507971</c:v>
                </c:pt>
                <c:pt idx="10">
                  <c:v>3.3363906207863319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188.04379619956057</c:v>
                </c:pt>
                <c:pt idx="4" formatCode="#,##0">
                  <c:v>127.23602851309769</c:v>
                </c:pt>
                <c:pt idx="5" formatCode="#,##0">
                  <c:v>123.9421593242114</c:v>
                </c:pt>
                <c:pt idx="6" formatCode="#,##0">
                  <c:v>135.08115894283804</c:v>
                </c:pt>
                <c:pt idx="10" formatCode="#,##0">
                  <c:v>3.3363906207863319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285.33699999999999</c:v>
                </c:pt>
                <c:pt idx="2" formatCode="#,##0_);[Red]\(#,##0\)">
                  <c:v>0</c:v>
                </c:pt>
                <c:pt idx="3" formatCode="#,##0_);[Red]\(#,##0\)">
                  <c:v>0</c:v>
                </c:pt>
                <c:pt idx="4" formatCode="#,##0_);[Red]\(#,##0\)">
                  <c:v>0</c:v>
                </c:pt>
                <c:pt idx="5" formatCode="#,##0_);[Red]\(#,##0\)">
                  <c:v>9.6259999999999994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285.33699999999999</c:v>
                </c:pt>
                <c:pt idx="1">
                  <c:v>0</c:v>
                </c:pt>
                <c:pt idx="4" formatCode="#,##0_);[Red]\(#,##0\)">
                  <c:v>0</c:v>
                </c:pt>
                <c:pt idx="5" formatCode="#,##0_);[Red]\(#,##0\)">
                  <c:v>9.6259999999999994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浜田市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12：木材・木製品製造業(N=2)</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7.3514999999999997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12：木材・木製品製造業(N=2)</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浜田市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O：教育，学習支援業(N=1)</c:v>
                </c:pt>
                <c:pt idx="10">
                  <c:v>P：医療，福祉(N=1)</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3.1760000000000002</c:v>
                </c:pt>
                <c:pt idx="9">
                  <c:v>3.78</c:v>
                </c:pt>
                <c:pt idx="10">
                  <c:v>3.2050000000000001</c:v>
                </c:pt>
                <c:pt idx="11">
                  <c:v>0</c:v>
                </c:pt>
                <c:pt idx="12">
                  <c:v>0</c:v>
                </c:pt>
                <c:pt idx="13">
                  <c:v>8.17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O：教育，学習支援業(N=1)</c:v>
                </c:pt>
                <c:pt idx="10">
                  <c:v>P：医療，福祉(N=1)</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浜田市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261.92899999999997</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浜田市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253,672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5999.9530000000013</c:v>
                </c:pt>
                <c:pt idx="1">
                  <c:v>51094.2</c:v>
                </c:pt>
                <c:pt idx="2">
                  <c:v>51880</c:v>
                </c:pt>
                <c:pt idx="3">
                  <c:v>8758</c:v>
                </c:pt>
                <c:pt idx="4">
                  <c:v>0</c:v>
                </c:pt>
                <c:pt idx="5">
                  <c:v>135940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1,186,194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7200.6635943600022</c:v>
                </c:pt>
                <c:pt idx="1">
                  <c:v>67585.363991999999</c:v>
                </c:pt>
                <c:pt idx="2">
                  <c:v>112708.26239999999</c:v>
                </c:pt>
                <c:pt idx="3">
                  <c:v>46032.048000000003</c:v>
                </c:pt>
                <c:pt idx="4">
                  <c:v>0</c:v>
                </c:pt>
                <c:pt idx="5">
                  <c:v>952667.52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浜田市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46.436518403999997</c:v>
                </c:pt>
                <c:pt idx="1">
                  <c:v>42.927408576000005</c:v>
                </c:pt>
                <c:pt idx="2">
                  <c:v>0.9220460399999999</c:v>
                </c:pt>
                <c:pt idx="3">
                  <c:v>0</c:v>
                </c:pt>
                <c:pt idx="4">
                  <c:v>6.7071635000000001</c:v>
                </c:pt>
                <c:pt idx="5">
                  <c:v>34.737578839999998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1,506,409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浜田市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1050209</c:v>
                </c:pt>
                <c:pt idx="1">
                  <c:v>451800</c:v>
                </c:pt>
                <c:pt idx="2">
                  <c:v>4400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135940</c:v>
                </c:pt>
                <c:pt idx="8">
                  <c:v>135940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199</c:v>
                </c:pt>
                <c:pt idx="5">
                  <c:v>659</c:v>
                </c:pt>
                <c:pt idx="6">
                  <c:v>858</c:v>
                </c:pt>
                <c:pt idx="7">
                  <c:v>858</c:v>
                </c:pt>
                <c:pt idx="8">
                  <c:v>8758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3450</c:v>
                </c:pt>
                <c:pt idx="1">
                  <c:v>51880</c:v>
                </c:pt>
                <c:pt idx="2">
                  <c:v>51880</c:v>
                </c:pt>
                <c:pt idx="3">
                  <c:v>51880</c:v>
                </c:pt>
                <c:pt idx="4">
                  <c:v>51880</c:v>
                </c:pt>
                <c:pt idx="5">
                  <c:v>51880</c:v>
                </c:pt>
                <c:pt idx="6">
                  <c:v>51880</c:v>
                </c:pt>
                <c:pt idx="7">
                  <c:v>51880</c:v>
                </c:pt>
                <c:pt idx="8">
                  <c:v>51880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32701.9</c:v>
                </c:pt>
                <c:pt idx="1">
                  <c:v>45959.1</c:v>
                </c:pt>
                <c:pt idx="2">
                  <c:v>46369.9</c:v>
                </c:pt>
                <c:pt idx="3">
                  <c:v>46679</c:v>
                </c:pt>
                <c:pt idx="4">
                  <c:v>47067.1</c:v>
                </c:pt>
                <c:pt idx="5">
                  <c:v>47259.6</c:v>
                </c:pt>
                <c:pt idx="6">
                  <c:v>47793.399999999987</c:v>
                </c:pt>
                <c:pt idx="7">
                  <c:v>48529.799999999996</c:v>
                </c:pt>
                <c:pt idx="8">
                  <c:v>51094.2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4189.2610000000004</c:v>
                </c:pt>
                <c:pt idx="1">
                  <c:v>4531.1010000000006</c:v>
                </c:pt>
                <c:pt idx="2">
                  <c:v>4761.259</c:v>
                </c:pt>
                <c:pt idx="3">
                  <c:v>4954.2950000000019</c:v>
                </c:pt>
                <c:pt idx="4">
                  <c:v>5204.6800000000021</c:v>
                </c:pt>
                <c:pt idx="5">
                  <c:v>5300.9199999999992</c:v>
                </c:pt>
                <c:pt idx="6">
                  <c:v>5503.03</c:v>
                </c:pt>
                <c:pt idx="7">
                  <c:v>5718.223</c:v>
                </c:pt>
                <c:pt idx="8">
                  <c:v>5999.9530000000013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0.1075506937511396</c:v>
                </c:pt>
                <c:pt idx="1">
                  <c:v>0.42086420698110588</c:v>
                </c:pt>
                <c:pt idx="2">
                  <c:v>0.40237540556073803</c:v>
                </c:pt>
                <c:pt idx="3">
                  <c:v>0.44580031140016335</c:v>
                </c:pt>
                <c:pt idx="4">
                  <c:v>0.43640727805701868</c:v>
                </c:pt>
                <c:pt idx="5">
                  <c:v>0.43587741094749488</c:v>
                </c:pt>
                <c:pt idx="6">
                  <c:v>0.46925565204614389</c:v>
                </c:pt>
                <c:pt idx="7">
                  <c:v>2.6524504033057634</c:v>
                </c:pt>
                <c:pt idx="8">
                  <c:v>2.7576532470221262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107.7431751088711</c:v>
                </c:pt>
                <c:pt idx="2">
                  <c:v>6.7341513782613509</c:v>
                </c:pt>
                <c:pt idx="3">
                  <c:v>35.521004978875332</c:v>
                </c:pt>
                <c:pt idx="4">
                  <c:v>148.72258607556111</c:v>
                </c:pt>
                <c:pt idx="5">
                  <c:v>136.0455682615015</c:v>
                </c:pt>
                <c:pt idx="7">
                  <c:v>114.19120625238031</c:v>
                </c:pt>
                <c:pt idx="8">
                  <c:v>4.5086299850165101</c:v>
                </c:pt>
                <c:pt idx="9">
                  <c:v>3.1728856725666108</c:v>
                </c:pt>
                <c:pt idx="10">
                  <c:v>5.6240890730546322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149.99833146600778</c:v>
                </c:pt>
                <c:pt idx="4" formatCode="#,##0">
                  <c:v>148.72258607556111</c:v>
                </c:pt>
                <c:pt idx="5" formatCode="#,##0">
                  <c:v>136.0455682615015</c:v>
                </c:pt>
                <c:pt idx="6" formatCode="#,##0">
                  <c:v>121.87272190996343</c:v>
                </c:pt>
                <c:pt idx="10" formatCode="#,##0">
                  <c:v>5.6240890730546322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986</c:v>
                </c:pt>
                <c:pt idx="1">
                  <c:v>1049</c:v>
                </c:pt>
                <c:pt idx="2">
                  <c:v>1090</c:v>
                </c:pt>
                <c:pt idx="3">
                  <c:v>1122</c:v>
                </c:pt>
                <c:pt idx="4">
                  <c:v>1163</c:v>
                </c:pt>
                <c:pt idx="5">
                  <c:v>1179</c:v>
                </c:pt>
                <c:pt idx="6">
                  <c:v>1215</c:v>
                </c:pt>
                <c:pt idx="7">
                  <c:v>1252</c:v>
                </c:pt>
                <c:pt idx="8">
                  <c:v>1304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430146.12488618027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1186193.8579863601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2507943.6949999998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1289903.2889999999</c:v>
                </c:pt>
                <c:pt idx="1">
                  <c:v>1192428.0160000001</c:v>
                </c:pt>
                <c:pt idx="2">
                  <c:v>25612.389999999996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74786.027586359996</c:v>
                </c:pt>
                <c:pt idx="1">
                  <c:v>112708.26239999999</c:v>
                </c:pt>
                <c:pt idx="2">
                  <c:v>46032.048000000003</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76.882290200457973</c:v>
                </c:pt>
                <c:pt idx="2">
                  <c:v>5.4267436197809378</c:v>
                </c:pt>
                <c:pt idx="3">
                  <c:v>24.782222347531278</c:v>
                </c:pt>
                <c:pt idx="4">
                  <c:v>102.33604984472555</c:v>
                </c:pt>
                <c:pt idx="5">
                  <c:v>114.98804791481768</c:v>
                </c:pt>
                <c:pt idx="7">
                  <c:v>94.451862632436672</c:v>
                </c:pt>
                <c:pt idx="8">
                  <c:v>2.983582488101538</c:v>
                </c:pt>
                <c:pt idx="9">
                  <c:v>5.3496494738711364</c:v>
                </c:pt>
                <c:pt idx="10">
                  <c:v>3.9174399826602322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107.09125616777018</c:v>
                </c:pt>
                <c:pt idx="4">
                  <c:v>102.33604984472555</c:v>
                </c:pt>
                <c:pt idx="5">
                  <c:v>114.98804791481768</c:v>
                </c:pt>
                <c:pt idx="6">
                  <c:v>102.78509459440934</c:v>
                </c:pt>
                <c:pt idx="10">
                  <c:v>3.9174399826602322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再エネ比較シート!$BM$72:$BM$161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再エネ比較シート!$BK$72:$BK$161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再エネ比較シート!$BE$72:$BE$161</c:f>
              <c:numCache>
                <c:formatCode>#,##0_);[Red]\(#,##0\)</c:formatCode>
                <c:ptCount val="90"/>
                <c:pt idx="0">
                  <c:v>101562.16899999999</c:v>
                </c:pt>
                <c:pt idx="1">
                  <c:v>505866.571</c:v>
                </c:pt>
                <c:pt idx="2">
                  <c:v>3239261.9029999999</c:v>
                </c:pt>
                <c:pt idx="3">
                  <c:v>1568719.7399999998</c:v>
                </c:pt>
                <c:pt idx="4">
                  <c:v>1278815.3670000001</c:v>
                </c:pt>
                <c:pt idx="5">
                  <c:v>813957.49199999997</c:v>
                </c:pt>
                <c:pt idx="6">
                  <c:v>383922.21799999999</c:v>
                </c:pt>
                <c:pt idx="7">
                  <c:v>1122179.1809999999</c:v>
                </c:pt>
                <c:pt idx="8">
                  <c:v>170368.64199999999</c:v>
                </c:pt>
                <c:pt idx="9">
                  <c:v>395545.83000000007</c:v>
                </c:pt>
                <c:pt idx="10">
                  <c:v>13180.923999999999</c:v>
                </c:pt>
                <c:pt idx="11">
                  <c:v>324215.12</c:v>
                </c:pt>
                <c:pt idx="12">
                  <c:v>42067.665000000001</c:v>
                </c:pt>
                <c:pt idx="13">
                  <c:v>1289903.2889999999</c:v>
                </c:pt>
                <c:pt idx="14">
                  <c:v>1136599.402</c:v>
                </c:pt>
                <c:pt idx="15">
                  <c:v>2472640.4750000001</c:v>
                </c:pt>
                <c:pt idx="16">
                  <c:v>248049.28800000006</c:v>
                </c:pt>
                <c:pt idx="17">
                  <c:v>1895470.2209999999</c:v>
                </c:pt>
                <c:pt idx="18">
                  <c:v>348872.93299999996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再エネ比較シート!$BF$72:$BF$161</c:f>
              <c:numCache>
                <c:formatCode>#,##0_);[Red]\(#,##0\)</c:formatCode>
                <c:ptCount val="90"/>
                <c:pt idx="0">
                  <c:v>72474.975999999995</c:v>
                </c:pt>
                <c:pt idx="1">
                  <c:v>577893.65099999995</c:v>
                </c:pt>
                <c:pt idx="2">
                  <c:v>836655.34299999999</c:v>
                </c:pt>
                <c:pt idx="3">
                  <c:v>879501.15399999986</c:v>
                </c:pt>
                <c:pt idx="4">
                  <c:v>361399.18099999998</c:v>
                </c:pt>
                <c:pt idx="5">
                  <c:v>1481680.7009999997</c:v>
                </c:pt>
                <c:pt idx="6">
                  <c:v>1126260.8799999997</c:v>
                </c:pt>
                <c:pt idx="7">
                  <c:v>1040433.8789999998</c:v>
                </c:pt>
                <c:pt idx="8">
                  <c:v>120609.33</c:v>
                </c:pt>
                <c:pt idx="9">
                  <c:v>271583.05200000003</c:v>
                </c:pt>
                <c:pt idx="10">
                  <c:v>57315.442999999999</c:v>
                </c:pt>
                <c:pt idx="11">
                  <c:v>587537.95700000005</c:v>
                </c:pt>
                <c:pt idx="12">
                  <c:v>329613.52899999998</c:v>
                </c:pt>
                <c:pt idx="13">
                  <c:v>1192428.0160000001</c:v>
                </c:pt>
                <c:pt idx="14">
                  <c:v>1596019.8119999999</c:v>
                </c:pt>
                <c:pt idx="15">
                  <c:v>529708.90099999995</c:v>
                </c:pt>
                <c:pt idx="16">
                  <c:v>354390.01</c:v>
                </c:pt>
                <c:pt idx="17">
                  <c:v>883167.13899999997</c:v>
                </c:pt>
                <c:pt idx="18">
                  <c:v>1048412.4200000002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再エネ比較シート!$BG$72:$BG$161</c:f>
              <c:numCache>
                <c:formatCode>#,##0_);[Red]\(#,##0\)</c:formatCode>
                <c:ptCount val="90"/>
                <c:pt idx="0">
                  <c:v>0</c:v>
                </c:pt>
                <c:pt idx="1">
                  <c:v>8894.2860000000001</c:v>
                </c:pt>
                <c:pt idx="2">
                  <c:v>37182.355000000003</c:v>
                </c:pt>
                <c:pt idx="3">
                  <c:v>70248.414999999994</c:v>
                </c:pt>
                <c:pt idx="4">
                  <c:v>18332.683000000001</c:v>
                </c:pt>
                <c:pt idx="5">
                  <c:v>18119.866999999998</c:v>
                </c:pt>
                <c:pt idx="6">
                  <c:v>0</c:v>
                </c:pt>
                <c:pt idx="7">
                  <c:v>69327.77</c:v>
                </c:pt>
                <c:pt idx="8">
                  <c:v>14120.611999999999</c:v>
                </c:pt>
                <c:pt idx="9">
                  <c:v>28414.330000000005</c:v>
                </c:pt>
                <c:pt idx="10">
                  <c:v>0</c:v>
                </c:pt>
                <c:pt idx="11">
                  <c:v>19759.242999999995</c:v>
                </c:pt>
                <c:pt idx="12">
                  <c:v>0</c:v>
                </c:pt>
                <c:pt idx="13">
                  <c:v>25612.389999999996</c:v>
                </c:pt>
                <c:pt idx="14">
                  <c:v>59521.58600000001</c:v>
                </c:pt>
                <c:pt idx="15">
                  <c:v>0</c:v>
                </c:pt>
                <c:pt idx="16">
                  <c:v>15832.418</c:v>
                </c:pt>
                <c:pt idx="17">
                  <c:v>31715.271000000001</c:v>
                </c:pt>
                <c:pt idx="18">
                  <c:v>33894.536999999997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773.36800000000005</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再エネ比較シート!$BI$72:$BI$161</c:f>
              <c:numCache>
                <c:formatCode>#,##0_);[Red]\(#,##0\)</c:formatCode>
                <c:ptCount val="90"/>
                <c:pt idx="0">
                  <c:v>174037.14499999999</c:v>
                </c:pt>
                <c:pt idx="1">
                  <c:v>1092654.5080000001</c:v>
                </c:pt>
                <c:pt idx="2">
                  <c:v>4113099.6009999998</c:v>
                </c:pt>
                <c:pt idx="3">
                  <c:v>2518469.3089999994</c:v>
                </c:pt>
                <c:pt idx="4">
                  <c:v>1658547.2309999999</c:v>
                </c:pt>
                <c:pt idx="5">
                  <c:v>2313758.0599999996</c:v>
                </c:pt>
                <c:pt idx="6">
                  <c:v>1510183.0979999998</c:v>
                </c:pt>
                <c:pt idx="7">
                  <c:v>2231940.8299999996</c:v>
                </c:pt>
                <c:pt idx="8">
                  <c:v>305098.58400000003</c:v>
                </c:pt>
                <c:pt idx="9">
                  <c:v>695543.21200000006</c:v>
                </c:pt>
                <c:pt idx="10">
                  <c:v>70496.366999999998</c:v>
                </c:pt>
                <c:pt idx="11">
                  <c:v>931512.32000000007</c:v>
                </c:pt>
                <c:pt idx="12">
                  <c:v>371681.19399999996</c:v>
                </c:pt>
                <c:pt idx="13">
                  <c:v>2507943.6949999998</c:v>
                </c:pt>
                <c:pt idx="14">
                  <c:v>2792140.7999999998</c:v>
                </c:pt>
                <c:pt idx="15">
                  <c:v>3003122.7439999999</c:v>
                </c:pt>
                <c:pt idx="16">
                  <c:v>618271.71600000001</c:v>
                </c:pt>
                <c:pt idx="17">
                  <c:v>2810352.6310000001</c:v>
                </c:pt>
                <c:pt idx="18">
                  <c:v>1431179.8900000001</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浜田市</c:v>
                </c:pt>
              </c:strCache>
            </c:strRef>
          </c:cat>
          <c:val>
            <c:numRef>
              <c:f>①CO2排出量の現状把握!$AX$43:$AX$45</c:f>
              <c:numCache>
                <c:formatCode>0%</c:formatCode>
                <c:ptCount val="3"/>
                <c:pt idx="0">
                  <c:v>0.42072759503743129</c:v>
                </c:pt>
                <c:pt idx="1">
                  <c:v>0.31064336260917608</c:v>
                </c:pt>
                <c:pt idx="2">
                  <c:v>0.24840364787294472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浜田市</c:v>
                </c:pt>
              </c:strCache>
            </c:strRef>
          </c:cat>
          <c:val>
            <c:numRef>
              <c:f>①CO2排出量の現状把握!$AY$43:$AY$45</c:f>
              <c:numCache>
                <c:formatCode>0%</c:formatCode>
                <c:ptCount val="3"/>
                <c:pt idx="0">
                  <c:v>0.19118662390594171</c:v>
                </c:pt>
                <c:pt idx="1">
                  <c:v>0.21008034293990066</c:v>
                </c:pt>
                <c:pt idx="2">
                  <c:v>0.23737370351238662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浜田市</c:v>
                </c:pt>
              </c:strCache>
            </c:strRef>
          </c:cat>
          <c:val>
            <c:numRef>
              <c:f>①CO2排出量の現状把握!$AZ$43:$AZ$45</c:f>
              <c:numCache>
                <c:formatCode>0%</c:formatCode>
                <c:ptCount val="3"/>
                <c:pt idx="0">
                  <c:v>0.18034974026133399</c:v>
                </c:pt>
                <c:pt idx="1">
                  <c:v>0.23555091438752671</c:v>
                </c:pt>
                <c:pt idx="2">
                  <c:v>0.26672066035981401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浜田市</c:v>
                </c:pt>
              </c:strCache>
            </c:strRef>
          </c:cat>
          <c:val>
            <c:numRef>
              <c:f>①CO2排出量の現状把握!$BA$43:$BA$45</c:f>
              <c:numCache>
                <c:formatCode>0%</c:formatCode>
                <c:ptCount val="3"/>
                <c:pt idx="0">
                  <c:v>0.19226168778726088</c:v>
                </c:pt>
                <c:pt idx="1">
                  <c:v>0.2313896071538642</c:v>
                </c:pt>
                <c:pt idx="2">
                  <c:v>0.23841528578409796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浜田市</c:v>
                </c:pt>
              </c:strCache>
            </c:strRef>
          </c:cat>
          <c:val>
            <c:numRef>
              <c:f>①CO2排出量の現状把握!$BB$43:$BB$45</c:f>
              <c:numCache>
                <c:formatCode>0%</c:formatCode>
                <c:ptCount val="3"/>
                <c:pt idx="0">
                  <c:v>1.5474353008032191E-2</c:v>
                </c:pt>
                <c:pt idx="1">
                  <c:v>1.2335772909532281E-2</c:v>
                </c:pt>
                <c:pt idx="2">
                  <c:v>9.0867024707568019E-3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23953</c:v>
                </c:pt>
                <c:pt idx="1">
                  <c:v>23953</c:v>
                </c:pt>
                <c:pt idx="2">
                  <c:v>23953</c:v>
                </c:pt>
                <c:pt idx="3">
                  <c:v>23953</c:v>
                </c:pt>
                <c:pt idx="4">
                  <c:v>23953</c:v>
                </c:pt>
                <c:pt idx="5">
                  <c:v>22668</c:v>
                </c:pt>
                <c:pt idx="6">
                  <c:v>22668</c:v>
                </c:pt>
                <c:pt idx="7">
                  <c:v>22668</c:v>
                </c:pt>
                <c:pt idx="8">
                  <c:v>22668</c:v>
                </c:pt>
                <c:pt idx="9">
                  <c:v>22668</c:v>
                </c:pt>
                <c:pt idx="10">
                  <c:v>22668</c:v>
                </c:pt>
                <c:pt idx="11">
                  <c:v>22216</c:v>
                </c:pt>
                <c:pt idx="12">
                  <c:v>22216</c:v>
                </c:pt>
                <c:pt idx="13">
                  <c:v>22216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4.1061844184840881</c:v>
                </c:pt>
                <c:pt idx="1">
                  <c:v>4.5466995183281238</c:v>
                </c:pt>
                <c:pt idx="2">
                  <c:v>5.1603012849652821</c:v>
                </c:pt>
                <c:pt idx="3">
                  <c:v>3.7340507720215932</c:v>
                </c:pt>
                <c:pt idx="4">
                  <c:v>5.6240890730546322</c:v>
                </c:pt>
                <c:pt idx="5">
                  <c:v>4.5029653090187969</c:v>
                </c:pt>
                <c:pt idx="6">
                  <c:v>4.1625508215655866</c:v>
                </c:pt>
                <c:pt idx="7">
                  <c:v>3.4249380601261259</c:v>
                </c:pt>
                <c:pt idx="8">
                  <c:v>3.7159432327519228</c:v>
                </c:pt>
                <c:pt idx="9">
                  <c:v>4.5943304386707817</c:v>
                </c:pt>
                <c:pt idx="10">
                  <c:v>4.3943451909594913</c:v>
                </c:pt>
                <c:pt idx="11">
                  <c:v>3.4447989768321712</c:v>
                </c:pt>
                <c:pt idx="12">
                  <c:v>3.5424404471824542</c:v>
                </c:pt>
                <c:pt idx="13">
                  <c:v>3.9174399826602322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633356</c:v>
                </c:pt>
                <c:pt idx="1">
                  <c:v>576206</c:v>
                </c:pt>
                <c:pt idx="2">
                  <c:v>641476</c:v>
                </c:pt>
                <c:pt idx="3">
                  <c:v>541800</c:v>
                </c:pt>
                <c:pt idx="4">
                  <c:v>525975</c:v>
                </c:pt>
                <c:pt idx="5">
                  <c:v>575769</c:v>
                </c:pt>
                <c:pt idx="6">
                  <c:v>839090</c:v>
                </c:pt>
                <c:pt idx="7">
                  <c:v>597359.81898608978</c:v>
                </c:pt>
                <c:pt idx="8">
                  <c:v>535730.99999999988</c:v>
                </c:pt>
                <c:pt idx="9">
                  <c:v>415869</c:v>
                </c:pt>
                <c:pt idx="10">
                  <c:v>518986</c:v>
                </c:pt>
                <c:pt idx="11">
                  <c:v>744010</c:v>
                </c:pt>
                <c:pt idx="12">
                  <c:v>597818.99999999988</c:v>
                </c:pt>
                <c:pt idx="13">
                  <c:v>931546.99999999977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59476</c:v>
                </c:pt>
                <c:pt idx="1">
                  <c:v>59023</c:v>
                </c:pt>
                <c:pt idx="2">
                  <c:v>58411</c:v>
                </c:pt>
                <c:pt idx="3">
                  <c:v>58523</c:v>
                </c:pt>
                <c:pt idx="4">
                  <c:v>58285</c:v>
                </c:pt>
                <c:pt idx="5">
                  <c:v>57504</c:v>
                </c:pt>
                <c:pt idx="6">
                  <c:v>56730</c:v>
                </c:pt>
                <c:pt idx="7">
                  <c:v>56042</c:v>
                </c:pt>
                <c:pt idx="8">
                  <c:v>55158</c:v>
                </c:pt>
                <c:pt idx="9">
                  <c:v>54328</c:v>
                </c:pt>
                <c:pt idx="10">
                  <c:v>53330</c:v>
                </c:pt>
                <c:pt idx="11">
                  <c:v>52605</c:v>
                </c:pt>
                <c:pt idx="12">
                  <c:v>51546</c:v>
                </c:pt>
                <c:pt idx="13">
                  <c:v>50681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浜田市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1704</v>
      </c>
      <c r="B9" s="70">
        <v>239</v>
      </c>
      <c r="C9" s="70">
        <v>1</v>
      </c>
      <c r="D9" s="70">
        <v>15</v>
      </c>
      <c r="E9" s="70">
        <v>1990</v>
      </c>
      <c r="F9" s="70" t="s">
        <v>787</v>
      </c>
      <c r="G9" s="70" t="s">
        <v>1705</v>
      </c>
      <c r="H9" s="70" t="s">
        <v>1706</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1707</v>
      </c>
      <c r="B10" s="70">
        <v>240</v>
      </c>
      <c r="C10" s="70">
        <v>2</v>
      </c>
      <c r="D10" s="70">
        <v>15</v>
      </c>
      <c r="E10" s="70">
        <v>2005</v>
      </c>
      <c r="F10" s="70" t="s">
        <v>789</v>
      </c>
      <c r="G10" s="70" t="s">
        <v>1705</v>
      </c>
      <c r="H10" s="70" t="s">
        <v>1706</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1708</v>
      </c>
      <c r="B11" s="70">
        <v>241</v>
      </c>
      <c r="C11" s="70">
        <v>3</v>
      </c>
      <c r="D11" s="70">
        <v>15</v>
      </c>
      <c r="E11" s="70">
        <v>2006</v>
      </c>
      <c r="F11" s="70" t="s">
        <v>790</v>
      </c>
      <c r="G11" s="70" t="s">
        <v>1705</v>
      </c>
      <c r="H11" s="70" t="s">
        <v>1706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1709</v>
      </c>
      <c r="B12" s="70">
        <v>242</v>
      </c>
      <c r="C12" s="70">
        <v>4</v>
      </c>
      <c r="D12" s="70">
        <v>15</v>
      </c>
      <c r="E12" s="70">
        <v>2007</v>
      </c>
      <c r="F12" s="70" t="s">
        <v>791</v>
      </c>
      <c r="G12" s="70" t="s">
        <v>1705</v>
      </c>
      <c r="H12" s="70" t="s">
        <v>1706</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1710</v>
      </c>
      <c r="B13" s="70">
        <v>243</v>
      </c>
      <c r="C13" s="70">
        <v>5</v>
      </c>
      <c r="D13" s="70">
        <v>15</v>
      </c>
      <c r="E13" s="70">
        <v>2008</v>
      </c>
      <c r="F13" s="70" t="s">
        <v>792</v>
      </c>
      <c r="G13" s="70" t="s">
        <v>1705</v>
      </c>
      <c r="H13" s="70" t="s">
        <v>1706</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1711</v>
      </c>
      <c r="B14" s="70">
        <v>244</v>
      </c>
      <c r="C14" s="70">
        <v>6</v>
      </c>
      <c r="D14" s="70">
        <v>15</v>
      </c>
      <c r="E14" s="70">
        <v>2009</v>
      </c>
      <c r="F14" s="70" t="s">
        <v>176</v>
      </c>
      <c r="G14" s="70" t="s">
        <v>1705</v>
      </c>
      <c r="H14" s="70" t="s">
        <v>1706</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1712</v>
      </c>
      <c r="B15" s="70">
        <v>245</v>
      </c>
      <c r="C15" s="70">
        <v>7</v>
      </c>
      <c r="D15" s="70">
        <v>15</v>
      </c>
      <c r="E15" s="70">
        <v>2010</v>
      </c>
      <c r="F15" s="70" t="s">
        <v>177</v>
      </c>
      <c r="G15" s="70" t="s">
        <v>1705</v>
      </c>
      <c r="H15" s="70" t="s">
        <v>1706</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1713</v>
      </c>
      <c r="B16" s="70">
        <v>246</v>
      </c>
      <c r="C16" s="70">
        <v>8</v>
      </c>
      <c r="D16" s="70">
        <v>15</v>
      </c>
      <c r="E16" s="70">
        <v>2011</v>
      </c>
      <c r="F16" s="70" t="s">
        <v>178</v>
      </c>
      <c r="G16" s="70" t="s">
        <v>1705</v>
      </c>
      <c r="H16" s="70" t="s">
        <v>1706</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1714</v>
      </c>
      <c r="B17" s="70">
        <v>247</v>
      </c>
      <c r="C17" s="70">
        <v>9</v>
      </c>
      <c r="D17" s="70">
        <v>15</v>
      </c>
      <c r="E17" s="70">
        <v>2012</v>
      </c>
      <c r="F17" s="70" t="s">
        <v>179</v>
      </c>
      <c r="G17" s="70" t="s">
        <v>1705</v>
      </c>
      <c r="H17" s="70" t="s">
        <v>1706</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1715</v>
      </c>
      <c r="B18" s="70">
        <v>248</v>
      </c>
      <c r="C18" s="70">
        <v>10</v>
      </c>
      <c r="D18" s="70">
        <v>15</v>
      </c>
      <c r="E18" s="70">
        <v>2013</v>
      </c>
      <c r="F18" s="70" t="s">
        <v>180</v>
      </c>
      <c r="G18" s="70" t="s">
        <v>1705</v>
      </c>
      <c r="H18" s="70" t="s">
        <v>1706</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1716</v>
      </c>
      <c r="B19" s="70">
        <v>249</v>
      </c>
      <c r="C19" s="70">
        <v>11</v>
      </c>
      <c r="D19" s="70">
        <v>15</v>
      </c>
      <c r="E19" s="70">
        <v>2014</v>
      </c>
      <c r="F19" s="70" t="s">
        <v>181</v>
      </c>
      <c r="G19" s="70" t="s">
        <v>1705</v>
      </c>
      <c r="H19" s="70" t="s">
        <v>1706</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1717</v>
      </c>
      <c r="B20" s="70">
        <v>250</v>
      </c>
      <c r="C20" s="70">
        <v>12</v>
      </c>
      <c r="D20" s="70">
        <v>15</v>
      </c>
      <c r="E20" s="70">
        <v>2015</v>
      </c>
      <c r="F20" s="70" t="s">
        <v>182</v>
      </c>
      <c r="G20" s="70" t="s">
        <v>1705</v>
      </c>
      <c r="H20" s="70" t="s">
        <v>1706</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1718</v>
      </c>
      <c r="B21" s="70">
        <v>251</v>
      </c>
      <c r="C21" s="70">
        <v>13</v>
      </c>
      <c r="D21" s="70">
        <v>15</v>
      </c>
      <c r="E21" s="70">
        <v>2016</v>
      </c>
      <c r="F21" s="70" t="s">
        <v>155</v>
      </c>
      <c r="G21" s="70" t="s">
        <v>1705</v>
      </c>
      <c r="H21" s="70" t="s">
        <v>1706</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1719</v>
      </c>
      <c r="B22" s="70">
        <v>252</v>
      </c>
      <c r="C22" s="70">
        <v>14</v>
      </c>
      <c r="D22" s="70">
        <v>15</v>
      </c>
      <c r="E22" s="70">
        <v>2017</v>
      </c>
      <c r="F22" s="70" t="s">
        <v>156</v>
      </c>
      <c r="G22" s="70" t="s">
        <v>1705</v>
      </c>
      <c r="H22" s="70" t="s">
        <v>1706</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1720</v>
      </c>
      <c r="B23" s="70">
        <v>253</v>
      </c>
      <c r="C23" s="70">
        <v>15</v>
      </c>
      <c r="D23" s="70">
        <v>15</v>
      </c>
      <c r="E23" s="70">
        <v>2018</v>
      </c>
      <c r="F23" s="70" t="s">
        <v>183</v>
      </c>
      <c r="G23" s="70" t="s">
        <v>1705</v>
      </c>
      <c r="H23" s="70" t="s">
        <v>1706</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1721</v>
      </c>
      <c r="B24" s="70">
        <v>254</v>
      </c>
      <c r="C24" s="70">
        <v>16</v>
      </c>
      <c r="D24" s="70">
        <v>15</v>
      </c>
      <c r="E24" s="70">
        <v>2019</v>
      </c>
      <c r="F24" s="70" t="s">
        <v>158</v>
      </c>
      <c r="G24" s="70" t="s">
        <v>1705</v>
      </c>
      <c r="H24" s="70" t="s">
        <v>1706</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1722</v>
      </c>
      <c r="B25" s="70">
        <v>255</v>
      </c>
      <c r="C25" s="70">
        <v>17</v>
      </c>
      <c r="D25" s="70">
        <v>15</v>
      </c>
      <c r="E25" s="70">
        <v>2020</v>
      </c>
      <c r="F25" s="70" t="s">
        <v>159</v>
      </c>
      <c r="G25" s="70" t="s">
        <v>1705</v>
      </c>
      <c r="H25" s="70" t="s">
        <v>1706</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1723</v>
      </c>
      <c r="B26" s="70">
        <v>255</v>
      </c>
      <c r="C26" s="70">
        <v>18</v>
      </c>
      <c r="D26" s="70">
        <v>15</v>
      </c>
      <c r="E26" s="70">
        <v>2021</v>
      </c>
      <c r="F26" s="70" t="s">
        <v>160</v>
      </c>
      <c r="G26" s="1064" t="s">
        <v>1705</v>
      </c>
      <c r="H26" s="70" t="s">
        <v>1706</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1724</v>
      </c>
      <c r="B27" s="70">
        <v>255</v>
      </c>
      <c r="C27" s="70">
        <v>19</v>
      </c>
      <c r="D27" s="70">
        <v>15</v>
      </c>
      <c r="E27" s="70">
        <v>2022</v>
      </c>
      <c r="F27" s="70" t="s">
        <v>161</v>
      </c>
      <c r="G27" s="1064" t="s">
        <v>1705</v>
      </c>
      <c r="H27" s="70" t="s">
        <v>1706</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1725</v>
      </c>
      <c r="B28" s="70">
        <v>255</v>
      </c>
      <c r="C28" s="70">
        <v>20</v>
      </c>
      <c r="D28" s="70">
        <v>15</v>
      </c>
      <c r="E28" s="70">
        <v>2023</v>
      </c>
      <c r="F28" s="70" t="s">
        <v>1539</v>
      </c>
      <c r="G28" s="70" t="s">
        <v>1705</v>
      </c>
      <c r="H28" s="70" t="s">
        <v>1706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1726</v>
      </c>
      <c r="B29" s="70">
        <v>255</v>
      </c>
      <c r="C29" s="70">
        <v>21</v>
      </c>
      <c r="D29" s="70">
        <v>15</v>
      </c>
      <c r="E29" s="70">
        <v>2024</v>
      </c>
      <c r="F29" s="70" t="s">
        <v>1554</v>
      </c>
      <c r="G29" s="70" t="s">
        <v>1705</v>
      </c>
      <c r="H29" s="70" t="s">
        <v>1706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1727</v>
      </c>
      <c r="B30" s="70">
        <v>273</v>
      </c>
      <c r="C30" s="70">
        <v>1</v>
      </c>
      <c r="D30" s="70">
        <v>17</v>
      </c>
      <c r="E30" s="70">
        <v>1990</v>
      </c>
      <c r="F30" s="70" t="s">
        <v>787</v>
      </c>
      <c r="G30" s="70" t="s">
        <v>1728</v>
      </c>
      <c r="H30" s="70" t="s">
        <v>1729</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1730</v>
      </c>
      <c r="B31" s="70">
        <v>274</v>
      </c>
      <c r="C31" s="70">
        <v>2</v>
      </c>
      <c r="D31" s="70">
        <v>17</v>
      </c>
      <c r="E31" s="70">
        <v>2005</v>
      </c>
      <c r="F31" s="70" t="s">
        <v>789</v>
      </c>
      <c r="G31" s="70" t="s">
        <v>1728</v>
      </c>
      <c r="H31" s="70" t="s">
        <v>1729</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1731</v>
      </c>
      <c r="B32" s="70">
        <v>275</v>
      </c>
      <c r="C32" s="70">
        <v>3</v>
      </c>
      <c r="D32" s="70">
        <v>17</v>
      </c>
      <c r="E32" s="70">
        <v>2006</v>
      </c>
      <c r="F32" s="70" t="s">
        <v>790</v>
      </c>
      <c r="G32" s="70" t="s">
        <v>1728</v>
      </c>
      <c r="H32" s="70" t="s">
        <v>1729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1732</v>
      </c>
      <c r="B33" s="70">
        <v>276</v>
      </c>
      <c r="C33" s="70">
        <v>4</v>
      </c>
      <c r="D33" s="70">
        <v>17</v>
      </c>
      <c r="E33" s="70">
        <v>2007</v>
      </c>
      <c r="F33" s="70" t="s">
        <v>791</v>
      </c>
      <c r="G33" s="70" t="s">
        <v>1728</v>
      </c>
      <c r="H33" s="70" t="s">
        <v>1729</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1733</v>
      </c>
      <c r="B34" s="70">
        <v>277</v>
      </c>
      <c r="C34" s="70">
        <v>5</v>
      </c>
      <c r="D34" s="70">
        <v>17</v>
      </c>
      <c r="E34" s="70">
        <v>2008</v>
      </c>
      <c r="F34" s="70" t="s">
        <v>792</v>
      </c>
      <c r="G34" s="70" t="s">
        <v>1728</v>
      </c>
      <c r="H34" s="70" t="s">
        <v>1729</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1734</v>
      </c>
      <c r="B35" s="70">
        <v>278</v>
      </c>
      <c r="C35" s="70">
        <v>6</v>
      </c>
      <c r="D35" s="70">
        <v>17</v>
      </c>
      <c r="E35" s="70">
        <v>2009</v>
      </c>
      <c r="F35" s="70" t="s">
        <v>176</v>
      </c>
      <c r="G35" s="70" t="s">
        <v>1728</v>
      </c>
      <c r="H35" s="70" t="s">
        <v>1729</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1735</v>
      </c>
      <c r="B36" s="70">
        <v>279</v>
      </c>
      <c r="C36" s="70">
        <v>7</v>
      </c>
      <c r="D36" s="70">
        <v>17</v>
      </c>
      <c r="E36" s="70">
        <v>2010</v>
      </c>
      <c r="F36" s="70" t="s">
        <v>177</v>
      </c>
      <c r="G36" s="70" t="s">
        <v>1728</v>
      </c>
      <c r="H36" s="70" t="s">
        <v>1729</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1736</v>
      </c>
      <c r="B37" s="70">
        <v>280</v>
      </c>
      <c r="C37" s="70">
        <v>8</v>
      </c>
      <c r="D37" s="70">
        <v>17</v>
      </c>
      <c r="E37" s="70">
        <v>2011</v>
      </c>
      <c r="F37" s="70" t="s">
        <v>178</v>
      </c>
      <c r="G37" s="70" t="s">
        <v>1728</v>
      </c>
      <c r="H37" s="70" t="s">
        <v>1729</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1737</v>
      </c>
      <c r="B38" s="70">
        <v>281</v>
      </c>
      <c r="C38" s="70">
        <v>9</v>
      </c>
      <c r="D38" s="70">
        <v>17</v>
      </c>
      <c r="E38" s="70">
        <v>2012</v>
      </c>
      <c r="F38" s="70" t="s">
        <v>179</v>
      </c>
      <c r="G38" s="70" t="s">
        <v>1728</v>
      </c>
      <c r="H38" s="70" t="s">
        <v>1729</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1738</v>
      </c>
      <c r="B39" s="70">
        <v>282</v>
      </c>
      <c r="C39" s="70">
        <v>10</v>
      </c>
      <c r="D39" s="70">
        <v>17</v>
      </c>
      <c r="E39" s="70">
        <v>2013</v>
      </c>
      <c r="F39" s="70" t="s">
        <v>180</v>
      </c>
      <c r="G39" s="70" t="s">
        <v>1728</v>
      </c>
      <c r="H39" s="70" t="s">
        <v>1729</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1739</v>
      </c>
      <c r="B40" s="70">
        <v>283</v>
      </c>
      <c r="C40" s="70">
        <v>11</v>
      </c>
      <c r="D40" s="70">
        <v>17</v>
      </c>
      <c r="E40" s="70">
        <v>2014</v>
      </c>
      <c r="F40" s="70" t="s">
        <v>181</v>
      </c>
      <c r="G40" s="70" t="s">
        <v>1728</v>
      </c>
      <c r="H40" s="70" t="s">
        <v>1729</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1740</v>
      </c>
      <c r="B41" s="70">
        <v>284</v>
      </c>
      <c r="C41" s="70">
        <v>12</v>
      </c>
      <c r="D41" s="70">
        <v>17</v>
      </c>
      <c r="E41" s="70">
        <v>2015</v>
      </c>
      <c r="F41" s="70" t="s">
        <v>182</v>
      </c>
      <c r="G41" s="70" t="s">
        <v>1728</v>
      </c>
      <c r="H41" s="70" t="s">
        <v>1729</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1741</v>
      </c>
      <c r="B42" s="70">
        <v>285</v>
      </c>
      <c r="C42" s="70">
        <v>13</v>
      </c>
      <c r="D42" s="70">
        <v>17</v>
      </c>
      <c r="E42" s="70">
        <v>2016</v>
      </c>
      <c r="F42" s="70" t="s">
        <v>155</v>
      </c>
      <c r="G42" s="70" t="s">
        <v>1728</v>
      </c>
      <c r="H42" s="70" t="s">
        <v>1729</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1742</v>
      </c>
      <c r="B43" s="70">
        <v>286</v>
      </c>
      <c r="C43" s="70">
        <v>14</v>
      </c>
      <c r="D43" s="70">
        <v>17</v>
      </c>
      <c r="E43" s="70">
        <v>2017</v>
      </c>
      <c r="F43" s="70" t="s">
        <v>156</v>
      </c>
      <c r="G43" s="70" t="s">
        <v>1728</v>
      </c>
      <c r="H43" s="70" t="s">
        <v>1729</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1743</v>
      </c>
      <c r="B44" s="70">
        <v>287</v>
      </c>
      <c r="C44" s="70">
        <v>15</v>
      </c>
      <c r="D44" s="70">
        <v>17</v>
      </c>
      <c r="E44" s="70">
        <v>2018</v>
      </c>
      <c r="F44" s="70" t="s">
        <v>183</v>
      </c>
      <c r="G44" s="70" t="s">
        <v>1728</v>
      </c>
      <c r="H44" s="70" t="s">
        <v>1729</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1744</v>
      </c>
      <c r="B45" s="70">
        <v>288</v>
      </c>
      <c r="C45" s="70">
        <v>16</v>
      </c>
      <c r="D45" s="70">
        <v>17</v>
      </c>
      <c r="E45" s="70">
        <v>2019</v>
      </c>
      <c r="F45" s="70" t="s">
        <v>158</v>
      </c>
      <c r="G45" s="1064" t="s">
        <v>1728</v>
      </c>
      <c r="H45" s="70" t="s">
        <v>1729</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1745</v>
      </c>
      <c r="B46" s="70">
        <v>289</v>
      </c>
      <c r="C46" s="70">
        <v>17</v>
      </c>
      <c r="D46" s="70">
        <v>17</v>
      </c>
      <c r="E46" s="70">
        <v>2020</v>
      </c>
      <c r="F46" s="70" t="s">
        <v>159</v>
      </c>
      <c r="G46" s="1064" t="s">
        <v>1728</v>
      </c>
      <c r="H46" s="70" t="s">
        <v>1729</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1746</v>
      </c>
      <c r="B47" s="70">
        <v>289</v>
      </c>
      <c r="C47" s="70">
        <v>18</v>
      </c>
      <c r="D47" s="70">
        <v>17</v>
      </c>
      <c r="E47" s="70">
        <v>2021</v>
      </c>
      <c r="F47" s="70" t="s">
        <v>160</v>
      </c>
      <c r="G47" s="70" t="s">
        <v>1728</v>
      </c>
      <c r="H47" s="70" t="s">
        <v>1729</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1747</v>
      </c>
      <c r="B48" s="70">
        <v>289</v>
      </c>
      <c r="C48" s="70">
        <v>19</v>
      </c>
      <c r="D48" s="70">
        <v>17</v>
      </c>
      <c r="E48" s="70">
        <v>2022</v>
      </c>
      <c r="F48" s="70" t="s">
        <v>161</v>
      </c>
      <c r="G48" s="70" t="s">
        <v>1728</v>
      </c>
      <c r="H48" s="70" t="s">
        <v>1729</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1748</v>
      </c>
      <c r="B49" s="70">
        <v>289</v>
      </c>
      <c r="C49" s="70">
        <v>20</v>
      </c>
      <c r="D49" s="70">
        <v>17</v>
      </c>
      <c r="E49" s="70">
        <v>2023</v>
      </c>
      <c r="F49" s="70" t="s">
        <v>1539</v>
      </c>
      <c r="G49" s="70" t="s">
        <v>1728</v>
      </c>
      <c r="H49" s="70" t="s">
        <v>1729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1749</v>
      </c>
      <c r="B50" s="70">
        <v>289</v>
      </c>
      <c r="C50" s="70">
        <v>21</v>
      </c>
      <c r="D50" s="70">
        <v>17</v>
      </c>
      <c r="E50" s="70">
        <v>2024</v>
      </c>
      <c r="F50" s="70" t="s">
        <v>1554</v>
      </c>
      <c r="G50" s="70" t="s">
        <v>1728</v>
      </c>
      <c r="H50" s="70" t="s">
        <v>1729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1750</v>
      </c>
      <c r="B51" s="70">
        <v>18</v>
      </c>
      <c r="C51" s="70">
        <v>1</v>
      </c>
      <c r="D51" s="70">
        <v>2</v>
      </c>
      <c r="E51" s="70">
        <v>1990</v>
      </c>
      <c r="F51" s="70" t="s">
        <v>787</v>
      </c>
      <c r="G51" s="70" t="s">
        <v>1751</v>
      </c>
      <c r="H51" s="70" t="s">
        <v>1752</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1753</v>
      </c>
      <c r="B52" s="70">
        <v>19</v>
      </c>
      <c r="C52" s="70">
        <v>2</v>
      </c>
      <c r="D52" s="70">
        <v>2</v>
      </c>
      <c r="E52" s="70">
        <v>2005</v>
      </c>
      <c r="F52" s="70" t="s">
        <v>789</v>
      </c>
      <c r="G52" s="70" t="s">
        <v>1751</v>
      </c>
      <c r="H52" s="70" t="s">
        <v>1752</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1754</v>
      </c>
      <c r="B53" s="70">
        <v>20</v>
      </c>
      <c r="C53" s="70">
        <v>3</v>
      </c>
      <c r="D53" s="70">
        <v>2</v>
      </c>
      <c r="E53" s="70">
        <v>2006</v>
      </c>
      <c r="F53" s="70" t="s">
        <v>790</v>
      </c>
      <c r="G53" s="70" t="s">
        <v>1751</v>
      </c>
      <c r="H53" s="70" t="s">
        <v>1752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1755</v>
      </c>
      <c r="B54" s="70">
        <v>21</v>
      </c>
      <c r="C54" s="70">
        <v>4</v>
      </c>
      <c r="D54" s="70">
        <v>2</v>
      </c>
      <c r="E54" s="70">
        <v>2007</v>
      </c>
      <c r="F54" s="70" t="s">
        <v>791</v>
      </c>
      <c r="G54" s="70" t="s">
        <v>1751</v>
      </c>
      <c r="H54" s="70" t="s">
        <v>1752</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1756</v>
      </c>
      <c r="B55" s="70">
        <v>22</v>
      </c>
      <c r="C55" s="70">
        <v>5</v>
      </c>
      <c r="D55" s="70">
        <v>2</v>
      </c>
      <c r="E55" s="70">
        <v>2008</v>
      </c>
      <c r="F55" s="70" t="s">
        <v>792</v>
      </c>
      <c r="G55" s="70" t="s">
        <v>1751</v>
      </c>
      <c r="H55" s="70" t="s">
        <v>1752</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1757</v>
      </c>
      <c r="B56" s="70">
        <v>23</v>
      </c>
      <c r="C56" s="70">
        <v>6</v>
      </c>
      <c r="D56" s="70">
        <v>2</v>
      </c>
      <c r="E56" s="70">
        <v>2009</v>
      </c>
      <c r="F56" s="70" t="s">
        <v>176</v>
      </c>
      <c r="G56" s="70" t="s">
        <v>1751</v>
      </c>
      <c r="H56" s="70" t="s">
        <v>1752</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1758</v>
      </c>
      <c r="B57" s="70">
        <v>24</v>
      </c>
      <c r="C57" s="70">
        <v>7</v>
      </c>
      <c r="D57" s="70">
        <v>2</v>
      </c>
      <c r="E57" s="70">
        <v>2010</v>
      </c>
      <c r="F57" s="70" t="s">
        <v>177</v>
      </c>
      <c r="G57" s="70" t="s">
        <v>1751</v>
      </c>
      <c r="H57" s="70" t="s">
        <v>1752</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1759</v>
      </c>
      <c r="B58" s="70">
        <v>25</v>
      </c>
      <c r="C58" s="70">
        <v>8</v>
      </c>
      <c r="D58" s="70">
        <v>2</v>
      </c>
      <c r="E58" s="70">
        <v>2011</v>
      </c>
      <c r="F58" s="70" t="s">
        <v>178</v>
      </c>
      <c r="G58" s="70" t="s">
        <v>1751</v>
      </c>
      <c r="H58" s="70" t="s">
        <v>1752</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1760</v>
      </c>
      <c r="B59" s="70">
        <v>26</v>
      </c>
      <c r="C59" s="70">
        <v>9</v>
      </c>
      <c r="D59" s="70">
        <v>2</v>
      </c>
      <c r="E59" s="70">
        <v>2012</v>
      </c>
      <c r="F59" s="70" t="s">
        <v>179</v>
      </c>
      <c r="G59" s="70" t="s">
        <v>1751</v>
      </c>
      <c r="H59" s="70" t="s">
        <v>1752</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1761</v>
      </c>
      <c r="B60" s="70">
        <v>27</v>
      </c>
      <c r="C60" s="70">
        <v>10</v>
      </c>
      <c r="D60" s="70">
        <v>2</v>
      </c>
      <c r="E60" s="70">
        <v>2013</v>
      </c>
      <c r="F60" s="70" t="s">
        <v>180</v>
      </c>
      <c r="G60" s="70" t="s">
        <v>1751</v>
      </c>
      <c r="H60" s="70" t="s">
        <v>1752</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1762</v>
      </c>
      <c r="B61" s="70">
        <v>28</v>
      </c>
      <c r="C61" s="70">
        <v>11</v>
      </c>
      <c r="D61" s="70">
        <v>2</v>
      </c>
      <c r="E61" s="70">
        <v>2014</v>
      </c>
      <c r="F61" s="70" t="s">
        <v>181</v>
      </c>
      <c r="G61" s="70" t="s">
        <v>1751</v>
      </c>
      <c r="H61" s="70" t="s">
        <v>1752</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1763</v>
      </c>
      <c r="B62" s="70">
        <v>29</v>
      </c>
      <c r="C62" s="70">
        <v>12</v>
      </c>
      <c r="D62" s="70">
        <v>2</v>
      </c>
      <c r="E62" s="70">
        <v>2015</v>
      </c>
      <c r="F62" s="70" t="s">
        <v>182</v>
      </c>
      <c r="G62" s="70" t="s">
        <v>1751</v>
      </c>
      <c r="H62" s="70" t="s">
        <v>1752</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1764</v>
      </c>
      <c r="B63" s="70">
        <v>30</v>
      </c>
      <c r="C63" s="70">
        <v>13</v>
      </c>
      <c r="D63" s="70">
        <v>2</v>
      </c>
      <c r="E63" s="70">
        <v>2016</v>
      </c>
      <c r="F63" s="70" t="s">
        <v>155</v>
      </c>
      <c r="G63" s="70" t="s">
        <v>1751</v>
      </c>
      <c r="H63" s="70" t="s">
        <v>1752</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1765</v>
      </c>
      <c r="B64" s="70">
        <v>31</v>
      </c>
      <c r="C64" s="70">
        <v>14</v>
      </c>
      <c r="D64" s="70">
        <v>2</v>
      </c>
      <c r="E64" s="70">
        <v>2017</v>
      </c>
      <c r="F64" s="70" t="s">
        <v>156</v>
      </c>
      <c r="G64" s="1064" t="s">
        <v>1751</v>
      </c>
      <c r="H64" s="70" t="s">
        <v>1752</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1766</v>
      </c>
      <c r="B65" s="70">
        <v>32</v>
      </c>
      <c r="C65" s="70">
        <v>15</v>
      </c>
      <c r="D65" s="70">
        <v>2</v>
      </c>
      <c r="E65" s="70">
        <v>2018</v>
      </c>
      <c r="F65" s="70" t="s">
        <v>183</v>
      </c>
      <c r="G65" s="1064" t="s">
        <v>1751</v>
      </c>
      <c r="H65" s="70" t="s">
        <v>1752</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1767</v>
      </c>
      <c r="B66" s="70">
        <v>33</v>
      </c>
      <c r="C66" s="70">
        <v>16</v>
      </c>
      <c r="D66" s="70">
        <v>2</v>
      </c>
      <c r="E66" s="70">
        <v>2019</v>
      </c>
      <c r="F66" s="70" t="s">
        <v>158</v>
      </c>
      <c r="G66" s="70" t="s">
        <v>1751</v>
      </c>
      <c r="H66" s="70" t="s">
        <v>1752</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1768</v>
      </c>
      <c r="B67" s="70">
        <v>34</v>
      </c>
      <c r="C67" s="70">
        <v>17</v>
      </c>
      <c r="D67" s="70">
        <v>2</v>
      </c>
      <c r="E67" s="70">
        <v>2020</v>
      </c>
      <c r="F67" s="70" t="s">
        <v>159</v>
      </c>
      <c r="G67" s="70" t="s">
        <v>1751</v>
      </c>
      <c r="H67" s="70" t="s">
        <v>1752</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1769</v>
      </c>
      <c r="B68" s="70">
        <v>34</v>
      </c>
      <c r="C68" s="70">
        <v>18</v>
      </c>
      <c r="D68" s="70">
        <v>2</v>
      </c>
      <c r="E68" s="70">
        <v>2021</v>
      </c>
      <c r="F68" s="70" t="s">
        <v>160</v>
      </c>
      <c r="G68" s="70" t="s">
        <v>1751</v>
      </c>
      <c r="H68" s="70" t="s">
        <v>1752</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1770</v>
      </c>
      <c r="B69" s="70">
        <v>34</v>
      </c>
      <c r="C69" s="70">
        <v>19</v>
      </c>
      <c r="D69" s="70">
        <v>2</v>
      </c>
      <c r="E69" s="70">
        <v>2022</v>
      </c>
      <c r="F69" s="70" t="s">
        <v>161</v>
      </c>
      <c r="G69" s="70" t="s">
        <v>1751</v>
      </c>
      <c r="H69" s="70" t="s">
        <v>1752</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1771</v>
      </c>
      <c r="B70" s="70">
        <v>34</v>
      </c>
      <c r="C70" s="70">
        <v>20</v>
      </c>
      <c r="D70" s="70">
        <v>2</v>
      </c>
      <c r="E70" s="70">
        <v>2023</v>
      </c>
      <c r="F70" s="70" t="s">
        <v>1539</v>
      </c>
      <c r="G70" s="70" t="s">
        <v>1751</v>
      </c>
      <c r="H70" s="70" t="s">
        <v>1752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1772</v>
      </c>
      <c r="B71" s="70">
        <v>34</v>
      </c>
      <c r="C71" s="70">
        <v>21</v>
      </c>
      <c r="D71" s="70">
        <v>2</v>
      </c>
      <c r="E71" s="70">
        <v>2024</v>
      </c>
      <c r="F71" s="70" t="s">
        <v>1554</v>
      </c>
      <c r="G71" s="70" t="s">
        <v>1751</v>
      </c>
      <c r="H71" s="70" t="s">
        <v>1752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1773</v>
      </c>
      <c r="B72" s="70">
        <v>103</v>
      </c>
      <c r="C72" s="70">
        <v>1</v>
      </c>
      <c r="D72" s="70">
        <v>7</v>
      </c>
      <c r="E72" s="70">
        <v>1990</v>
      </c>
      <c r="F72" s="70" t="s">
        <v>787</v>
      </c>
      <c r="G72" s="70" t="s">
        <v>1774</v>
      </c>
      <c r="H72" s="70" t="s">
        <v>1775</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1776</v>
      </c>
      <c r="B73" s="70">
        <v>104</v>
      </c>
      <c r="C73" s="70">
        <v>2</v>
      </c>
      <c r="D73" s="70">
        <v>7</v>
      </c>
      <c r="E73" s="70">
        <v>2005</v>
      </c>
      <c r="F73" s="70" t="s">
        <v>789</v>
      </c>
      <c r="G73" s="70" t="s">
        <v>1774</v>
      </c>
      <c r="H73" s="70" t="s">
        <v>1775</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1777</v>
      </c>
      <c r="B74" s="70">
        <v>105</v>
      </c>
      <c r="C74" s="70">
        <v>3</v>
      </c>
      <c r="D74" s="70">
        <v>7</v>
      </c>
      <c r="E74" s="70">
        <v>2006</v>
      </c>
      <c r="F74" s="70" t="s">
        <v>790</v>
      </c>
      <c r="G74" s="70" t="s">
        <v>1774</v>
      </c>
      <c r="H74" s="70" t="s">
        <v>1775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1778</v>
      </c>
      <c r="B75" s="70">
        <v>106</v>
      </c>
      <c r="C75" s="70">
        <v>4</v>
      </c>
      <c r="D75" s="70">
        <v>7</v>
      </c>
      <c r="E75" s="70">
        <v>2007</v>
      </c>
      <c r="F75" s="70" t="s">
        <v>791</v>
      </c>
      <c r="G75" s="70" t="s">
        <v>1774</v>
      </c>
      <c r="H75" s="70" t="s">
        <v>1775</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1779</v>
      </c>
      <c r="B76" s="70">
        <v>107</v>
      </c>
      <c r="C76" s="70">
        <v>5</v>
      </c>
      <c r="D76" s="70">
        <v>7</v>
      </c>
      <c r="E76" s="70">
        <v>2008</v>
      </c>
      <c r="F76" s="70" t="s">
        <v>792</v>
      </c>
      <c r="G76" s="70" t="s">
        <v>1774</v>
      </c>
      <c r="H76" s="70" t="s">
        <v>1775</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1780</v>
      </c>
      <c r="B77" s="70">
        <v>108</v>
      </c>
      <c r="C77" s="70">
        <v>6</v>
      </c>
      <c r="D77" s="70">
        <v>7</v>
      </c>
      <c r="E77" s="70">
        <v>2009</v>
      </c>
      <c r="F77" s="70" t="s">
        <v>176</v>
      </c>
      <c r="G77" s="70" t="s">
        <v>1774</v>
      </c>
      <c r="H77" s="70" t="s">
        <v>1775</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1781</v>
      </c>
      <c r="B78" s="70">
        <v>109</v>
      </c>
      <c r="C78" s="70">
        <v>7</v>
      </c>
      <c r="D78" s="70">
        <v>7</v>
      </c>
      <c r="E78" s="70">
        <v>2010</v>
      </c>
      <c r="F78" s="70" t="s">
        <v>177</v>
      </c>
      <c r="G78" s="70" t="s">
        <v>1774</v>
      </c>
      <c r="H78" s="70" t="s">
        <v>1775</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1782</v>
      </c>
      <c r="B79" s="70">
        <v>110</v>
      </c>
      <c r="C79" s="70">
        <v>8</v>
      </c>
      <c r="D79" s="70">
        <v>7</v>
      </c>
      <c r="E79" s="70">
        <v>2011</v>
      </c>
      <c r="F79" s="70" t="s">
        <v>178</v>
      </c>
      <c r="G79" s="70" t="s">
        <v>1774</v>
      </c>
      <c r="H79" s="70" t="s">
        <v>1775</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1783</v>
      </c>
      <c r="B80" s="70">
        <v>111</v>
      </c>
      <c r="C80" s="70">
        <v>9</v>
      </c>
      <c r="D80" s="70">
        <v>7</v>
      </c>
      <c r="E80" s="70">
        <v>2012</v>
      </c>
      <c r="F80" s="70" t="s">
        <v>179</v>
      </c>
      <c r="G80" s="70" t="s">
        <v>1774</v>
      </c>
      <c r="H80" s="70" t="s">
        <v>1775</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1784</v>
      </c>
      <c r="B81" s="70">
        <v>112</v>
      </c>
      <c r="C81" s="70">
        <v>10</v>
      </c>
      <c r="D81" s="70">
        <v>7</v>
      </c>
      <c r="E81" s="70">
        <v>2013</v>
      </c>
      <c r="F81" s="70" t="s">
        <v>180</v>
      </c>
      <c r="G81" s="70" t="s">
        <v>1774</v>
      </c>
      <c r="H81" s="70" t="s">
        <v>1775</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1785</v>
      </c>
      <c r="B82" s="70">
        <v>113</v>
      </c>
      <c r="C82" s="70">
        <v>11</v>
      </c>
      <c r="D82" s="70">
        <v>7</v>
      </c>
      <c r="E82" s="70">
        <v>2014</v>
      </c>
      <c r="F82" s="70" t="s">
        <v>181</v>
      </c>
      <c r="G82" s="70" t="s">
        <v>1774</v>
      </c>
      <c r="H82" s="70" t="s">
        <v>1775</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1786</v>
      </c>
      <c r="B83" s="70">
        <v>114</v>
      </c>
      <c r="C83" s="70">
        <v>12</v>
      </c>
      <c r="D83" s="70">
        <v>7</v>
      </c>
      <c r="E83" s="70">
        <v>2015</v>
      </c>
      <c r="F83" s="70" t="s">
        <v>182</v>
      </c>
      <c r="G83" s="1064" t="s">
        <v>1774</v>
      </c>
      <c r="H83" s="70" t="s">
        <v>1775</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1787</v>
      </c>
      <c r="B84" s="70">
        <v>115</v>
      </c>
      <c r="C84" s="70">
        <v>13</v>
      </c>
      <c r="D84" s="70">
        <v>7</v>
      </c>
      <c r="E84" s="70">
        <v>2016</v>
      </c>
      <c r="F84" s="70" t="s">
        <v>155</v>
      </c>
      <c r="G84" s="1064" t="s">
        <v>1774</v>
      </c>
      <c r="H84" s="70" t="s">
        <v>1775</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1788</v>
      </c>
      <c r="B85" s="70">
        <v>116</v>
      </c>
      <c r="C85" s="70">
        <v>14</v>
      </c>
      <c r="D85" s="70">
        <v>7</v>
      </c>
      <c r="E85" s="70">
        <v>2017</v>
      </c>
      <c r="F85" s="70" t="s">
        <v>156</v>
      </c>
      <c r="G85" s="70" t="s">
        <v>1774</v>
      </c>
      <c r="H85" s="70" t="s">
        <v>1775</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1789</v>
      </c>
      <c r="B86" s="70">
        <v>117</v>
      </c>
      <c r="C86" s="70">
        <v>15</v>
      </c>
      <c r="D86" s="70">
        <v>7</v>
      </c>
      <c r="E86" s="70">
        <v>2018</v>
      </c>
      <c r="F86" s="70" t="s">
        <v>183</v>
      </c>
      <c r="G86" s="70" t="s">
        <v>1774</v>
      </c>
      <c r="H86" s="70" t="s">
        <v>1775</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1790</v>
      </c>
      <c r="B87" s="70">
        <v>118</v>
      </c>
      <c r="C87" s="70">
        <v>16</v>
      </c>
      <c r="D87" s="70">
        <v>7</v>
      </c>
      <c r="E87" s="70">
        <v>2019</v>
      </c>
      <c r="F87" s="70" t="s">
        <v>158</v>
      </c>
      <c r="G87" s="70" t="s">
        <v>1774</v>
      </c>
      <c r="H87" s="70" t="s">
        <v>1775</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1791</v>
      </c>
      <c r="B88" s="70">
        <v>119</v>
      </c>
      <c r="C88" s="70">
        <v>17</v>
      </c>
      <c r="D88" s="70">
        <v>7</v>
      </c>
      <c r="E88" s="70">
        <v>2020</v>
      </c>
      <c r="F88" s="70" t="s">
        <v>159</v>
      </c>
      <c r="G88" s="70" t="s">
        <v>1774</v>
      </c>
      <c r="H88" s="70" t="s">
        <v>1775</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1792</v>
      </c>
      <c r="B89" s="70">
        <v>119</v>
      </c>
      <c r="C89" s="70">
        <v>18</v>
      </c>
      <c r="D89" s="70">
        <v>7</v>
      </c>
      <c r="E89" s="70">
        <v>2021</v>
      </c>
      <c r="F89" s="70" t="s">
        <v>160</v>
      </c>
      <c r="G89" s="70" t="s">
        <v>1774</v>
      </c>
      <c r="H89" s="70" t="s">
        <v>1775</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1793</v>
      </c>
      <c r="B90" s="70">
        <v>119</v>
      </c>
      <c r="C90" s="70">
        <v>19</v>
      </c>
      <c r="D90" s="70">
        <v>7</v>
      </c>
      <c r="E90" s="70">
        <v>2022</v>
      </c>
      <c r="F90" s="70" t="s">
        <v>161</v>
      </c>
      <c r="G90" s="70" t="s">
        <v>1774</v>
      </c>
      <c r="H90" s="70" t="s">
        <v>1775</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1794</v>
      </c>
      <c r="B91" s="70">
        <v>119</v>
      </c>
      <c r="C91" s="70">
        <v>20</v>
      </c>
      <c r="D91" s="70">
        <v>7</v>
      </c>
      <c r="E91" s="70">
        <v>2023</v>
      </c>
      <c r="F91" s="70" t="s">
        <v>1539</v>
      </c>
      <c r="G91" s="70" t="s">
        <v>1774</v>
      </c>
      <c r="H91" s="70" t="s">
        <v>1775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1795</v>
      </c>
      <c r="B92" s="70">
        <v>119</v>
      </c>
      <c r="C92" s="70">
        <v>21</v>
      </c>
      <c r="D92" s="70">
        <v>7</v>
      </c>
      <c r="E92" s="70">
        <v>2024</v>
      </c>
      <c r="F92" s="70" t="s">
        <v>1554</v>
      </c>
      <c r="G92" s="70" t="s">
        <v>1774</v>
      </c>
      <c r="H92" s="70" t="s">
        <v>1775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1796</v>
      </c>
      <c r="B93" s="70">
        <v>86</v>
      </c>
      <c r="C93" s="70">
        <v>1</v>
      </c>
      <c r="D93" s="70">
        <v>6</v>
      </c>
      <c r="E93" s="70">
        <v>1990</v>
      </c>
      <c r="F93" s="70" t="s">
        <v>787</v>
      </c>
      <c r="G93" s="70" t="s">
        <v>1797</v>
      </c>
      <c r="H93" s="70" t="s">
        <v>1798</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1799</v>
      </c>
      <c r="B94" s="70">
        <v>87</v>
      </c>
      <c r="C94" s="70">
        <v>2</v>
      </c>
      <c r="D94" s="70">
        <v>6</v>
      </c>
      <c r="E94" s="70">
        <v>2005</v>
      </c>
      <c r="F94" s="70" t="s">
        <v>789</v>
      </c>
      <c r="G94" s="70" t="s">
        <v>1797</v>
      </c>
      <c r="H94" s="70" t="s">
        <v>1798</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1800</v>
      </c>
      <c r="B95" s="70">
        <v>88</v>
      </c>
      <c r="C95" s="70">
        <v>3</v>
      </c>
      <c r="D95" s="70">
        <v>6</v>
      </c>
      <c r="E95" s="70">
        <v>2006</v>
      </c>
      <c r="F95" s="70" t="s">
        <v>790</v>
      </c>
      <c r="G95" s="70" t="s">
        <v>1797</v>
      </c>
      <c r="H95" s="70" t="s">
        <v>1798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1801</v>
      </c>
      <c r="B96" s="70">
        <v>89</v>
      </c>
      <c r="C96" s="70">
        <v>4</v>
      </c>
      <c r="D96" s="70">
        <v>6</v>
      </c>
      <c r="E96" s="70">
        <v>2007</v>
      </c>
      <c r="F96" s="70" t="s">
        <v>791</v>
      </c>
      <c r="G96" s="70" t="s">
        <v>1797</v>
      </c>
      <c r="H96" s="70" t="s">
        <v>1798</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1802</v>
      </c>
      <c r="B97" s="70">
        <v>90</v>
      </c>
      <c r="C97" s="70">
        <v>5</v>
      </c>
      <c r="D97" s="70">
        <v>6</v>
      </c>
      <c r="E97" s="70">
        <v>2008</v>
      </c>
      <c r="F97" s="70" t="s">
        <v>792</v>
      </c>
      <c r="G97" s="70" t="s">
        <v>1797</v>
      </c>
      <c r="H97" s="70" t="s">
        <v>1798</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1803</v>
      </c>
      <c r="B98" s="70">
        <v>91</v>
      </c>
      <c r="C98" s="70">
        <v>6</v>
      </c>
      <c r="D98" s="70">
        <v>6</v>
      </c>
      <c r="E98" s="70">
        <v>2009</v>
      </c>
      <c r="F98" s="70" t="s">
        <v>176</v>
      </c>
      <c r="G98" s="70" t="s">
        <v>1797</v>
      </c>
      <c r="H98" s="70" t="s">
        <v>1798</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1804</v>
      </c>
      <c r="B99" s="70">
        <v>92</v>
      </c>
      <c r="C99" s="70">
        <v>7</v>
      </c>
      <c r="D99" s="70">
        <v>6</v>
      </c>
      <c r="E99" s="70">
        <v>2010</v>
      </c>
      <c r="F99" s="70" t="s">
        <v>177</v>
      </c>
      <c r="G99" s="70" t="s">
        <v>1797</v>
      </c>
      <c r="H99" s="70" t="s">
        <v>1798</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1805</v>
      </c>
      <c r="B100" s="70">
        <v>93</v>
      </c>
      <c r="C100" s="70">
        <v>8</v>
      </c>
      <c r="D100" s="70">
        <v>6</v>
      </c>
      <c r="E100" s="70">
        <v>2011</v>
      </c>
      <c r="F100" s="70" t="s">
        <v>178</v>
      </c>
      <c r="G100" s="70" t="s">
        <v>1797</v>
      </c>
      <c r="H100" s="70" t="s">
        <v>1798</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1806</v>
      </c>
      <c r="B101" s="70">
        <v>94</v>
      </c>
      <c r="C101" s="70">
        <v>9</v>
      </c>
      <c r="D101" s="70">
        <v>6</v>
      </c>
      <c r="E101" s="70">
        <v>2012</v>
      </c>
      <c r="F101" s="70" t="s">
        <v>179</v>
      </c>
      <c r="G101" s="70" t="s">
        <v>1797</v>
      </c>
      <c r="H101" s="70" t="s">
        <v>1798</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1807</v>
      </c>
      <c r="B102" s="70">
        <v>95</v>
      </c>
      <c r="C102" s="70">
        <v>10</v>
      </c>
      <c r="D102" s="70">
        <v>6</v>
      </c>
      <c r="E102" s="70">
        <v>2013</v>
      </c>
      <c r="F102" s="70" t="s">
        <v>180</v>
      </c>
      <c r="G102" s="1064" t="s">
        <v>1797</v>
      </c>
      <c r="H102" s="70" t="s">
        <v>1798</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1808</v>
      </c>
      <c r="B103" s="70">
        <v>96</v>
      </c>
      <c r="C103" s="70">
        <v>11</v>
      </c>
      <c r="D103" s="70">
        <v>6</v>
      </c>
      <c r="E103" s="70">
        <v>2014</v>
      </c>
      <c r="F103" s="70" t="s">
        <v>181</v>
      </c>
      <c r="G103" s="1064" t="s">
        <v>1797</v>
      </c>
      <c r="H103" s="70" t="s">
        <v>1798</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1809</v>
      </c>
      <c r="B104" s="70">
        <v>97</v>
      </c>
      <c r="C104" s="70">
        <v>12</v>
      </c>
      <c r="D104" s="70">
        <v>6</v>
      </c>
      <c r="E104" s="70">
        <v>2015</v>
      </c>
      <c r="F104" s="70" t="s">
        <v>182</v>
      </c>
      <c r="G104" s="70" t="s">
        <v>1797</v>
      </c>
      <c r="H104" s="70" t="s">
        <v>1798</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1810</v>
      </c>
      <c r="B105" s="70">
        <v>98</v>
      </c>
      <c r="C105" s="70">
        <v>13</v>
      </c>
      <c r="D105" s="70">
        <v>6</v>
      </c>
      <c r="E105" s="70">
        <v>2016</v>
      </c>
      <c r="F105" s="70" t="s">
        <v>155</v>
      </c>
      <c r="G105" s="70" t="s">
        <v>1797</v>
      </c>
      <c r="H105" s="70" t="s">
        <v>1798</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1811</v>
      </c>
      <c r="B106" s="70">
        <v>99</v>
      </c>
      <c r="C106" s="70">
        <v>14</v>
      </c>
      <c r="D106" s="70">
        <v>6</v>
      </c>
      <c r="E106" s="70">
        <v>2017</v>
      </c>
      <c r="F106" s="70" t="s">
        <v>156</v>
      </c>
      <c r="G106" s="70" t="s">
        <v>1797</v>
      </c>
      <c r="H106" s="70" t="s">
        <v>1798</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1812</v>
      </c>
      <c r="B107" s="70">
        <v>100</v>
      </c>
      <c r="C107" s="70">
        <v>15</v>
      </c>
      <c r="D107" s="70">
        <v>6</v>
      </c>
      <c r="E107" s="70">
        <v>2018</v>
      </c>
      <c r="F107" s="70" t="s">
        <v>183</v>
      </c>
      <c r="G107" s="70" t="s">
        <v>1797</v>
      </c>
      <c r="H107" s="70" t="s">
        <v>1798</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1813</v>
      </c>
      <c r="B108" s="70">
        <v>101</v>
      </c>
      <c r="C108" s="70">
        <v>16</v>
      </c>
      <c r="D108" s="70">
        <v>6</v>
      </c>
      <c r="E108" s="70">
        <v>2019</v>
      </c>
      <c r="F108" s="70" t="s">
        <v>158</v>
      </c>
      <c r="G108" s="70" t="s">
        <v>1797</v>
      </c>
      <c r="H108" s="70" t="s">
        <v>1798</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1814</v>
      </c>
      <c r="B109" s="70">
        <v>102</v>
      </c>
      <c r="C109" s="70">
        <v>17</v>
      </c>
      <c r="D109" s="70">
        <v>6</v>
      </c>
      <c r="E109" s="70">
        <v>2020</v>
      </c>
      <c r="F109" s="70" t="s">
        <v>159</v>
      </c>
      <c r="G109" s="70" t="s">
        <v>1797</v>
      </c>
      <c r="H109" s="70" t="s">
        <v>1798</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1815</v>
      </c>
      <c r="B110" s="70">
        <v>102</v>
      </c>
      <c r="C110" s="70">
        <v>18</v>
      </c>
      <c r="D110" s="70">
        <v>6</v>
      </c>
      <c r="E110" s="70">
        <v>2021</v>
      </c>
      <c r="F110" s="70" t="s">
        <v>160</v>
      </c>
      <c r="G110" s="70" t="s">
        <v>1797</v>
      </c>
      <c r="H110" s="70" t="s">
        <v>1798</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1816</v>
      </c>
      <c r="B111" s="70">
        <v>102</v>
      </c>
      <c r="C111" s="70">
        <v>19</v>
      </c>
      <c r="D111" s="70">
        <v>6</v>
      </c>
      <c r="E111" s="70">
        <v>2022</v>
      </c>
      <c r="F111" s="70" t="s">
        <v>161</v>
      </c>
      <c r="G111" s="70" t="s">
        <v>1797</v>
      </c>
      <c r="H111" s="70" t="s">
        <v>1798</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1817</v>
      </c>
      <c r="B112" s="70">
        <v>102</v>
      </c>
      <c r="C112" s="70">
        <v>20</v>
      </c>
      <c r="D112" s="70">
        <v>6</v>
      </c>
      <c r="E112" s="70">
        <v>2023</v>
      </c>
      <c r="F112" s="70" t="s">
        <v>1539</v>
      </c>
      <c r="G112" s="70" t="s">
        <v>1797</v>
      </c>
      <c r="H112" s="70" t="s">
        <v>1798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1818</v>
      </c>
      <c r="B113" s="70">
        <v>102</v>
      </c>
      <c r="C113" s="70">
        <v>21</v>
      </c>
      <c r="D113" s="70">
        <v>6</v>
      </c>
      <c r="E113" s="70">
        <v>2024</v>
      </c>
      <c r="F113" s="70" t="s">
        <v>1554</v>
      </c>
      <c r="G113" s="70" t="s">
        <v>1797</v>
      </c>
      <c r="H113" s="70" t="s">
        <v>1798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1819</v>
      </c>
      <c r="B114" s="70">
        <v>341</v>
      </c>
      <c r="C114" s="70">
        <v>1</v>
      </c>
      <c r="D114" s="70">
        <v>21</v>
      </c>
      <c r="E114" s="70">
        <v>1990</v>
      </c>
      <c r="F114" s="70" t="s">
        <v>787</v>
      </c>
      <c r="G114" s="70" t="s">
        <v>1820</v>
      </c>
      <c r="H114" s="70" t="s">
        <v>1821</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1822</v>
      </c>
      <c r="B115" s="70">
        <v>342</v>
      </c>
      <c r="C115" s="70">
        <v>2</v>
      </c>
      <c r="D115" s="70">
        <v>21</v>
      </c>
      <c r="E115" s="70">
        <v>2005</v>
      </c>
      <c r="F115" s="70" t="s">
        <v>789</v>
      </c>
      <c r="G115" s="70" t="s">
        <v>1820</v>
      </c>
      <c r="H115" s="70" t="s">
        <v>1821</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1823</v>
      </c>
      <c r="B116" s="70">
        <v>343</v>
      </c>
      <c r="C116" s="70">
        <v>3</v>
      </c>
      <c r="D116" s="70">
        <v>21</v>
      </c>
      <c r="E116" s="70">
        <v>2006</v>
      </c>
      <c r="F116" s="70" t="s">
        <v>790</v>
      </c>
      <c r="G116" s="70" t="s">
        <v>1820</v>
      </c>
      <c r="H116" s="70" t="s">
        <v>1821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1824</v>
      </c>
      <c r="B117" s="70">
        <v>344</v>
      </c>
      <c r="C117" s="70">
        <v>4</v>
      </c>
      <c r="D117" s="70">
        <v>21</v>
      </c>
      <c r="E117" s="70">
        <v>2007</v>
      </c>
      <c r="F117" s="70" t="s">
        <v>791</v>
      </c>
      <c r="G117" s="70" t="s">
        <v>1820</v>
      </c>
      <c r="H117" s="70" t="s">
        <v>1821</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1825</v>
      </c>
      <c r="B118" s="70">
        <v>345</v>
      </c>
      <c r="C118" s="70">
        <v>5</v>
      </c>
      <c r="D118" s="70">
        <v>21</v>
      </c>
      <c r="E118" s="70">
        <v>2008</v>
      </c>
      <c r="F118" s="70" t="s">
        <v>792</v>
      </c>
      <c r="G118" s="70" t="s">
        <v>1820</v>
      </c>
      <c r="H118" s="70" t="s">
        <v>1821</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1826</v>
      </c>
      <c r="B119" s="70">
        <v>346</v>
      </c>
      <c r="C119" s="70">
        <v>6</v>
      </c>
      <c r="D119" s="70">
        <v>21</v>
      </c>
      <c r="E119" s="70">
        <v>2009</v>
      </c>
      <c r="F119" s="70" t="s">
        <v>176</v>
      </c>
      <c r="G119" s="70" t="s">
        <v>1820</v>
      </c>
      <c r="H119" s="70" t="s">
        <v>1821</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1827</v>
      </c>
      <c r="B120" s="70">
        <v>347</v>
      </c>
      <c r="C120" s="70">
        <v>7</v>
      </c>
      <c r="D120" s="70">
        <v>21</v>
      </c>
      <c r="E120" s="70">
        <v>2010</v>
      </c>
      <c r="F120" s="70" t="s">
        <v>177</v>
      </c>
      <c r="G120" s="70" t="s">
        <v>1820</v>
      </c>
      <c r="H120" s="70" t="s">
        <v>1821</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1828</v>
      </c>
      <c r="B121" s="70">
        <v>348</v>
      </c>
      <c r="C121" s="70">
        <v>8</v>
      </c>
      <c r="D121" s="70">
        <v>21</v>
      </c>
      <c r="E121" s="70">
        <v>2011</v>
      </c>
      <c r="F121" s="70" t="s">
        <v>178</v>
      </c>
      <c r="G121" s="1064" t="s">
        <v>1820</v>
      </c>
      <c r="H121" s="70" t="s">
        <v>1821</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1829</v>
      </c>
      <c r="B122" s="70">
        <v>349</v>
      </c>
      <c r="C122" s="70">
        <v>9</v>
      </c>
      <c r="D122" s="70">
        <v>21</v>
      </c>
      <c r="E122" s="70">
        <v>2012</v>
      </c>
      <c r="F122" s="70" t="s">
        <v>179</v>
      </c>
      <c r="G122" s="1064" t="s">
        <v>1820</v>
      </c>
      <c r="H122" s="70" t="s">
        <v>1821</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1830</v>
      </c>
      <c r="B123" s="70">
        <v>350</v>
      </c>
      <c r="C123" s="70">
        <v>10</v>
      </c>
      <c r="D123" s="70">
        <v>21</v>
      </c>
      <c r="E123" s="70">
        <v>2013</v>
      </c>
      <c r="F123" s="70" t="s">
        <v>180</v>
      </c>
      <c r="G123" s="70" t="s">
        <v>1820</v>
      </c>
      <c r="H123" s="70" t="s">
        <v>1821</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1831</v>
      </c>
      <c r="B124" s="70">
        <v>351</v>
      </c>
      <c r="C124" s="70">
        <v>11</v>
      </c>
      <c r="D124" s="70">
        <v>21</v>
      </c>
      <c r="E124" s="70">
        <v>2014</v>
      </c>
      <c r="F124" s="70" t="s">
        <v>181</v>
      </c>
      <c r="G124" s="70" t="s">
        <v>1820</v>
      </c>
      <c r="H124" s="70" t="s">
        <v>1821</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1832</v>
      </c>
      <c r="B125" s="70">
        <v>352</v>
      </c>
      <c r="C125" s="70">
        <v>12</v>
      </c>
      <c r="D125" s="70">
        <v>21</v>
      </c>
      <c r="E125" s="70">
        <v>2015</v>
      </c>
      <c r="F125" s="70" t="s">
        <v>182</v>
      </c>
      <c r="G125" s="70" t="s">
        <v>1820</v>
      </c>
      <c r="H125" s="70" t="s">
        <v>1821</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1833</v>
      </c>
      <c r="B126" s="70">
        <v>353</v>
      </c>
      <c r="C126" s="70">
        <v>13</v>
      </c>
      <c r="D126" s="70">
        <v>21</v>
      </c>
      <c r="E126" s="70">
        <v>2016</v>
      </c>
      <c r="F126" s="70" t="s">
        <v>155</v>
      </c>
      <c r="G126" s="70" t="s">
        <v>1820</v>
      </c>
      <c r="H126" s="70" t="s">
        <v>1821</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1834</v>
      </c>
      <c r="B127" s="70">
        <v>354</v>
      </c>
      <c r="C127" s="70">
        <v>14</v>
      </c>
      <c r="D127" s="70">
        <v>21</v>
      </c>
      <c r="E127" s="70">
        <v>2017</v>
      </c>
      <c r="F127" s="70" t="s">
        <v>156</v>
      </c>
      <c r="G127" s="70" t="s">
        <v>1820</v>
      </c>
      <c r="H127" s="70" t="s">
        <v>1821</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1835</v>
      </c>
      <c r="B128" s="70">
        <v>355</v>
      </c>
      <c r="C128" s="70">
        <v>15</v>
      </c>
      <c r="D128" s="70">
        <v>21</v>
      </c>
      <c r="E128" s="70">
        <v>2018</v>
      </c>
      <c r="F128" s="70" t="s">
        <v>183</v>
      </c>
      <c r="G128" s="70" t="s">
        <v>1820</v>
      </c>
      <c r="H128" s="70" t="s">
        <v>1821</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1836</v>
      </c>
      <c r="B129" s="70">
        <v>356</v>
      </c>
      <c r="C129" s="70">
        <v>16</v>
      </c>
      <c r="D129" s="70">
        <v>21</v>
      </c>
      <c r="E129" s="70">
        <v>2019</v>
      </c>
      <c r="F129" s="70" t="s">
        <v>158</v>
      </c>
      <c r="G129" s="70" t="s">
        <v>1820</v>
      </c>
      <c r="H129" s="70" t="s">
        <v>1821</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1837</v>
      </c>
      <c r="B130" s="70">
        <v>357</v>
      </c>
      <c r="C130" s="70">
        <v>17</v>
      </c>
      <c r="D130" s="70">
        <v>21</v>
      </c>
      <c r="E130" s="70">
        <v>2020</v>
      </c>
      <c r="F130" s="70" t="s">
        <v>159</v>
      </c>
      <c r="G130" s="70" t="s">
        <v>1820</v>
      </c>
      <c r="H130" s="70" t="s">
        <v>1821</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1838</v>
      </c>
      <c r="B131" s="70">
        <v>357</v>
      </c>
      <c r="C131" s="70">
        <v>18</v>
      </c>
      <c r="D131" s="70">
        <v>21</v>
      </c>
      <c r="E131" s="70">
        <v>2021</v>
      </c>
      <c r="F131" s="70" t="s">
        <v>160</v>
      </c>
      <c r="G131" s="70" t="s">
        <v>1820</v>
      </c>
      <c r="H131" s="70" t="s">
        <v>1821</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1839</v>
      </c>
      <c r="B132" s="70">
        <v>357</v>
      </c>
      <c r="C132" s="70">
        <v>19</v>
      </c>
      <c r="D132" s="70">
        <v>21</v>
      </c>
      <c r="E132" s="70">
        <v>2022</v>
      </c>
      <c r="F132" s="70" t="s">
        <v>161</v>
      </c>
      <c r="G132" s="70" t="s">
        <v>1820</v>
      </c>
      <c r="H132" s="70" t="s">
        <v>1821</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1840</v>
      </c>
      <c r="B133" s="70">
        <v>357</v>
      </c>
      <c r="C133" s="70">
        <v>20</v>
      </c>
      <c r="D133" s="70">
        <v>21</v>
      </c>
      <c r="E133" s="70">
        <v>2023</v>
      </c>
      <c r="F133" s="70" t="s">
        <v>1539</v>
      </c>
      <c r="G133" s="70" t="s">
        <v>1820</v>
      </c>
      <c r="H133" s="70" t="s">
        <v>1821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1841</v>
      </c>
      <c r="B134" s="70">
        <v>357</v>
      </c>
      <c r="C134" s="70">
        <v>21</v>
      </c>
      <c r="D134" s="70">
        <v>21</v>
      </c>
      <c r="E134" s="70">
        <v>2024</v>
      </c>
      <c r="F134" s="70" t="s">
        <v>1554</v>
      </c>
      <c r="G134" s="70" t="s">
        <v>1820</v>
      </c>
      <c r="H134" s="70" t="s">
        <v>1821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1842</v>
      </c>
      <c r="B135" s="70">
        <v>392</v>
      </c>
      <c r="C135" s="70">
        <v>1</v>
      </c>
      <c r="D135" s="70">
        <v>24</v>
      </c>
      <c r="E135" s="70">
        <v>1990</v>
      </c>
      <c r="F135" s="70" t="s">
        <v>787</v>
      </c>
      <c r="G135" s="70" t="s">
        <v>1843</v>
      </c>
      <c r="H135" s="70" t="s">
        <v>1844</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1845</v>
      </c>
      <c r="B136" s="70">
        <v>393</v>
      </c>
      <c r="C136" s="70">
        <v>2</v>
      </c>
      <c r="D136" s="70">
        <v>24</v>
      </c>
      <c r="E136" s="70">
        <v>2005</v>
      </c>
      <c r="F136" s="70" t="s">
        <v>789</v>
      </c>
      <c r="G136" s="70" t="s">
        <v>1843</v>
      </c>
      <c r="H136" s="70" t="s">
        <v>1844</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1846</v>
      </c>
      <c r="B137" s="70">
        <v>394</v>
      </c>
      <c r="C137" s="70">
        <v>3</v>
      </c>
      <c r="D137" s="70">
        <v>24</v>
      </c>
      <c r="E137" s="70">
        <v>2006</v>
      </c>
      <c r="F137" s="70" t="s">
        <v>790</v>
      </c>
      <c r="G137" s="70" t="s">
        <v>1843</v>
      </c>
      <c r="H137" s="70" t="s">
        <v>1844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1847</v>
      </c>
      <c r="B138" s="70">
        <v>395</v>
      </c>
      <c r="C138" s="70">
        <v>4</v>
      </c>
      <c r="D138" s="70">
        <v>24</v>
      </c>
      <c r="E138" s="70">
        <v>2007</v>
      </c>
      <c r="F138" s="70" t="s">
        <v>791</v>
      </c>
      <c r="G138" s="70" t="s">
        <v>1843</v>
      </c>
      <c r="H138" s="70" t="s">
        <v>1844</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1848</v>
      </c>
      <c r="B139" s="70">
        <v>396</v>
      </c>
      <c r="C139" s="70">
        <v>5</v>
      </c>
      <c r="D139" s="70">
        <v>24</v>
      </c>
      <c r="E139" s="70">
        <v>2008</v>
      </c>
      <c r="F139" s="70" t="s">
        <v>792</v>
      </c>
      <c r="G139" s="70" t="s">
        <v>1843</v>
      </c>
      <c r="H139" s="70" t="s">
        <v>1844</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1849</v>
      </c>
      <c r="B140" s="70">
        <v>397</v>
      </c>
      <c r="C140" s="70">
        <v>6</v>
      </c>
      <c r="D140" s="70">
        <v>24</v>
      </c>
      <c r="E140" s="70">
        <v>2009</v>
      </c>
      <c r="F140" s="70" t="s">
        <v>176</v>
      </c>
      <c r="G140" s="1064" t="s">
        <v>1843</v>
      </c>
      <c r="H140" s="70" t="s">
        <v>1844</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1850</v>
      </c>
      <c r="B141" s="70">
        <v>398</v>
      </c>
      <c r="C141" s="70">
        <v>7</v>
      </c>
      <c r="D141" s="70">
        <v>24</v>
      </c>
      <c r="E141" s="70">
        <v>2010</v>
      </c>
      <c r="F141" s="70" t="s">
        <v>177</v>
      </c>
      <c r="G141" s="1064" t="s">
        <v>1843</v>
      </c>
      <c r="H141" s="70" t="s">
        <v>1844</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1851</v>
      </c>
      <c r="B142" s="70">
        <v>399</v>
      </c>
      <c r="C142" s="70">
        <v>8</v>
      </c>
      <c r="D142" s="70">
        <v>24</v>
      </c>
      <c r="E142" s="70">
        <v>2011</v>
      </c>
      <c r="F142" s="70" t="s">
        <v>178</v>
      </c>
      <c r="G142" s="70" t="s">
        <v>1843</v>
      </c>
      <c r="H142" s="70" t="s">
        <v>1844</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1852</v>
      </c>
      <c r="B143" s="70">
        <v>400</v>
      </c>
      <c r="C143" s="70">
        <v>9</v>
      </c>
      <c r="D143" s="70">
        <v>24</v>
      </c>
      <c r="E143" s="70">
        <v>2012</v>
      </c>
      <c r="F143" s="70" t="s">
        <v>179</v>
      </c>
      <c r="G143" s="70" t="s">
        <v>1843</v>
      </c>
      <c r="H143" s="70" t="s">
        <v>1844</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1853</v>
      </c>
      <c r="B144" s="70">
        <v>401</v>
      </c>
      <c r="C144" s="70">
        <v>10</v>
      </c>
      <c r="D144" s="70">
        <v>24</v>
      </c>
      <c r="E144" s="70">
        <v>2013</v>
      </c>
      <c r="F144" s="70" t="s">
        <v>180</v>
      </c>
      <c r="G144" s="70" t="s">
        <v>1843</v>
      </c>
      <c r="H144" s="70" t="s">
        <v>1844</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1854</v>
      </c>
      <c r="B145" s="70">
        <v>402</v>
      </c>
      <c r="C145" s="70">
        <v>11</v>
      </c>
      <c r="D145" s="70">
        <v>24</v>
      </c>
      <c r="E145" s="70">
        <v>2014</v>
      </c>
      <c r="F145" s="70" t="s">
        <v>181</v>
      </c>
      <c r="G145" s="70" t="s">
        <v>1843</v>
      </c>
      <c r="H145" s="70" t="s">
        <v>1844</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1855</v>
      </c>
      <c r="B146" s="70">
        <v>403</v>
      </c>
      <c r="C146" s="70">
        <v>12</v>
      </c>
      <c r="D146" s="70">
        <v>24</v>
      </c>
      <c r="E146" s="70">
        <v>2015</v>
      </c>
      <c r="F146" s="70" t="s">
        <v>182</v>
      </c>
      <c r="G146" s="70" t="s">
        <v>1843</v>
      </c>
      <c r="H146" s="70" t="s">
        <v>1844</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1856</v>
      </c>
      <c r="B147" s="70">
        <v>404</v>
      </c>
      <c r="C147" s="70">
        <v>13</v>
      </c>
      <c r="D147" s="70">
        <v>24</v>
      </c>
      <c r="E147" s="70">
        <v>2016</v>
      </c>
      <c r="F147" s="70" t="s">
        <v>155</v>
      </c>
      <c r="G147" s="70" t="s">
        <v>1843</v>
      </c>
      <c r="H147" s="70" t="s">
        <v>1844</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1857</v>
      </c>
      <c r="B148" s="70">
        <v>405</v>
      </c>
      <c r="C148" s="70">
        <v>14</v>
      </c>
      <c r="D148" s="70">
        <v>24</v>
      </c>
      <c r="E148" s="70">
        <v>2017</v>
      </c>
      <c r="F148" s="70" t="s">
        <v>156</v>
      </c>
      <c r="G148" s="70" t="s">
        <v>1843</v>
      </c>
      <c r="H148" s="70" t="s">
        <v>1844</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1858</v>
      </c>
      <c r="B149" s="70">
        <v>406</v>
      </c>
      <c r="C149" s="70">
        <v>15</v>
      </c>
      <c r="D149" s="70">
        <v>24</v>
      </c>
      <c r="E149" s="70">
        <v>2018</v>
      </c>
      <c r="F149" s="70" t="s">
        <v>183</v>
      </c>
      <c r="G149" s="70" t="s">
        <v>1843</v>
      </c>
      <c r="H149" s="70" t="s">
        <v>1844</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1859</v>
      </c>
      <c r="B150" s="70">
        <v>407</v>
      </c>
      <c r="C150" s="70">
        <v>16</v>
      </c>
      <c r="D150" s="70">
        <v>24</v>
      </c>
      <c r="E150" s="70">
        <v>2019</v>
      </c>
      <c r="F150" s="70" t="s">
        <v>158</v>
      </c>
      <c r="G150" s="70" t="s">
        <v>1843</v>
      </c>
      <c r="H150" s="70" t="s">
        <v>1844</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1860</v>
      </c>
      <c r="B151" s="70">
        <v>408</v>
      </c>
      <c r="C151" s="70">
        <v>17</v>
      </c>
      <c r="D151" s="70">
        <v>24</v>
      </c>
      <c r="E151" s="70">
        <v>2020</v>
      </c>
      <c r="F151" s="70" t="s">
        <v>159</v>
      </c>
      <c r="G151" s="70" t="s">
        <v>1843</v>
      </c>
      <c r="H151" s="70" t="s">
        <v>1844</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1861</v>
      </c>
      <c r="B152" s="70">
        <v>408</v>
      </c>
      <c r="C152" s="70">
        <v>18</v>
      </c>
      <c r="D152" s="70">
        <v>24</v>
      </c>
      <c r="E152" s="70">
        <v>2021</v>
      </c>
      <c r="F152" s="70" t="s">
        <v>160</v>
      </c>
      <c r="G152" s="70" t="s">
        <v>1843</v>
      </c>
      <c r="H152" s="70" t="s">
        <v>1844</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1862</v>
      </c>
      <c r="B153" s="70">
        <v>408</v>
      </c>
      <c r="C153" s="70">
        <v>19</v>
      </c>
      <c r="D153" s="70">
        <v>24</v>
      </c>
      <c r="E153" s="70">
        <v>2022</v>
      </c>
      <c r="F153" s="70" t="s">
        <v>161</v>
      </c>
      <c r="G153" s="70" t="s">
        <v>1843</v>
      </c>
      <c r="H153" s="70" t="s">
        <v>1844</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1863</v>
      </c>
      <c r="B154" s="70">
        <v>408</v>
      </c>
      <c r="C154" s="70">
        <v>20</v>
      </c>
      <c r="D154" s="70">
        <v>24</v>
      </c>
      <c r="E154" s="70">
        <v>2023</v>
      </c>
      <c r="F154" s="70" t="s">
        <v>1539</v>
      </c>
      <c r="G154" s="70" t="s">
        <v>1843</v>
      </c>
      <c r="H154" s="70" t="s">
        <v>1844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1864</v>
      </c>
      <c r="B155" s="70">
        <v>408</v>
      </c>
      <c r="C155" s="70">
        <v>21</v>
      </c>
      <c r="D155" s="70">
        <v>24</v>
      </c>
      <c r="E155" s="70">
        <v>2024</v>
      </c>
      <c r="F155" s="70" t="s">
        <v>1554</v>
      </c>
      <c r="G155" s="70" t="s">
        <v>1843</v>
      </c>
      <c r="H155" s="70" t="s">
        <v>1844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1865</v>
      </c>
      <c r="B156" s="70">
        <v>239</v>
      </c>
      <c r="C156" s="70">
        <v>1</v>
      </c>
      <c r="D156" s="70">
        <v>15</v>
      </c>
      <c r="E156" s="70">
        <v>1990</v>
      </c>
      <c r="F156" s="70" t="s">
        <v>787</v>
      </c>
      <c r="G156" s="70" t="s">
        <v>1696</v>
      </c>
      <c r="H156" s="70" t="s">
        <v>1697</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1866</v>
      </c>
      <c r="B157" s="70">
        <v>240</v>
      </c>
      <c r="C157" s="70">
        <v>2</v>
      </c>
      <c r="D157" s="70">
        <v>15</v>
      </c>
      <c r="E157" s="70">
        <v>2005</v>
      </c>
      <c r="F157" s="70" t="s">
        <v>789</v>
      </c>
      <c r="G157" s="70" t="s">
        <v>1696</v>
      </c>
      <c r="H157" s="70" t="s">
        <v>1697</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1867</v>
      </c>
      <c r="B158" s="70">
        <v>241</v>
      </c>
      <c r="C158" s="70">
        <v>3</v>
      </c>
      <c r="D158" s="70">
        <v>15</v>
      </c>
      <c r="E158" s="70">
        <v>2006</v>
      </c>
      <c r="F158" s="70" t="s">
        <v>790</v>
      </c>
      <c r="G158" s="1064" t="s">
        <v>1696</v>
      </c>
      <c r="H158" s="70" t="s">
        <v>1697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1868</v>
      </c>
      <c r="B159" s="70">
        <v>242</v>
      </c>
      <c r="C159" s="70">
        <v>4</v>
      </c>
      <c r="D159" s="70">
        <v>15</v>
      </c>
      <c r="E159" s="70">
        <v>2007</v>
      </c>
      <c r="F159" s="70" t="s">
        <v>791</v>
      </c>
      <c r="G159" s="1064" t="s">
        <v>1696</v>
      </c>
      <c r="H159" s="70" t="s">
        <v>1697</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1869</v>
      </c>
      <c r="B160" s="70">
        <v>243</v>
      </c>
      <c r="C160" s="70">
        <v>5</v>
      </c>
      <c r="D160" s="70">
        <v>15</v>
      </c>
      <c r="E160" s="70">
        <v>2008</v>
      </c>
      <c r="F160" s="70" t="s">
        <v>792</v>
      </c>
      <c r="G160" s="70" t="s">
        <v>1696</v>
      </c>
      <c r="H160" s="70" t="s">
        <v>1697</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1870</v>
      </c>
      <c r="B161" s="70">
        <v>244</v>
      </c>
      <c r="C161" s="70">
        <v>6</v>
      </c>
      <c r="D161" s="70">
        <v>15</v>
      </c>
      <c r="E161" s="70">
        <v>2009</v>
      </c>
      <c r="F161" s="70" t="s">
        <v>176</v>
      </c>
      <c r="G161" s="70" t="s">
        <v>1696</v>
      </c>
      <c r="H161" s="70" t="s">
        <v>1697</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1871</v>
      </c>
      <c r="B162" s="70">
        <v>245</v>
      </c>
      <c r="C162" s="70">
        <v>7</v>
      </c>
      <c r="D162" s="70">
        <v>15</v>
      </c>
      <c r="E162" s="70">
        <v>2010</v>
      </c>
      <c r="F162" s="70" t="s">
        <v>177</v>
      </c>
      <c r="G162" s="70" t="s">
        <v>1696</v>
      </c>
      <c r="H162" s="70" t="s">
        <v>1697</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1872</v>
      </c>
      <c r="B163" s="70">
        <v>246</v>
      </c>
      <c r="C163" s="70">
        <v>8</v>
      </c>
      <c r="D163" s="70">
        <v>15</v>
      </c>
      <c r="E163" s="70">
        <v>2011</v>
      </c>
      <c r="F163" s="70" t="s">
        <v>178</v>
      </c>
      <c r="G163" s="70" t="s">
        <v>1696</v>
      </c>
      <c r="H163" s="70" t="s">
        <v>1697</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1873</v>
      </c>
      <c r="B164" s="70">
        <v>247</v>
      </c>
      <c r="C164" s="70">
        <v>9</v>
      </c>
      <c r="D164" s="70">
        <v>15</v>
      </c>
      <c r="E164" s="70">
        <v>2012</v>
      </c>
      <c r="F164" s="70" t="s">
        <v>179</v>
      </c>
      <c r="G164" s="70" t="s">
        <v>1696</v>
      </c>
      <c r="H164" s="70" t="s">
        <v>1697</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1874</v>
      </c>
      <c r="B165" s="70">
        <v>248</v>
      </c>
      <c r="C165" s="70">
        <v>10</v>
      </c>
      <c r="D165" s="70">
        <v>15</v>
      </c>
      <c r="E165" s="70">
        <v>2013</v>
      </c>
      <c r="F165" s="70" t="s">
        <v>180</v>
      </c>
      <c r="G165" s="70" t="s">
        <v>1696</v>
      </c>
      <c r="H165" s="70" t="s">
        <v>1697</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1875</v>
      </c>
      <c r="B166" s="70">
        <v>249</v>
      </c>
      <c r="C166" s="70">
        <v>11</v>
      </c>
      <c r="D166" s="70">
        <v>15</v>
      </c>
      <c r="E166" s="70">
        <v>2014</v>
      </c>
      <c r="F166" s="70" t="s">
        <v>181</v>
      </c>
      <c r="G166" s="70" t="s">
        <v>1696</v>
      </c>
      <c r="H166" s="70" t="s">
        <v>1697</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1876</v>
      </c>
      <c r="B167" s="70">
        <v>250</v>
      </c>
      <c r="C167" s="70">
        <v>12</v>
      </c>
      <c r="D167" s="70">
        <v>15</v>
      </c>
      <c r="E167" s="70">
        <v>2015</v>
      </c>
      <c r="F167" s="70" t="s">
        <v>182</v>
      </c>
      <c r="G167" s="70" t="s">
        <v>1696</v>
      </c>
      <c r="H167" s="70" t="s">
        <v>1697</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1877</v>
      </c>
      <c r="B168" s="70">
        <v>251</v>
      </c>
      <c r="C168" s="70">
        <v>13</v>
      </c>
      <c r="D168" s="70">
        <v>15</v>
      </c>
      <c r="E168" s="70">
        <v>2016</v>
      </c>
      <c r="F168" s="70" t="s">
        <v>155</v>
      </c>
      <c r="G168" s="70" t="s">
        <v>1696</v>
      </c>
      <c r="H168" s="70" t="s">
        <v>1697</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1878</v>
      </c>
      <c r="B169" s="70">
        <v>252</v>
      </c>
      <c r="C169" s="70">
        <v>14</v>
      </c>
      <c r="D169" s="70">
        <v>15</v>
      </c>
      <c r="E169" s="70">
        <v>2017</v>
      </c>
      <c r="F169" s="70" t="s">
        <v>156</v>
      </c>
      <c r="G169" s="70" t="s">
        <v>1696</v>
      </c>
      <c r="H169" s="70" t="s">
        <v>1697</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1879</v>
      </c>
      <c r="B170" s="70">
        <v>253</v>
      </c>
      <c r="C170" s="70">
        <v>15</v>
      </c>
      <c r="D170" s="70">
        <v>15</v>
      </c>
      <c r="E170" s="70">
        <v>2018</v>
      </c>
      <c r="F170" s="70" t="s">
        <v>183</v>
      </c>
      <c r="G170" s="70" t="s">
        <v>1696</v>
      </c>
      <c r="H170" s="70" t="s">
        <v>1697</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1880</v>
      </c>
      <c r="B171" s="70">
        <v>254</v>
      </c>
      <c r="C171" s="70">
        <v>16</v>
      </c>
      <c r="D171" s="70">
        <v>15</v>
      </c>
      <c r="E171" s="70">
        <v>2019</v>
      </c>
      <c r="F171" s="70" t="s">
        <v>158</v>
      </c>
      <c r="G171" s="70" t="s">
        <v>1696</v>
      </c>
      <c r="H171" s="70" t="s">
        <v>1697</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1881</v>
      </c>
      <c r="B172" s="70">
        <v>255</v>
      </c>
      <c r="C172" s="70">
        <v>17</v>
      </c>
      <c r="D172" s="70">
        <v>15</v>
      </c>
      <c r="E172" s="70">
        <v>2020</v>
      </c>
      <c r="F172" s="70" t="s">
        <v>159</v>
      </c>
      <c r="G172" s="70" t="s">
        <v>1696</v>
      </c>
      <c r="H172" s="70" t="s">
        <v>1697</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1882</v>
      </c>
      <c r="B173" s="70">
        <v>255</v>
      </c>
      <c r="C173" s="70">
        <v>18</v>
      </c>
      <c r="D173" s="70">
        <v>15</v>
      </c>
      <c r="E173" s="70">
        <v>2021</v>
      </c>
      <c r="F173" s="70" t="s">
        <v>160</v>
      </c>
      <c r="G173" s="70" t="s">
        <v>1696</v>
      </c>
      <c r="H173" s="70" t="s">
        <v>1697</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1699</v>
      </c>
      <c r="B174" s="70">
        <v>255</v>
      </c>
      <c r="C174" s="70">
        <v>19</v>
      </c>
      <c r="D174" s="70">
        <v>15</v>
      </c>
      <c r="E174" s="70">
        <v>2022</v>
      </c>
      <c r="F174" s="70" t="s">
        <v>161</v>
      </c>
      <c r="G174" s="70" t="s">
        <v>1696</v>
      </c>
      <c r="H174" s="70" t="s">
        <v>1697</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1883</v>
      </c>
      <c r="B175" s="70">
        <v>255</v>
      </c>
      <c r="C175" s="70">
        <v>20</v>
      </c>
      <c r="D175" s="70">
        <v>15</v>
      </c>
      <c r="E175" s="70">
        <v>2023</v>
      </c>
      <c r="F175" s="70" t="s">
        <v>1539</v>
      </c>
      <c r="G175" s="70" t="s">
        <v>1696</v>
      </c>
      <c r="H175" s="70" t="s">
        <v>1697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1695</v>
      </c>
      <c r="B176" s="70">
        <v>255</v>
      </c>
      <c r="C176" s="70">
        <v>21</v>
      </c>
      <c r="D176" s="70">
        <v>15</v>
      </c>
      <c r="E176" s="70">
        <v>2024</v>
      </c>
      <c r="F176" s="70" t="s">
        <v>1554</v>
      </c>
      <c r="G176" s="70" t="s">
        <v>1696</v>
      </c>
      <c r="H176" s="70" t="s">
        <v>1697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1884</v>
      </c>
      <c r="B177" s="70">
        <v>460</v>
      </c>
      <c r="C177" s="70">
        <v>1</v>
      </c>
      <c r="D177" s="70">
        <v>28</v>
      </c>
      <c r="E177" s="70">
        <v>1990</v>
      </c>
      <c r="F177" s="70" t="s">
        <v>787</v>
      </c>
      <c r="G177" s="70" t="s">
        <v>1885</v>
      </c>
      <c r="H177" s="70" t="s">
        <v>1886</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1887</v>
      </c>
      <c r="B178" s="70">
        <v>461</v>
      </c>
      <c r="C178" s="70">
        <v>2</v>
      </c>
      <c r="D178" s="70">
        <v>28</v>
      </c>
      <c r="E178" s="70">
        <v>2005</v>
      </c>
      <c r="F178" s="70" t="s">
        <v>789</v>
      </c>
      <c r="G178" s="1064" t="s">
        <v>1885</v>
      </c>
      <c r="H178" s="70" t="s">
        <v>1886</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1888</v>
      </c>
      <c r="B179" s="70">
        <v>462</v>
      </c>
      <c r="C179" s="70">
        <v>3</v>
      </c>
      <c r="D179" s="70">
        <v>28</v>
      </c>
      <c r="E179" s="70">
        <v>2006</v>
      </c>
      <c r="F179" s="70" t="s">
        <v>790</v>
      </c>
      <c r="G179" s="1064" t="s">
        <v>1885</v>
      </c>
      <c r="H179" s="70" t="s">
        <v>1886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1889</v>
      </c>
      <c r="B180" s="70">
        <v>463</v>
      </c>
      <c r="C180" s="70">
        <v>4</v>
      </c>
      <c r="D180" s="70">
        <v>28</v>
      </c>
      <c r="E180" s="70">
        <v>2007</v>
      </c>
      <c r="F180" s="70" t="s">
        <v>791</v>
      </c>
      <c r="G180" s="70" t="s">
        <v>1885</v>
      </c>
      <c r="H180" s="70" t="s">
        <v>1886</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1890</v>
      </c>
      <c r="B181" s="70">
        <v>464</v>
      </c>
      <c r="C181" s="70">
        <v>5</v>
      </c>
      <c r="D181" s="70">
        <v>28</v>
      </c>
      <c r="E181" s="70">
        <v>2008</v>
      </c>
      <c r="F181" s="70" t="s">
        <v>792</v>
      </c>
      <c r="G181" s="70" t="s">
        <v>1885</v>
      </c>
      <c r="H181" s="70" t="s">
        <v>1886</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1891</v>
      </c>
      <c r="B182" s="70">
        <v>465</v>
      </c>
      <c r="C182" s="70">
        <v>6</v>
      </c>
      <c r="D182" s="70">
        <v>28</v>
      </c>
      <c r="E182" s="70">
        <v>2009</v>
      </c>
      <c r="F182" s="70" t="s">
        <v>176</v>
      </c>
      <c r="G182" s="70" t="s">
        <v>1885</v>
      </c>
      <c r="H182" s="70" t="s">
        <v>1886</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1892</v>
      </c>
      <c r="B183" s="70">
        <v>466</v>
      </c>
      <c r="C183" s="70">
        <v>7</v>
      </c>
      <c r="D183" s="70">
        <v>28</v>
      </c>
      <c r="E183" s="70">
        <v>2010</v>
      </c>
      <c r="F183" s="70" t="s">
        <v>177</v>
      </c>
      <c r="G183" s="70" t="s">
        <v>1885</v>
      </c>
      <c r="H183" s="70" t="s">
        <v>1886</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1893</v>
      </c>
      <c r="B184" s="70">
        <v>467</v>
      </c>
      <c r="C184" s="70">
        <v>8</v>
      </c>
      <c r="D184" s="70">
        <v>28</v>
      </c>
      <c r="E184" s="70">
        <v>2011</v>
      </c>
      <c r="F184" s="70" t="s">
        <v>178</v>
      </c>
      <c r="G184" s="70" t="s">
        <v>1885</v>
      </c>
      <c r="H184" s="70" t="s">
        <v>1886</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1894</v>
      </c>
      <c r="B185" s="70">
        <v>468</v>
      </c>
      <c r="C185" s="70">
        <v>9</v>
      </c>
      <c r="D185" s="70">
        <v>28</v>
      </c>
      <c r="E185" s="70">
        <v>2012</v>
      </c>
      <c r="F185" s="70" t="s">
        <v>179</v>
      </c>
      <c r="G185" s="70" t="s">
        <v>1885</v>
      </c>
      <c r="H185" s="70" t="s">
        <v>1886</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1895</v>
      </c>
      <c r="B186" s="70">
        <v>469</v>
      </c>
      <c r="C186" s="70">
        <v>10</v>
      </c>
      <c r="D186" s="70">
        <v>28</v>
      </c>
      <c r="E186" s="70">
        <v>2013</v>
      </c>
      <c r="F186" s="70" t="s">
        <v>180</v>
      </c>
      <c r="G186" s="70" t="s">
        <v>1885</v>
      </c>
      <c r="H186" s="70" t="s">
        <v>1886</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1896</v>
      </c>
      <c r="B187" s="70">
        <v>470</v>
      </c>
      <c r="C187" s="70">
        <v>11</v>
      </c>
      <c r="D187" s="70">
        <v>28</v>
      </c>
      <c r="E187" s="70">
        <v>2014</v>
      </c>
      <c r="F187" s="70" t="s">
        <v>181</v>
      </c>
      <c r="G187" s="70" t="s">
        <v>1885</v>
      </c>
      <c r="H187" s="70" t="s">
        <v>1886</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1897</v>
      </c>
      <c r="B188" s="70">
        <v>471</v>
      </c>
      <c r="C188" s="70">
        <v>12</v>
      </c>
      <c r="D188" s="70">
        <v>28</v>
      </c>
      <c r="E188" s="70">
        <v>2015</v>
      </c>
      <c r="F188" s="70" t="s">
        <v>182</v>
      </c>
      <c r="G188" s="70" t="s">
        <v>1885</v>
      </c>
      <c r="H188" s="70" t="s">
        <v>1886</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1898</v>
      </c>
      <c r="B189" s="70">
        <v>472</v>
      </c>
      <c r="C189" s="70">
        <v>13</v>
      </c>
      <c r="D189" s="70">
        <v>28</v>
      </c>
      <c r="E189" s="70">
        <v>2016</v>
      </c>
      <c r="F189" s="70" t="s">
        <v>155</v>
      </c>
      <c r="G189" s="70" t="s">
        <v>1885</v>
      </c>
      <c r="H189" s="70" t="s">
        <v>1886</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1899</v>
      </c>
      <c r="B190" s="70">
        <v>473</v>
      </c>
      <c r="C190" s="70">
        <v>14</v>
      </c>
      <c r="D190" s="70">
        <v>28</v>
      </c>
      <c r="E190" s="70">
        <v>2017</v>
      </c>
      <c r="F190" s="70" t="s">
        <v>156</v>
      </c>
      <c r="G190" s="70" t="s">
        <v>1885</v>
      </c>
      <c r="H190" s="70" t="s">
        <v>1886</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1900</v>
      </c>
      <c r="B191" s="70">
        <v>474</v>
      </c>
      <c r="C191" s="70">
        <v>15</v>
      </c>
      <c r="D191" s="70">
        <v>28</v>
      </c>
      <c r="E191" s="70">
        <v>2018</v>
      </c>
      <c r="F191" s="70" t="s">
        <v>183</v>
      </c>
      <c r="G191" s="70" t="s">
        <v>1885</v>
      </c>
      <c r="H191" s="70" t="s">
        <v>1886</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1901</v>
      </c>
      <c r="B192" s="70">
        <v>475</v>
      </c>
      <c r="C192" s="70">
        <v>16</v>
      </c>
      <c r="D192" s="70">
        <v>28</v>
      </c>
      <c r="E192" s="70">
        <v>2019</v>
      </c>
      <c r="F192" s="70" t="s">
        <v>158</v>
      </c>
      <c r="G192" s="70" t="s">
        <v>1885</v>
      </c>
      <c r="H192" s="70" t="s">
        <v>1886</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1902</v>
      </c>
      <c r="B193" s="70">
        <v>476</v>
      </c>
      <c r="C193" s="70">
        <v>17</v>
      </c>
      <c r="D193" s="70">
        <v>28</v>
      </c>
      <c r="E193" s="70">
        <v>2020</v>
      </c>
      <c r="F193" s="70" t="s">
        <v>159</v>
      </c>
      <c r="G193" s="70" t="s">
        <v>1885</v>
      </c>
      <c r="H193" s="70" t="s">
        <v>1886</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1903</v>
      </c>
      <c r="B194" s="70">
        <v>476</v>
      </c>
      <c r="C194" s="70">
        <v>18</v>
      </c>
      <c r="D194" s="70">
        <v>28</v>
      </c>
      <c r="E194" s="70">
        <v>2021</v>
      </c>
      <c r="F194" s="70" t="s">
        <v>160</v>
      </c>
      <c r="G194" s="70" t="s">
        <v>1885</v>
      </c>
      <c r="H194" s="70" t="s">
        <v>1886</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1904</v>
      </c>
      <c r="B195" s="70">
        <v>476</v>
      </c>
      <c r="C195" s="70">
        <v>19</v>
      </c>
      <c r="D195" s="70">
        <v>28</v>
      </c>
      <c r="E195" s="70">
        <v>2022</v>
      </c>
      <c r="F195" s="70" t="s">
        <v>161</v>
      </c>
      <c r="G195" s="70" t="s">
        <v>1885</v>
      </c>
      <c r="H195" s="70" t="s">
        <v>1886</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1905</v>
      </c>
      <c r="B196" s="70">
        <v>476</v>
      </c>
      <c r="C196" s="70">
        <v>20</v>
      </c>
      <c r="D196" s="70">
        <v>28</v>
      </c>
      <c r="E196" s="70">
        <v>2023</v>
      </c>
      <c r="F196" s="70" t="s">
        <v>1539</v>
      </c>
      <c r="G196" s="70" t="s">
        <v>1885</v>
      </c>
      <c r="H196" s="70" t="s">
        <v>1886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1906</v>
      </c>
      <c r="B197" s="70">
        <v>476</v>
      </c>
      <c r="C197" s="70">
        <v>21</v>
      </c>
      <c r="D197" s="70">
        <v>28</v>
      </c>
      <c r="E197" s="70">
        <v>2024</v>
      </c>
      <c r="F197" s="70" t="s">
        <v>1554</v>
      </c>
      <c r="G197" s="1064" t="s">
        <v>1885</v>
      </c>
      <c r="H197" s="70" t="s">
        <v>1886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1907</v>
      </c>
      <c r="B198" s="70">
        <v>1</v>
      </c>
      <c r="C198" s="70">
        <v>1</v>
      </c>
      <c r="D198" s="70">
        <v>1</v>
      </c>
      <c r="E198" s="70">
        <v>1990</v>
      </c>
      <c r="F198" s="70" t="s">
        <v>787</v>
      </c>
      <c r="G198" s="1064" t="s">
        <v>1908</v>
      </c>
      <c r="H198" s="70" t="s">
        <v>1909</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1910</v>
      </c>
      <c r="B199" s="70">
        <v>2</v>
      </c>
      <c r="C199" s="70">
        <v>2</v>
      </c>
      <c r="D199" s="70">
        <v>1</v>
      </c>
      <c r="E199" s="70">
        <v>2005</v>
      </c>
      <c r="F199" s="70" t="s">
        <v>789</v>
      </c>
      <c r="G199" s="70" t="s">
        <v>1908</v>
      </c>
      <c r="H199" s="70" t="s">
        <v>1909</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1911</v>
      </c>
      <c r="B200" s="70">
        <v>3</v>
      </c>
      <c r="C200" s="70">
        <v>3</v>
      </c>
      <c r="D200" s="70">
        <v>1</v>
      </c>
      <c r="E200" s="70">
        <v>2006</v>
      </c>
      <c r="F200" s="70" t="s">
        <v>790</v>
      </c>
      <c r="G200" s="70" t="s">
        <v>1908</v>
      </c>
      <c r="H200" s="70" t="s">
        <v>1909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1912</v>
      </c>
      <c r="B201" s="70">
        <v>4</v>
      </c>
      <c r="C201" s="70">
        <v>4</v>
      </c>
      <c r="D201" s="70">
        <v>1</v>
      </c>
      <c r="E201" s="70">
        <v>2007</v>
      </c>
      <c r="F201" s="70" t="s">
        <v>791</v>
      </c>
      <c r="G201" s="70" t="s">
        <v>1908</v>
      </c>
      <c r="H201" s="70" t="s">
        <v>1909</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1913</v>
      </c>
      <c r="B202" s="70">
        <v>5</v>
      </c>
      <c r="C202" s="70">
        <v>5</v>
      </c>
      <c r="D202" s="70">
        <v>1</v>
      </c>
      <c r="E202" s="70">
        <v>2008</v>
      </c>
      <c r="F202" s="70" t="s">
        <v>792</v>
      </c>
      <c r="G202" s="70" t="s">
        <v>1908</v>
      </c>
      <c r="H202" s="70" t="s">
        <v>1909</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1914</v>
      </c>
      <c r="B203" s="70">
        <v>6</v>
      </c>
      <c r="C203" s="70">
        <v>6</v>
      </c>
      <c r="D203" s="70">
        <v>1</v>
      </c>
      <c r="E203" s="70">
        <v>2009</v>
      </c>
      <c r="F203" s="70" t="s">
        <v>176</v>
      </c>
      <c r="G203" s="70" t="s">
        <v>1908</v>
      </c>
      <c r="H203" s="70" t="s">
        <v>1909</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1915</v>
      </c>
      <c r="B204" s="70">
        <v>7</v>
      </c>
      <c r="C204" s="70">
        <v>7</v>
      </c>
      <c r="D204" s="70">
        <v>1</v>
      </c>
      <c r="E204" s="70">
        <v>2010</v>
      </c>
      <c r="F204" s="70" t="s">
        <v>177</v>
      </c>
      <c r="G204" s="70" t="s">
        <v>1908</v>
      </c>
      <c r="H204" s="70" t="s">
        <v>1909</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1916</v>
      </c>
      <c r="B205" s="70">
        <v>8</v>
      </c>
      <c r="C205" s="70">
        <v>8</v>
      </c>
      <c r="D205" s="70">
        <v>1</v>
      </c>
      <c r="E205" s="70">
        <v>2011</v>
      </c>
      <c r="F205" s="70" t="s">
        <v>178</v>
      </c>
      <c r="G205" s="70" t="s">
        <v>1908</v>
      </c>
      <c r="H205" s="70" t="s">
        <v>1909</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1917</v>
      </c>
      <c r="B206" s="70">
        <v>9</v>
      </c>
      <c r="C206" s="70">
        <v>9</v>
      </c>
      <c r="D206" s="70">
        <v>1</v>
      </c>
      <c r="E206" s="70">
        <v>2012</v>
      </c>
      <c r="F206" s="70" t="s">
        <v>179</v>
      </c>
      <c r="G206" s="70" t="s">
        <v>1908</v>
      </c>
      <c r="H206" s="70" t="s">
        <v>1909</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1918</v>
      </c>
      <c r="B207" s="70">
        <v>10</v>
      </c>
      <c r="C207" s="70">
        <v>10</v>
      </c>
      <c r="D207" s="70">
        <v>1</v>
      </c>
      <c r="E207" s="70">
        <v>2013</v>
      </c>
      <c r="F207" s="70" t="s">
        <v>180</v>
      </c>
      <c r="G207" s="70" t="s">
        <v>1908</v>
      </c>
      <c r="H207" s="70" t="s">
        <v>1909</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1919</v>
      </c>
      <c r="B208" s="70">
        <v>11</v>
      </c>
      <c r="C208" s="70">
        <v>11</v>
      </c>
      <c r="D208" s="70">
        <v>1</v>
      </c>
      <c r="E208" s="70">
        <v>2014</v>
      </c>
      <c r="F208" s="70" t="s">
        <v>181</v>
      </c>
      <c r="G208" s="70" t="s">
        <v>1908</v>
      </c>
      <c r="H208" s="70" t="s">
        <v>1909</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1920</v>
      </c>
      <c r="B209" s="70">
        <v>12</v>
      </c>
      <c r="C209" s="70">
        <v>12</v>
      </c>
      <c r="D209" s="70">
        <v>1</v>
      </c>
      <c r="E209" s="70">
        <v>2015</v>
      </c>
      <c r="F209" s="70" t="s">
        <v>182</v>
      </c>
      <c r="G209" s="70" t="s">
        <v>1908</v>
      </c>
      <c r="H209" s="70" t="s">
        <v>1909</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1921</v>
      </c>
      <c r="B210" s="70">
        <v>13</v>
      </c>
      <c r="C210" s="70">
        <v>13</v>
      </c>
      <c r="D210" s="70">
        <v>1</v>
      </c>
      <c r="E210" s="70">
        <v>2016</v>
      </c>
      <c r="F210" s="70" t="s">
        <v>155</v>
      </c>
      <c r="G210" s="70" t="s">
        <v>1908</v>
      </c>
      <c r="H210" s="70" t="s">
        <v>1909</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1922</v>
      </c>
      <c r="B211" s="70">
        <v>14</v>
      </c>
      <c r="C211" s="70">
        <v>14</v>
      </c>
      <c r="D211" s="70">
        <v>1</v>
      </c>
      <c r="E211" s="70">
        <v>2017</v>
      </c>
      <c r="F211" s="70" t="s">
        <v>156</v>
      </c>
      <c r="G211" s="70" t="s">
        <v>1908</v>
      </c>
      <c r="H211" s="70" t="s">
        <v>1909</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1923</v>
      </c>
      <c r="B212" s="70">
        <v>15</v>
      </c>
      <c r="C212" s="70">
        <v>15</v>
      </c>
      <c r="D212" s="70">
        <v>1</v>
      </c>
      <c r="E212" s="70">
        <v>2018</v>
      </c>
      <c r="F212" s="70" t="s">
        <v>183</v>
      </c>
      <c r="G212" s="70" t="s">
        <v>1908</v>
      </c>
      <c r="H212" s="70" t="s">
        <v>1909</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1924</v>
      </c>
      <c r="B213" s="70">
        <v>16</v>
      </c>
      <c r="C213" s="70">
        <v>16</v>
      </c>
      <c r="D213" s="70">
        <v>1</v>
      </c>
      <c r="E213" s="70">
        <v>2019</v>
      </c>
      <c r="F213" s="70" t="s">
        <v>158</v>
      </c>
      <c r="G213" s="70" t="s">
        <v>1908</v>
      </c>
      <c r="H213" s="70" t="s">
        <v>1909</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1925</v>
      </c>
      <c r="B214" s="70">
        <v>17</v>
      </c>
      <c r="C214" s="70">
        <v>17</v>
      </c>
      <c r="D214" s="70">
        <v>1</v>
      </c>
      <c r="E214" s="70">
        <v>2020</v>
      </c>
      <c r="F214" s="70" t="s">
        <v>159</v>
      </c>
      <c r="G214" s="70" t="s">
        <v>1908</v>
      </c>
      <c r="H214" s="70" t="s">
        <v>1909</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1926</v>
      </c>
      <c r="B215" s="70">
        <v>17</v>
      </c>
      <c r="C215" s="70">
        <v>18</v>
      </c>
      <c r="D215" s="70">
        <v>1</v>
      </c>
      <c r="E215" s="70">
        <v>2021</v>
      </c>
      <c r="F215" s="70" t="s">
        <v>160</v>
      </c>
      <c r="G215" s="70" t="s">
        <v>1908</v>
      </c>
      <c r="H215" s="70" t="s">
        <v>1909</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1927</v>
      </c>
      <c r="B216" s="70">
        <v>17</v>
      </c>
      <c r="C216" s="70">
        <v>19</v>
      </c>
      <c r="D216" s="70">
        <v>1</v>
      </c>
      <c r="E216" s="70">
        <v>2022</v>
      </c>
      <c r="F216" s="70" t="s">
        <v>161</v>
      </c>
      <c r="G216" s="1064" t="s">
        <v>1908</v>
      </c>
      <c r="H216" s="70" t="s">
        <v>1909</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1928</v>
      </c>
      <c r="B217" s="70">
        <v>17</v>
      </c>
      <c r="C217" s="70">
        <v>20</v>
      </c>
      <c r="D217" s="70">
        <v>1</v>
      </c>
      <c r="E217" s="70">
        <v>2023</v>
      </c>
      <c r="F217" s="70" t="s">
        <v>1539</v>
      </c>
      <c r="G217" s="1064" t="s">
        <v>1908</v>
      </c>
      <c r="H217" s="70" t="s">
        <v>1909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1929</v>
      </c>
      <c r="B218" s="70">
        <v>17</v>
      </c>
      <c r="C218" s="70">
        <v>21</v>
      </c>
      <c r="D218" s="70">
        <v>1</v>
      </c>
      <c r="E218" s="70">
        <v>2024</v>
      </c>
      <c r="F218" s="70" t="s">
        <v>1554</v>
      </c>
      <c r="G218" s="70" t="s">
        <v>1908</v>
      </c>
      <c r="H218" s="70" t="s">
        <v>1909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1930</v>
      </c>
      <c r="B219" s="70">
        <v>426</v>
      </c>
      <c r="C219" s="70">
        <v>1</v>
      </c>
      <c r="D219" s="70">
        <v>26</v>
      </c>
      <c r="E219" s="70">
        <v>1990</v>
      </c>
      <c r="F219" s="70" t="s">
        <v>787</v>
      </c>
      <c r="G219" s="70" t="s">
        <v>1931</v>
      </c>
      <c r="H219" s="70" t="s">
        <v>1932</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1933</v>
      </c>
      <c r="B220" s="70">
        <v>427</v>
      </c>
      <c r="C220" s="70">
        <v>2</v>
      </c>
      <c r="D220" s="70">
        <v>26</v>
      </c>
      <c r="E220" s="70">
        <v>2005</v>
      </c>
      <c r="F220" s="70" t="s">
        <v>789</v>
      </c>
      <c r="G220" s="70" t="s">
        <v>1931</v>
      </c>
      <c r="H220" s="70" t="s">
        <v>1932</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1934</v>
      </c>
      <c r="B221" s="70">
        <v>428</v>
      </c>
      <c r="C221" s="70">
        <v>3</v>
      </c>
      <c r="D221" s="70">
        <v>26</v>
      </c>
      <c r="E221" s="70">
        <v>2006</v>
      </c>
      <c r="F221" s="70" t="s">
        <v>790</v>
      </c>
      <c r="G221" s="70" t="s">
        <v>1931</v>
      </c>
      <c r="H221" s="70" t="s">
        <v>1932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1935</v>
      </c>
      <c r="B222" s="70">
        <v>429</v>
      </c>
      <c r="C222" s="70">
        <v>4</v>
      </c>
      <c r="D222" s="70">
        <v>26</v>
      </c>
      <c r="E222" s="70">
        <v>2007</v>
      </c>
      <c r="F222" s="70" t="s">
        <v>791</v>
      </c>
      <c r="G222" s="70" t="s">
        <v>1931</v>
      </c>
      <c r="H222" s="70" t="s">
        <v>1932</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1936</v>
      </c>
      <c r="B223" s="70">
        <v>430</v>
      </c>
      <c r="C223" s="70">
        <v>5</v>
      </c>
      <c r="D223" s="70">
        <v>26</v>
      </c>
      <c r="E223" s="70">
        <v>2008</v>
      </c>
      <c r="F223" s="70" t="s">
        <v>792</v>
      </c>
      <c r="G223" s="70" t="s">
        <v>1931</v>
      </c>
      <c r="H223" s="70" t="s">
        <v>1932</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1937</v>
      </c>
      <c r="B224" s="70">
        <v>431</v>
      </c>
      <c r="C224" s="70">
        <v>6</v>
      </c>
      <c r="D224" s="70">
        <v>26</v>
      </c>
      <c r="E224" s="70">
        <v>2009</v>
      </c>
      <c r="F224" s="70" t="s">
        <v>176</v>
      </c>
      <c r="G224" s="70" t="s">
        <v>1931</v>
      </c>
      <c r="H224" s="70" t="s">
        <v>1932</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1938</v>
      </c>
      <c r="B225" s="70">
        <v>432</v>
      </c>
      <c r="C225" s="70">
        <v>7</v>
      </c>
      <c r="D225" s="70">
        <v>26</v>
      </c>
      <c r="E225" s="70">
        <v>2010</v>
      </c>
      <c r="F225" s="70" t="s">
        <v>177</v>
      </c>
      <c r="G225" s="70" t="s">
        <v>1931</v>
      </c>
      <c r="H225" s="70" t="s">
        <v>1932</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1939</v>
      </c>
      <c r="B226" s="70">
        <v>433</v>
      </c>
      <c r="C226" s="70">
        <v>8</v>
      </c>
      <c r="D226" s="70">
        <v>26</v>
      </c>
      <c r="E226" s="70">
        <v>2011</v>
      </c>
      <c r="F226" s="70" t="s">
        <v>178</v>
      </c>
      <c r="G226" s="70" t="s">
        <v>1931</v>
      </c>
      <c r="H226" s="70" t="s">
        <v>1932</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1940</v>
      </c>
      <c r="B227" s="70">
        <v>434</v>
      </c>
      <c r="C227" s="70">
        <v>9</v>
      </c>
      <c r="D227" s="70">
        <v>26</v>
      </c>
      <c r="E227" s="70">
        <v>2012</v>
      </c>
      <c r="F227" s="70" t="s">
        <v>179</v>
      </c>
      <c r="G227" s="70" t="s">
        <v>1931</v>
      </c>
      <c r="H227" s="70" t="s">
        <v>1932</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1941</v>
      </c>
      <c r="B228" s="70">
        <v>435</v>
      </c>
      <c r="C228" s="70">
        <v>10</v>
      </c>
      <c r="D228" s="70">
        <v>26</v>
      </c>
      <c r="E228" s="70">
        <v>2013</v>
      </c>
      <c r="F228" s="70" t="s">
        <v>180</v>
      </c>
      <c r="G228" s="70" t="s">
        <v>1931</v>
      </c>
      <c r="H228" s="70" t="s">
        <v>1932</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1942</v>
      </c>
      <c r="B229" s="70">
        <v>436</v>
      </c>
      <c r="C229" s="70">
        <v>11</v>
      </c>
      <c r="D229" s="70">
        <v>26</v>
      </c>
      <c r="E229" s="70">
        <v>2014</v>
      </c>
      <c r="F229" s="70" t="s">
        <v>181</v>
      </c>
      <c r="G229" s="70" t="s">
        <v>1931</v>
      </c>
      <c r="H229" s="70" t="s">
        <v>1932</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1943</v>
      </c>
      <c r="B230" s="70">
        <v>437</v>
      </c>
      <c r="C230" s="70">
        <v>12</v>
      </c>
      <c r="D230" s="70">
        <v>26</v>
      </c>
      <c r="E230" s="70">
        <v>2015</v>
      </c>
      <c r="F230" s="70" t="s">
        <v>182</v>
      </c>
      <c r="G230" s="70" t="s">
        <v>1931</v>
      </c>
      <c r="H230" s="70" t="s">
        <v>1932</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1944</v>
      </c>
      <c r="B231" s="70">
        <v>438</v>
      </c>
      <c r="C231" s="70">
        <v>13</v>
      </c>
      <c r="D231" s="70">
        <v>26</v>
      </c>
      <c r="E231" s="70">
        <v>2016</v>
      </c>
      <c r="F231" s="70" t="s">
        <v>155</v>
      </c>
      <c r="G231" s="70" t="s">
        <v>1931</v>
      </c>
      <c r="H231" s="70" t="s">
        <v>1932</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1945</v>
      </c>
      <c r="B232" s="70">
        <v>439</v>
      </c>
      <c r="C232" s="70">
        <v>14</v>
      </c>
      <c r="D232" s="70">
        <v>26</v>
      </c>
      <c r="E232" s="70">
        <v>2017</v>
      </c>
      <c r="F232" s="70" t="s">
        <v>156</v>
      </c>
      <c r="G232" s="70" t="s">
        <v>1931</v>
      </c>
      <c r="H232" s="70" t="s">
        <v>1932</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1946</v>
      </c>
      <c r="B233" s="70">
        <v>440</v>
      </c>
      <c r="C233" s="70">
        <v>15</v>
      </c>
      <c r="D233" s="70">
        <v>26</v>
      </c>
      <c r="E233" s="70">
        <v>2018</v>
      </c>
      <c r="F233" s="70" t="s">
        <v>183</v>
      </c>
      <c r="G233" s="70" t="s">
        <v>1931</v>
      </c>
      <c r="H233" s="70" t="s">
        <v>1932</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1947</v>
      </c>
      <c r="B234" s="70">
        <v>441</v>
      </c>
      <c r="C234" s="70">
        <v>16</v>
      </c>
      <c r="D234" s="70">
        <v>26</v>
      </c>
      <c r="E234" s="70">
        <v>2019</v>
      </c>
      <c r="F234" s="70" t="s">
        <v>158</v>
      </c>
      <c r="G234" s="70" t="s">
        <v>1931</v>
      </c>
      <c r="H234" s="70" t="s">
        <v>1932</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1948</v>
      </c>
      <c r="B235" s="70">
        <v>442</v>
      </c>
      <c r="C235" s="70">
        <v>17</v>
      </c>
      <c r="D235" s="70">
        <v>26</v>
      </c>
      <c r="E235" s="70">
        <v>2020</v>
      </c>
      <c r="F235" s="70" t="s">
        <v>159</v>
      </c>
      <c r="G235" s="1064" t="s">
        <v>1931</v>
      </c>
      <c r="H235" s="70" t="s">
        <v>1932</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1949</v>
      </c>
      <c r="B236" s="70">
        <v>442</v>
      </c>
      <c r="C236" s="70">
        <v>18</v>
      </c>
      <c r="D236" s="70">
        <v>26</v>
      </c>
      <c r="E236" s="70">
        <v>2021</v>
      </c>
      <c r="F236" s="70" t="s">
        <v>160</v>
      </c>
      <c r="G236" s="1064" t="s">
        <v>1931</v>
      </c>
      <c r="H236" s="70" t="s">
        <v>1932</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1950</v>
      </c>
      <c r="B237" s="70">
        <v>442</v>
      </c>
      <c r="C237" s="70">
        <v>19</v>
      </c>
      <c r="D237" s="70">
        <v>26</v>
      </c>
      <c r="E237" s="70">
        <v>2022</v>
      </c>
      <c r="F237" s="70" t="s">
        <v>161</v>
      </c>
      <c r="G237" s="70" t="s">
        <v>1931</v>
      </c>
      <c r="H237" s="70" t="s">
        <v>1932</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1951</v>
      </c>
      <c r="B238" s="70">
        <v>442</v>
      </c>
      <c r="C238" s="70">
        <v>20</v>
      </c>
      <c r="D238" s="70">
        <v>26</v>
      </c>
      <c r="E238" s="70">
        <v>2023</v>
      </c>
      <c r="F238" s="70" t="s">
        <v>1539</v>
      </c>
      <c r="G238" s="70" t="s">
        <v>1931</v>
      </c>
      <c r="H238" s="70" t="s">
        <v>1932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1952</v>
      </c>
      <c r="B239" s="70">
        <v>442</v>
      </c>
      <c r="C239" s="70">
        <v>21</v>
      </c>
      <c r="D239" s="70">
        <v>26</v>
      </c>
      <c r="E239" s="70">
        <v>2024</v>
      </c>
      <c r="F239" s="70" t="s">
        <v>1554</v>
      </c>
      <c r="G239" s="70" t="s">
        <v>1931</v>
      </c>
      <c r="H239" s="70" t="s">
        <v>1932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1953</v>
      </c>
      <c r="B240" s="70">
        <v>188</v>
      </c>
      <c r="C240" s="70">
        <v>1</v>
      </c>
      <c r="D240" s="70">
        <v>12</v>
      </c>
      <c r="E240" s="70">
        <v>1990</v>
      </c>
      <c r="F240" s="70" t="s">
        <v>787</v>
      </c>
      <c r="G240" s="70" t="s">
        <v>1954</v>
      </c>
      <c r="H240" s="70" t="s">
        <v>1955</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1956</v>
      </c>
      <c r="B241" s="70">
        <v>189</v>
      </c>
      <c r="C241" s="70">
        <v>2</v>
      </c>
      <c r="D241" s="70">
        <v>12</v>
      </c>
      <c r="E241" s="70">
        <v>2005</v>
      </c>
      <c r="F241" s="70" t="s">
        <v>789</v>
      </c>
      <c r="G241" s="70" t="s">
        <v>1954</v>
      </c>
      <c r="H241" s="70" t="s">
        <v>1955</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1957</v>
      </c>
      <c r="B242" s="70">
        <v>190</v>
      </c>
      <c r="C242" s="70">
        <v>3</v>
      </c>
      <c r="D242" s="70">
        <v>12</v>
      </c>
      <c r="E242" s="70">
        <v>2006</v>
      </c>
      <c r="F242" s="70" t="s">
        <v>790</v>
      </c>
      <c r="G242" s="70" t="s">
        <v>1954</v>
      </c>
      <c r="H242" s="70" t="s">
        <v>1955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1958</v>
      </c>
      <c r="B243" s="70">
        <v>191</v>
      </c>
      <c r="C243" s="70">
        <v>4</v>
      </c>
      <c r="D243" s="70">
        <v>12</v>
      </c>
      <c r="E243" s="70">
        <v>2007</v>
      </c>
      <c r="F243" s="70" t="s">
        <v>791</v>
      </c>
      <c r="G243" s="70" t="s">
        <v>1954</v>
      </c>
      <c r="H243" s="70" t="s">
        <v>1955</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1959</v>
      </c>
      <c r="B244" s="70">
        <v>192</v>
      </c>
      <c r="C244" s="70">
        <v>5</v>
      </c>
      <c r="D244" s="70">
        <v>12</v>
      </c>
      <c r="E244" s="70">
        <v>2008</v>
      </c>
      <c r="F244" s="70" t="s">
        <v>792</v>
      </c>
      <c r="G244" s="70" t="s">
        <v>1954</v>
      </c>
      <c r="H244" s="70" t="s">
        <v>1955</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1960</v>
      </c>
      <c r="B245" s="70">
        <v>193</v>
      </c>
      <c r="C245" s="70">
        <v>6</v>
      </c>
      <c r="D245" s="70">
        <v>12</v>
      </c>
      <c r="E245" s="70">
        <v>2009</v>
      </c>
      <c r="F245" s="70" t="s">
        <v>176</v>
      </c>
      <c r="G245" s="70" t="s">
        <v>1954</v>
      </c>
      <c r="H245" s="70" t="s">
        <v>1955</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1961</v>
      </c>
      <c r="B246" s="70">
        <v>194</v>
      </c>
      <c r="C246" s="70">
        <v>7</v>
      </c>
      <c r="D246" s="70">
        <v>12</v>
      </c>
      <c r="E246" s="70">
        <v>2010</v>
      </c>
      <c r="F246" s="70" t="s">
        <v>177</v>
      </c>
      <c r="G246" s="70" t="s">
        <v>1954</v>
      </c>
      <c r="H246" s="70" t="s">
        <v>1955</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1962</v>
      </c>
      <c r="B247" s="70">
        <v>195</v>
      </c>
      <c r="C247" s="70">
        <v>8</v>
      </c>
      <c r="D247" s="70">
        <v>12</v>
      </c>
      <c r="E247" s="70">
        <v>2011</v>
      </c>
      <c r="F247" s="70" t="s">
        <v>178</v>
      </c>
      <c r="G247" s="70" t="s">
        <v>1954</v>
      </c>
      <c r="H247" s="70" t="s">
        <v>1955</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1963</v>
      </c>
      <c r="B248" s="70">
        <v>196</v>
      </c>
      <c r="C248" s="70">
        <v>9</v>
      </c>
      <c r="D248" s="70">
        <v>12</v>
      </c>
      <c r="E248" s="70">
        <v>2012</v>
      </c>
      <c r="F248" s="70" t="s">
        <v>179</v>
      </c>
      <c r="G248" s="70" t="s">
        <v>1954</v>
      </c>
      <c r="H248" s="70" t="s">
        <v>1955</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1964</v>
      </c>
      <c r="B249" s="70">
        <v>197</v>
      </c>
      <c r="C249" s="70">
        <v>10</v>
      </c>
      <c r="D249" s="70">
        <v>12</v>
      </c>
      <c r="E249" s="70">
        <v>2013</v>
      </c>
      <c r="F249" s="70" t="s">
        <v>180</v>
      </c>
      <c r="G249" s="70" t="s">
        <v>1954</v>
      </c>
      <c r="H249" s="70" t="s">
        <v>1955</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1965</v>
      </c>
      <c r="B250" s="70">
        <v>198</v>
      </c>
      <c r="C250" s="70">
        <v>11</v>
      </c>
      <c r="D250" s="70">
        <v>12</v>
      </c>
      <c r="E250" s="70">
        <v>2014</v>
      </c>
      <c r="F250" s="70" t="s">
        <v>181</v>
      </c>
      <c r="G250" s="70" t="s">
        <v>1954</v>
      </c>
      <c r="H250" s="70" t="s">
        <v>1955</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1966</v>
      </c>
      <c r="B251" s="70">
        <v>199</v>
      </c>
      <c r="C251" s="70">
        <v>12</v>
      </c>
      <c r="D251" s="70">
        <v>12</v>
      </c>
      <c r="E251" s="70">
        <v>2015</v>
      </c>
      <c r="F251" s="70" t="s">
        <v>182</v>
      </c>
      <c r="G251" s="70" t="s">
        <v>1954</v>
      </c>
      <c r="H251" s="70" t="s">
        <v>1955</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1967</v>
      </c>
      <c r="B252" s="70">
        <v>200</v>
      </c>
      <c r="C252" s="70">
        <v>13</v>
      </c>
      <c r="D252" s="70">
        <v>12</v>
      </c>
      <c r="E252" s="70">
        <v>2016</v>
      </c>
      <c r="F252" s="70" t="s">
        <v>155</v>
      </c>
      <c r="G252" s="70" t="s">
        <v>1954</v>
      </c>
      <c r="H252" s="70" t="s">
        <v>1955</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1968</v>
      </c>
      <c r="B253" s="70">
        <v>201</v>
      </c>
      <c r="C253" s="70">
        <v>14</v>
      </c>
      <c r="D253" s="70">
        <v>12</v>
      </c>
      <c r="E253" s="70">
        <v>2017</v>
      </c>
      <c r="F253" s="70" t="s">
        <v>156</v>
      </c>
      <c r="G253" s="70" t="s">
        <v>1954</v>
      </c>
      <c r="H253" s="70" t="s">
        <v>1955</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1969</v>
      </c>
      <c r="B254" s="70">
        <v>202</v>
      </c>
      <c r="C254" s="70">
        <v>15</v>
      </c>
      <c r="D254" s="70">
        <v>12</v>
      </c>
      <c r="E254" s="70">
        <v>2018</v>
      </c>
      <c r="F254" s="70" t="s">
        <v>183</v>
      </c>
      <c r="G254" s="1064" t="s">
        <v>1954</v>
      </c>
      <c r="H254" s="70" t="s">
        <v>1955</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1970</v>
      </c>
      <c r="B255" s="70">
        <v>203</v>
      </c>
      <c r="C255" s="70">
        <v>16</v>
      </c>
      <c r="D255" s="70">
        <v>12</v>
      </c>
      <c r="E255" s="70">
        <v>2019</v>
      </c>
      <c r="F255" s="70" t="s">
        <v>158</v>
      </c>
      <c r="G255" s="1064" t="s">
        <v>1954</v>
      </c>
      <c r="H255" s="70" t="s">
        <v>1955</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1971</v>
      </c>
      <c r="B256" s="70">
        <v>204</v>
      </c>
      <c r="C256" s="70">
        <v>17</v>
      </c>
      <c r="D256" s="70">
        <v>12</v>
      </c>
      <c r="E256" s="70">
        <v>2020</v>
      </c>
      <c r="F256" s="70" t="s">
        <v>159</v>
      </c>
      <c r="G256" s="70" t="s">
        <v>1954</v>
      </c>
      <c r="H256" s="70" t="s">
        <v>1955</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1972</v>
      </c>
      <c r="B257" s="70">
        <v>204</v>
      </c>
      <c r="C257" s="70">
        <v>18</v>
      </c>
      <c r="D257" s="70">
        <v>12</v>
      </c>
      <c r="E257" s="70">
        <v>2021</v>
      </c>
      <c r="F257" s="70" t="s">
        <v>160</v>
      </c>
      <c r="G257" s="70" t="s">
        <v>1954</v>
      </c>
      <c r="H257" s="70" t="s">
        <v>1955</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1973</v>
      </c>
      <c r="B258" s="70">
        <v>204</v>
      </c>
      <c r="C258" s="70">
        <v>19</v>
      </c>
      <c r="D258" s="70">
        <v>12</v>
      </c>
      <c r="E258" s="70">
        <v>2022</v>
      </c>
      <c r="F258" s="70" t="s">
        <v>161</v>
      </c>
      <c r="G258" s="70" t="s">
        <v>1954</v>
      </c>
      <c r="H258" s="70" t="s">
        <v>1955</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1974</v>
      </c>
      <c r="B259" s="70">
        <v>204</v>
      </c>
      <c r="C259" s="70">
        <v>20</v>
      </c>
      <c r="D259" s="70">
        <v>12</v>
      </c>
      <c r="E259" s="70">
        <v>2023</v>
      </c>
      <c r="F259" s="70" t="s">
        <v>1539</v>
      </c>
      <c r="G259" s="70" t="s">
        <v>1954</v>
      </c>
      <c r="H259" s="70" t="s">
        <v>1955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1975</v>
      </c>
      <c r="B260" s="70">
        <v>204</v>
      </c>
      <c r="C260" s="70">
        <v>21</v>
      </c>
      <c r="D260" s="70">
        <v>12</v>
      </c>
      <c r="E260" s="70">
        <v>2024</v>
      </c>
      <c r="F260" s="70" t="s">
        <v>1554</v>
      </c>
      <c r="G260" s="70" t="s">
        <v>1954</v>
      </c>
      <c r="H260" s="70" t="s">
        <v>1955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1976</v>
      </c>
      <c r="B261" s="70">
        <v>52</v>
      </c>
      <c r="C261" s="70">
        <v>1</v>
      </c>
      <c r="D261" s="70">
        <v>4</v>
      </c>
      <c r="E261" s="70">
        <v>1990</v>
      </c>
      <c r="F261" s="70" t="s">
        <v>787</v>
      </c>
      <c r="G261" s="70" t="s">
        <v>1977</v>
      </c>
      <c r="H261" s="70" t="s">
        <v>1978</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1979</v>
      </c>
      <c r="B262" s="70">
        <v>53</v>
      </c>
      <c r="C262" s="70">
        <v>2</v>
      </c>
      <c r="D262" s="70">
        <v>4</v>
      </c>
      <c r="E262" s="70">
        <v>2005</v>
      </c>
      <c r="F262" s="70" t="s">
        <v>789</v>
      </c>
      <c r="G262" s="70" t="s">
        <v>1977</v>
      </c>
      <c r="H262" s="70" t="s">
        <v>1978</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1980</v>
      </c>
      <c r="B263" s="70">
        <v>54</v>
      </c>
      <c r="C263" s="70">
        <v>3</v>
      </c>
      <c r="D263" s="70">
        <v>4</v>
      </c>
      <c r="E263" s="70">
        <v>2006</v>
      </c>
      <c r="F263" s="70" t="s">
        <v>790</v>
      </c>
      <c r="G263" s="70" t="s">
        <v>1977</v>
      </c>
      <c r="H263" s="70" t="s">
        <v>1978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1981</v>
      </c>
      <c r="B264" s="70">
        <v>55</v>
      </c>
      <c r="C264" s="70">
        <v>4</v>
      </c>
      <c r="D264" s="70">
        <v>4</v>
      </c>
      <c r="E264" s="70">
        <v>2007</v>
      </c>
      <c r="F264" s="70" t="s">
        <v>791</v>
      </c>
      <c r="G264" s="70" t="s">
        <v>1977</v>
      </c>
      <c r="H264" s="70" t="s">
        <v>1978</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1982</v>
      </c>
      <c r="B265" s="70">
        <v>56</v>
      </c>
      <c r="C265" s="70">
        <v>5</v>
      </c>
      <c r="D265" s="70">
        <v>4</v>
      </c>
      <c r="E265" s="70">
        <v>2008</v>
      </c>
      <c r="F265" s="70" t="s">
        <v>792</v>
      </c>
      <c r="G265" s="70" t="s">
        <v>1977</v>
      </c>
      <c r="H265" s="70" t="s">
        <v>1978</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1983</v>
      </c>
      <c r="B266" s="70">
        <v>57</v>
      </c>
      <c r="C266" s="70">
        <v>6</v>
      </c>
      <c r="D266" s="70">
        <v>4</v>
      </c>
      <c r="E266" s="70">
        <v>2009</v>
      </c>
      <c r="F266" s="70" t="s">
        <v>176</v>
      </c>
      <c r="G266" s="70" t="s">
        <v>1977</v>
      </c>
      <c r="H266" s="70" t="s">
        <v>1978</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1984</v>
      </c>
      <c r="B267" s="70">
        <v>58</v>
      </c>
      <c r="C267" s="70">
        <v>7</v>
      </c>
      <c r="D267" s="70">
        <v>4</v>
      </c>
      <c r="E267" s="70">
        <v>2010</v>
      </c>
      <c r="F267" s="70" t="s">
        <v>177</v>
      </c>
      <c r="G267" s="70" t="s">
        <v>1977</v>
      </c>
      <c r="H267" s="70" t="s">
        <v>1978</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1985</v>
      </c>
      <c r="B268" s="70">
        <v>59</v>
      </c>
      <c r="C268" s="70">
        <v>8</v>
      </c>
      <c r="D268" s="70">
        <v>4</v>
      </c>
      <c r="E268" s="70">
        <v>2011</v>
      </c>
      <c r="F268" s="70" t="s">
        <v>178</v>
      </c>
      <c r="G268" s="70" t="s">
        <v>1977</v>
      </c>
      <c r="H268" s="70" t="s">
        <v>1978</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1986</v>
      </c>
      <c r="B269" s="70">
        <v>60</v>
      </c>
      <c r="C269" s="70">
        <v>9</v>
      </c>
      <c r="D269" s="70">
        <v>4</v>
      </c>
      <c r="E269" s="70">
        <v>2012</v>
      </c>
      <c r="F269" s="70" t="s">
        <v>179</v>
      </c>
      <c r="G269" s="70" t="s">
        <v>1977</v>
      </c>
      <c r="H269" s="70" t="s">
        <v>1978</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1987</v>
      </c>
      <c r="B270" s="70">
        <v>61</v>
      </c>
      <c r="C270" s="70">
        <v>10</v>
      </c>
      <c r="D270" s="70">
        <v>4</v>
      </c>
      <c r="E270" s="70">
        <v>2013</v>
      </c>
      <c r="F270" s="70" t="s">
        <v>180</v>
      </c>
      <c r="G270" s="70" t="s">
        <v>1977</v>
      </c>
      <c r="H270" s="70" t="s">
        <v>1978</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1988</v>
      </c>
      <c r="B271" s="70">
        <v>62</v>
      </c>
      <c r="C271" s="70">
        <v>11</v>
      </c>
      <c r="D271" s="70">
        <v>4</v>
      </c>
      <c r="E271" s="70">
        <v>2014</v>
      </c>
      <c r="F271" s="70" t="s">
        <v>181</v>
      </c>
      <c r="G271" s="70" t="s">
        <v>1977</v>
      </c>
      <c r="H271" s="70" t="s">
        <v>1978</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1989</v>
      </c>
      <c r="B272" s="70">
        <v>63</v>
      </c>
      <c r="C272" s="70">
        <v>12</v>
      </c>
      <c r="D272" s="70">
        <v>4</v>
      </c>
      <c r="E272" s="70">
        <v>2015</v>
      </c>
      <c r="F272" s="70" t="s">
        <v>182</v>
      </c>
      <c r="G272" s="70" t="s">
        <v>1977</v>
      </c>
      <c r="H272" s="70" t="s">
        <v>1978</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1990</v>
      </c>
      <c r="B273" s="70">
        <v>64</v>
      </c>
      <c r="C273" s="70">
        <v>13</v>
      </c>
      <c r="D273" s="70">
        <v>4</v>
      </c>
      <c r="E273" s="70">
        <v>2016</v>
      </c>
      <c r="F273" s="70" t="s">
        <v>155</v>
      </c>
      <c r="G273" s="1064" t="s">
        <v>1977</v>
      </c>
      <c r="H273" s="70" t="s">
        <v>1978</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1991</v>
      </c>
      <c r="B274" s="70">
        <v>65</v>
      </c>
      <c r="C274" s="70">
        <v>14</v>
      </c>
      <c r="D274" s="70">
        <v>4</v>
      </c>
      <c r="E274" s="70">
        <v>2017</v>
      </c>
      <c r="F274" s="70" t="s">
        <v>156</v>
      </c>
      <c r="G274" s="1064" t="s">
        <v>1977</v>
      </c>
      <c r="H274" s="70" t="s">
        <v>1978</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1992</v>
      </c>
      <c r="B275" s="70">
        <v>66</v>
      </c>
      <c r="C275" s="70">
        <v>15</v>
      </c>
      <c r="D275" s="70">
        <v>4</v>
      </c>
      <c r="E275" s="70">
        <v>2018</v>
      </c>
      <c r="F275" s="70" t="s">
        <v>183</v>
      </c>
      <c r="G275" s="70" t="s">
        <v>1977</v>
      </c>
      <c r="H275" s="70" t="s">
        <v>1978</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1993</v>
      </c>
      <c r="B276" s="70">
        <v>67</v>
      </c>
      <c r="C276" s="70">
        <v>16</v>
      </c>
      <c r="D276" s="70">
        <v>4</v>
      </c>
      <c r="E276" s="70">
        <v>2019</v>
      </c>
      <c r="F276" s="70" t="s">
        <v>158</v>
      </c>
      <c r="G276" s="70" t="s">
        <v>1977</v>
      </c>
      <c r="H276" s="70" t="s">
        <v>1978</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1994</v>
      </c>
      <c r="B277" s="70">
        <v>68</v>
      </c>
      <c r="C277" s="70">
        <v>17</v>
      </c>
      <c r="D277" s="70">
        <v>4</v>
      </c>
      <c r="E277" s="70">
        <v>2020</v>
      </c>
      <c r="F277" s="70" t="s">
        <v>159</v>
      </c>
      <c r="G277" s="70" t="s">
        <v>1977</v>
      </c>
      <c r="H277" s="70" t="s">
        <v>1978</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1995</v>
      </c>
      <c r="B278" s="70">
        <v>68</v>
      </c>
      <c r="C278" s="70">
        <v>18</v>
      </c>
      <c r="D278" s="70">
        <v>4</v>
      </c>
      <c r="E278" s="70">
        <v>2021</v>
      </c>
      <c r="F278" s="70" t="s">
        <v>160</v>
      </c>
      <c r="G278" s="70" t="s">
        <v>1977</v>
      </c>
      <c r="H278" s="70" t="s">
        <v>1978</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1996</v>
      </c>
      <c r="B279" s="70">
        <v>68</v>
      </c>
      <c r="C279" s="70">
        <v>19</v>
      </c>
      <c r="D279" s="70">
        <v>4</v>
      </c>
      <c r="E279" s="70">
        <v>2022</v>
      </c>
      <c r="F279" s="70" t="s">
        <v>161</v>
      </c>
      <c r="G279" s="70" t="s">
        <v>1977</v>
      </c>
      <c r="H279" s="70" t="s">
        <v>1978</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1997</v>
      </c>
      <c r="B280" s="70">
        <v>68</v>
      </c>
      <c r="C280" s="70">
        <v>20</v>
      </c>
      <c r="D280" s="70">
        <v>4</v>
      </c>
      <c r="E280" s="70">
        <v>2023</v>
      </c>
      <c r="F280" s="70" t="s">
        <v>1539</v>
      </c>
      <c r="G280" s="70" t="s">
        <v>1977</v>
      </c>
      <c r="H280" s="70" t="s">
        <v>1978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1998</v>
      </c>
      <c r="B281" s="70">
        <v>68</v>
      </c>
      <c r="C281" s="70">
        <v>21</v>
      </c>
      <c r="D281" s="70">
        <v>4</v>
      </c>
      <c r="E281" s="70">
        <v>2024</v>
      </c>
      <c r="F281" s="70" t="s">
        <v>1554</v>
      </c>
      <c r="G281" s="70" t="s">
        <v>1977</v>
      </c>
      <c r="H281" s="70" t="s">
        <v>1978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1999</v>
      </c>
      <c r="B282" s="70">
        <v>205</v>
      </c>
      <c r="C282" s="70">
        <v>1</v>
      </c>
      <c r="D282" s="70">
        <v>13</v>
      </c>
      <c r="E282" s="70">
        <v>1990</v>
      </c>
      <c r="F282" s="70" t="s">
        <v>787</v>
      </c>
      <c r="G282" s="70" t="s">
        <v>2000</v>
      </c>
      <c r="H282" s="70" t="s">
        <v>2001</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2002</v>
      </c>
      <c r="B283" s="70">
        <v>206</v>
      </c>
      <c r="C283" s="70">
        <v>2</v>
      </c>
      <c r="D283" s="70">
        <v>13</v>
      </c>
      <c r="E283" s="70">
        <v>2005</v>
      </c>
      <c r="F283" s="70" t="s">
        <v>789</v>
      </c>
      <c r="G283" s="70" t="s">
        <v>2000</v>
      </c>
      <c r="H283" s="70" t="s">
        <v>2001</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2003</v>
      </c>
      <c r="B284" s="70">
        <v>207</v>
      </c>
      <c r="C284" s="70">
        <v>3</v>
      </c>
      <c r="D284" s="70">
        <v>13</v>
      </c>
      <c r="E284" s="70">
        <v>2006</v>
      </c>
      <c r="F284" s="70" t="s">
        <v>790</v>
      </c>
      <c r="G284" s="70" t="s">
        <v>2000</v>
      </c>
      <c r="H284" s="70" t="s">
        <v>2001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2004</v>
      </c>
      <c r="B285" s="70">
        <v>208</v>
      </c>
      <c r="C285" s="70">
        <v>4</v>
      </c>
      <c r="D285" s="70">
        <v>13</v>
      </c>
      <c r="E285" s="70">
        <v>2007</v>
      </c>
      <c r="F285" s="70" t="s">
        <v>791</v>
      </c>
      <c r="G285" s="70" t="s">
        <v>2000</v>
      </c>
      <c r="H285" s="70" t="s">
        <v>2001</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2005</v>
      </c>
      <c r="B286" s="70">
        <v>209</v>
      </c>
      <c r="C286" s="70">
        <v>5</v>
      </c>
      <c r="D286" s="70">
        <v>13</v>
      </c>
      <c r="E286" s="70">
        <v>2008</v>
      </c>
      <c r="F286" s="70" t="s">
        <v>792</v>
      </c>
      <c r="G286" s="70" t="s">
        <v>2000</v>
      </c>
      <c r="H286" s="70" t="s">
        <v>2001</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2006</v>
      </c>
      <c r="B287" s="70">
        <v>210</v>
      </c>
      <c r="C287" s="70">
        <v>6</v>
      </c>
      <c r="D287" s="70">
        <v>13</v>
      </c>
      <c r="E287" s="70">
        <v>2009</v>
      </c>
      <c r="F287" s="70" t="s">
        <v>176</v>
      </c>
      <c r="G287" s="70" t="s">
        <v>2000</v>
      </c>
      <c r="H287" s="70" t="s">
        <v>2001</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2007</v>
      </c>
      <c r="B288" s="70">
        <v>211</v>
      </c>
      <c r="C288" s="70">
        <v>7</v>
      </c>
      <c r="D288" s="70">
        <v>13</v>
      </c>
      <c r="E288" s="70">
        <v>2010</v>
      </c>
      <c r="F288" s="70" t="s">
        <v>177</v>
      </c>
      <c r="G288" s="70" t="s">
        <v>2000</v>
      </c>
      <c r="H288" s="70" t="s">
        <v>2001</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2008</v>
      </c>
      <c r="B289" s="70">
        <v>212</v>
      </c>
      <c r="C289" s="70">
        <v>8</v>
      </c>
      <c r="D289" s="70">
        <v>13</v>
      </c>
      <c r="E289" s="70">
        <v>2011</v>
      </c>
      <c r="F289" s="70" t="s">
        <v>178</v>
      </c>
      <c r="G289" s="70" t="s">
        <v>2000</v>
      </c>
      <c r="H289" s="70" t="s">
        <v>2001</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2009</v>
      </c>
      <c r="B290" s="70">
        <v>213</v>
      </c>
      <c r="C290" s="70">
        <v>9</v>
      </c>
      <c r="D290" s="70">
        <v>13</v>
      </c>
      <c r="E290" s="70">
        <v>2012</v>
      </c>
      <c r="F290" s="70" t="s">
        <v>179</v>
      </c>
      <c r="G290" s="70" t="s">
        <v>2000</v>
      </c>
      <c r="H290" s="70" t="s">
        <v>2001</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2010</v>
      </c>
      <c r="B291" s="70">
        <v>214</v>
      </c>
      <c r="C291" s="70">
        <v>10</v>
      </c>
      <c r="D291" s="70">
        <v>13</v>
      </c>
      <c r="E291" s="70">
        <v>2013</v>
      </c>
      <c r="F291" s="70" t="s">
        <v>180</v>
      </c>
      <c r="G291" s="70" t="s">
        <v>2000</v>
      </c>
      <c r="H291" s="70" t="s">
        <v>2001</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2011</v>
      </c>
      <c r="B292" s="70">
        <v>215</v>
      </c>
      <c r="C292" s="70">
        <v>11</v>
      </c>
      <c r="D292" s="70">
        <v>13</v>
      </c>
      <c r="E292" s="70">
        <v>2014</v>
      </c>
      <c r="F292" s="70" t="s">
        <v>181</v>
      </c>
      <c r="G292" s="1064" t="s">
        <v>2000</v>
      </c>
      <c r="H292" s="70" t="s">
        <v>2001</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2012</v>
      </c>
      <c r="B293" s="70">
        <v>216</v>
      </c>
      <c r="C293" s="70">
        <v>12</v>
      </c>
      <c r="D293" s="70">
        <v>13</v>
      </c>
      <c r="E293" s="70">
        <v>2015</v>
      </c>
      <c r="F293" s="70" t="s">
        <v>182</v>
      </c>
      <c r="G293" s="1064" t="s">
        <v>2000</v>
      </c>
      <c r="H293" s="70" t="s">
        <v>2001</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2013</v>
      </c>
      <c r="B294" s="70">
        <v>217</v>
      </c>
      <c r="C294" s="70">
        <v>13</v>
      </c>
      <c r="D294" s="70">
        <v>13</v>
      </c>
      <c r="E294" s="70">
        <v>2016</v>
      </c>
      <c r="F294" s="70" t="s">
        <v>155</v>
      </c>
      <c r="G294" s="70" t="s">
        <v>2000</v>
      </c>
      <c r="H294" s="70" t="s">
        <v>2001</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2014</v>
      </c>
      <c r="B295" s="70">
        <v>218</v>
      </c>
      <c r="C295" s="70">
        <v>14</v>
      </c>
      <c r="D295" s="70">
        <v>13</v>
      </c>
      <c r="E295" s="70">
        <v>2017</v>
      </c>
      <c r="F295" s="70" t="s">
        <v>156</v>
      </c>
      <c r="G295" s="70" t="s">
        <v>2000</v>
      </c>
      <c r="H295" s="70" t="s">
        <v>2001</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2015</v>
      </c>
      <c r="B296" s="70">
        <v>219</v>
      </c>
      <c r="C296" s="70">
        <v>15</v>
      </c>
      <c r="D296" s="70">
        <v>13</v>
      </c>
      <c r="E296" s="70">
        <v>2018</v>
      </c>
      <c r="F296" s="70" t="s">
        <v>183</v>
      </c>
      <c r="G296" s="70" t="s">
        <v>2000</v>
      </c>
      <c r="H296" s="70" t="s">
        <v>2001</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2016</v>
      </c>
      <c r="B297" s="70">
        <v>220</v>
      </c>
      <c r="C297" s="70">
        <v>16</v>
      </c>
      <c r="D297" s="70">
        <v>13</v>
      </c>
      <c r="E297" s="70">
        <v>2019</v>
      </c>
      <c r="F297" s="70" t="s">
        <v>158</v>
      </c>
      <c r="G297" s="70" t="s">
        <v>2000</v>
      </c>
      <c r="H297" s="70" t="s">
        <v>2001</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2017</v>
      </c>
      <c r="B298" s="70">
        <v>221</v>
      </c>
      <c r="C298" s="70">
        <v>17</v>
      </c>
      <c r="D298" s="70">
        <v>13</v>
      </c>
      <c r="E298" s="70">
        <v>2020</v>
      </c>
      <c r="F298" s="70" t="s">
        <v>159</v>
      </c>
      <c r="G298" s="70" t="s">
        <v>2000</v>
      </c>
      <c r="H298" s="70" t="s">
        <v>2001</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2018</v>
      </c>
      <c r="B299" s="70">
        <v>221</v>
      </c>
      <c r="C299" s="70">
        <v>18</v>
      </c>
      <c r="D299" s="70">
        <v>13</v>
      </c>
      <c r="E299" s="70">
        <v>2021</v>
      </c>
      <c r="F299" s="70" t="s">
        <v>160</v>
      </c>
      <c r="G299" s="70" t="s">
        <v>2000</v>
      </c>
      <c r="H299" s="70" t="s">
        <v>2001</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2019</v>
      </c>
      <c r="B300" s="70">
        <v>221</v>
      </c>
      <c r="C300" s="70">
        <v>19</v>
      </c>
      <c r="D300" s="70">
        <v>13</v>
      </c>
      <c r="E300" s="70">
        <v>2022</v>
      </c>
      <c r="F300" s="70" t="s">
        <v>161</v>
      </c>
      <c r="G300" s="70" t="s">
        <v>2000</v>
      </c>
      <c r="H300" s="70" t="s">
        <v>2001</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2020</v>
      </c>
      <c r="B301" s="70">
        <v>221</v>
      </c>
      <c r="C301" s="70">
        <v>20</v>
      </c>
      <c r="D301" s="70">
        <v>13</v>
      </c>
      <c r="E301" s="70">
        <v>2023</v>
      </c>
      <c r="F301" s="70" t="s">
        <v>1539</v>
      </c>
      <c r="G301" s="70" t="s">
        <v>2000</v>
      </c>
      <c r="H301" s="70" t="s">
        <v>2001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2021</v>
      </c>
      <c r="B302" s="70">
        <v>221</v>
      </c>
      <c r="C302" s="70">
        <v>21</v>
      </c>
      <c r="D302" s="70">
        <v>13</v>
      </c>
      <c r="E302" s="70">
        <v>2024</v>
      </c>
      <c r="F302" s="70" t="s">
        <v>1554</v>
      </c>
      <c r="G302" s="70" t="s">
        <v>2000</v>
      </c>
      <c r="H302" s="70" t="s">
        <v>2001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2022</v>
      </c>
      <c r="B303" s="70">
        <v>256</v>
      </c>
      <c r="C303" s="70">
        <v>1</v>
      </c>
      <c r="D303" s="70">
        <v>16</v>
      </c>
      <c r="E303" s="70">
        <v>1990</v>
      </c>
      <c r="F303" s="70" t="s">
        <v>787</v>
      </c>
      <c r="G303" s="70" t="s">
        <v>2023</v>
      </c>
      <c r="H303" s="70" t="s">
        <v>2024</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2025</v>
      </c>
      <c r="B304" s="70">
        <v>257</v>
      </c>
      <c r="C304" s="70">
        <v>2</v>
      </c>
      <c r="D304" s="70">
        <v>16</v>
      </c>
      <c r="E304" s="70">
        <v>2005</v>
      </c>
      <c r="F304" s="70" t="s">
        <v>789</v>
      </c>
      <c r="G304" s="70" t="s">
        <v>2023</v>
      </c>
      <c r="H304" s="70" t="s">
        <v>2024</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2026</v>
      </c>
      <c r="B305" s="70">
        <v>258</v>
      </c>
      <c r="C305" s="70">
        <v>3</v>
      </c>
      <c r="D305" s="70">
        <v>16</v>
      </c>
      <c r="E305" s="70">
        <v>2006</v>
      </c>
      <c r="F305" s="70" t="s">
        <v>790</v>
      </c>
      <c r="G305" s="70" t="s">
        <v>2023</v>
      </c>
      <c r="H305" s="70" t="s">
        <v>2024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2027</v>
      </c>
      <c r="B306" s="70">
        <v>259</v>
      </c>
      <c r="C306" s="70">
        <v>4</v>
      </c>
      <c r="D306" s="70">
        <v>16</v>
      </c>
      <c r="E306" s="70">
        <v>2007</v>
      </c>
      <c r="F306" s="70" t="s">
        <v>791</v>
      </c>
      <c r="G306" s="70" t="s">
        <v>2023</v>
      </c>
      <c r="H306" s="70" t="s">
        <v>2024</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2028</v>
      </c>
      <c r="B307" s="70">
        <v>260</v>
      </c>
      <c r="C307" s="70">
        <v>5</v>
      </c>
      <c r="D307" s="70">
        <v>16</v>
      </c>
      <c r="E307" s="70">
        <v>2008</v>
      </c>
      <c r="F307" s="70" t="s">
        <v>792</v>
      </c>
      <c r="G307" s="70" t="s">
        <v>2023</v>
      </c>
      <c r="H307" s="70" t="s">
        <v>2024</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2029</v>
      </c>
      <c r="B308" s="70">
        <v>261</v>
      </c>
      <c r="C308" s="70">
        <v>6</v>
      </c>
      <c r="D308" s="70">
        <v>16</v>
      </c>
      <c r="E308" s="70">
        <v>2009</v>
      </c>
      <c r="F308" s="70" t="s">
        <v>176</v>
      </c>
      <c r="G308" s="70" t="s">
        <v>2023</v>
      </c>
      <c r="H308" s="70" t="s">
        <v>2024</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2030</v>
      </c>
      <c r="B309" s="70">
        <v>262</v>
      </c>
      <c r="C309" s="70">
        <v>7</v>
      </c>
      <c r="D309" s="70">
        <v>16</v>
      </c>
      <c r="E309" s="70">
        <v>2010</v>
      </c>
      <c r="F309" s="70" t="s">
        <v>177</v>
      </c>
      <c r="G309" s="70" t="s">
        <v>2023</v>
      </c>
      <c r="H309" s="70" t="s">
        <v>2024</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2031</v>
      </c>
      <c r="B310" s="70">
        <v>263</v>
      </c>
      <c r="C310" s="70">
        <v>8</v>
      </c>
      <c r="D310" s="70">
        <v>16</v>
      </c>
      <c r="E310" s="70">
        <v>2011</v>
      </c>
      <c r="F310" s="70" t="s">
        <v>178</v>
      </c>
      <c r="G310" s="70" t="s">
        <v>2023</v>
      </c>
      <c r="H310" s="70" t="s">
        <v>2024</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2032</v>
      </c>
      <c r="B311" s="70">
        <v>264</v>
      </c>
      <c r="C311" s="70">
        <v>9</v>
      </c>
      <c r="D311" s="70">
        <v>16</v>
      </c>
      <c r="E311" s="70">
        <v>2012</v>
      </c>
      <c r="F311" s="70" t="s">
        <v>179</v>
      </c>
      <c r="G311" s="1064" t="s">
        <v>2023</v>
      </c>
      <c r="H311" s="70" t="s">
        <v>2024</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2033</v>
      </c>
      <c r="B312" s="70">
        <v>265</v>
      </c>
      <c r="C312" s="70">
        <v>10</v>
      </c>
      <c r="D312" s="70">
        <v>16</v>
      </c>
      <c r="E312" s="70">
        <v>2013</v>
      </c>
      <c r="F312" s="70" t="s">
        <v>180</v>
      </c>
      <c r="G312" s="1064" t="s">
        <v>2023</v>
      </c>
      <c r="H312" s="70" t="s">
        <v>2024</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2034</v>
      </c>
      <c r="B313" s="70">
        <v>266</v>
      </c>
      <c r="C313" s="70">
        <v>11</v>
      </c>
      <c r="D313" s="70">
        <v>16</v>
      </c>
      <c r="E313" s="70">
        <v>2014</v>
      </c>
      <c r="F313" s="70" t="s">
        <v>181</v>
      </c>
      <c r="G313" s="70" t="s">
        <v>2023</v>
      </c>
      <c r="H313" s="70" t="s">
        <v>2024</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2035</v>
      </c>
      <c r="B314" s="70">
        <v>267</v>
      </c>
      <c r="C314" s="70">
        <v>12</v>
      </c>
      <c r="D314" s="70">
        <v>16</v>
      </c>
      <c r="E314" s="70">
        <v>2015</v>
      </c>
      <c r="F314" s="70" t="s">
        <v>182</v>
      </c>
      <c r="G314" s="70" t="s">
        <v>2023</v>
      </c>
      <c r="H314" s="70" t="s">
        <v>2024</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2036</v>
      </c>
      <c r="B315" s="70">
        <v>268</v>
      </c>
      <c r="C315" s="70">
        <v>13</v>
      </c>
      <c r="D315" s="70">
        <v>16</v>
      </c>
      <c r="E315" s="70">
        <v>2016</v>
      </c>
      <c r="F315" s="70" t="s">
        <v>155</v>
      </c>
      <c r="G315" s="70" t="s">
        <v>2023</v>
      </c>
      <c r="H315" s="70" t="s">
        <v>2024</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2037</v>
      </c>
      <c r="B316" s="70">
        <v>269</v>
      </c>
      <c r="C316" s="70">
        <v>14</v>
      </c>
      <c r="D316" s="70">
        <v>16</v>
      </c>
      <c r="E316" s="70">
        <v>2017</v>
      </c>
      <c r="F316" s="70" t="s">
        <v>156</v>
      </c>
      <c r="G316" s="70" t="s">
        <v>2023</v>
      </c>
      <c r="H316" s="70" t="s">
        <v>2024</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2038</v>
      </c>
      <c r="B317" s="70">
        <v>270</v>
      </c>
      <c r="C317" s="70">
        <v>15</v>
      </c>
      <c r="D317" s="70">
        <v>16</v>
      </c>
      <c r="E317" s="70">
        <v>2018</v>
      </c>
      <c r="F317" s="70" t="s">
        <v>183</v>
      </c>
      <c r="G317" s="70" t="s">
        <v>2023</v>
      </c>
      <c r="H317" s="70" t="s">
        <v>2024</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2039</v>
      </c>
      <c r="B318" s="70">
        <v>271</v>
      </c>
      <c r="C318" s="70">
        <v>16</v>
      </c>
      <c r="D318" s="70">
        <v>16</v>
      </c>
      <c r="E318" s="70">
        <v>2019</v>
      </c>
      <c r="F318" s="70" t="s">
        <v>158</v>
      </c>
      <c r="G318" s="70" t="s">
        <v>2023</v>
      </c>
      <c r="H318" s="70" t="s">
        <v>2024</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2040</v>
      </c>
      <c r="B319" s="70">
        <v>272</v>
      </c>
      <c r="C319" s="70">
        <v>17</v>
      </c>
      <c r="D319" s="70">
        <v>16</v>
      </c>
      <c r="E319" s="70">
        <v>2020</v>
      </c>
      <c r="F319" s="70" t="s">
        <v>159</v>
      </c>
      <c r="G319" s="70" t="s">
        <v>2023</v>
      </c>
      <c r="H319" s="70" t="s">
        <v>2024</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2041</v>
      </c>
      <c r="B320" s="70">
        <v>272</v>
      </c>
      <c r="C320" s="70">
        <v>18</v>
      </c>
      <c r="D320" s="70">
        <v>16</v>
      </c>
      <c r="E320" s="70">
        <v>2021</v>
      </c>
      <c r="F320" s="70" t="s">
        <v>160</v>
      </c>
      <c r="G320" s="70" t="s">
        <v>2023</v>
      </c>
      <c r="H320" s="70" t="s">
        <v>2024</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2042</v>
      </c>
      <c r="B321" s="70">
        <v>272</v>
      </c>
      <c r="C321" s="70">
        <v>19</v>
      </c>
      <c r="D321" s="70">
        <v>16</v>
      </c>
      <c r="E321" s="70">
        <v>2022</v>
      </c>
      <c r="F321" s="70" t="s">
        <v>161</v>
      </c>
      <c r="G321" s="70" t="s">
        <v>2023</v>
      </c>
      <c r="H321" s="70" t="s">
        <v>2024</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2043</v>
      </c>
      <c r="B322" s="70">
        <v>272</v>
      </c>
      <c r="C322" s="70">
        <v>20</v>
      </c>
      <c r="D322" s="70">
        <v>16</v>
      </c>
      <c r="E322" s="70">
        <v>2023</v>
      </c>
      <c r="F322" s="70" t="s">
        <v>1539</v>
      </c>
      <c r="G322" s="70" t="s">
        <v>2023</v>
      </c>
      <c r="H322" s="70" t="s">
        <v>2024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2044</v>
      </c>
      <c r="B323" s="70">
        <v>272</v>
      </c>
      <c r="C323" s="70">
        <v>21</v>
      </c>
      <c r="D323" s="70">
        <v>16</v>
      </c>
      <c r="E323" s="70">
        <v>2024</v>
      </c>
      <c r="F323" s="70" t="s">
        <v>1554</v>
      </c>
      <c r="G323" s="70" t="s">
        <v>2023</v>
      </c>
      <c r="H323" s="70" t="s">
        <v>2024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2045</v>
      </c>
      <c r="B324" s="70">
        <v>86</v>
      </c>
      <c r="C324" s="70">
        <v>1</v>
      </c>
      <c r="D324" s="70">
        <v>6</v>
      </c>
      <c r="E324" s="70">
        <v>1990</v>
      </c>
      <c r="F324" s="70" t="s">
        <v>787</v>
      </c>
      <c r="G324" s="70" t="s">
        <v>2046</v>
      </c>
      <c r="H324" s="70" t="s">
        <v>2047</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2048</v>
      </c>
      <c r="B325" s="70">
        <v>87</v>
      </c>
      <c r="C325" s="70">
        <v>2</v>
      </c>
      <c r="D325" s="70">
        <v>6</v>
      </c>
      <c r="E325" s="70">
        <v>2005</v>
      </c>
      <c r="F325" s="70" t="s">
        <v>789</v>
      </c>
      <c r="G325" s="70" t="s">
        <v>2046</v>
      </c>
      <c r="H325" s="70" t="s">
        <v>2047</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2049</v>
      </c>
      <c r="B326" s="70">
        <v>88</v>
      </c>
      <c r="C326" s="70">
        <v>3</v>
      </c>
      <c r="D326" s="70">
        <v>6</v>
      </c>
      <c r="E326" s="70">
        <v>2006</v>
      </c>
      <c r="F326" s="70" t="s">
        <v>790</v>
      </c>
      <c r="G326" s="70" t="s">
        <v>2046</v>
      </c>
      <c r="H326" s="70" t="s">
        <v>2047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2050</v>
      </c>
      <c r="B327" s="70">
        <v>89</v>
      </c>
      <c r="C327" s="70">
        <v>4</v>
      </c>
      <c r="D327" s="70">
        <v>6</v>
      </c>
      <c r="E327" s="70">
        <v>2007</v>
      </c>
      <c r="F327" s="70" t="s">
        <v>791</v>
      </c>
      <c r="G327" s="70" t="s">
        <v>2046</v>
      </c>
      <c r="H327" s="70" t="s">
        <v>2047</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2051</v>
      </c>
      <c r="B328" s="70">
        <v>90</v>
      </c>
      <c r="C328" s="70">
        <v>5</v>
      </c>
      <c r="D328" s="70">
        <v>6</v>
      </c>
      <c r="E328" s="70">
        <v>2008</v>
      </c>
      <c r="F328" s="70" t="s">
        <v>792</v>
      </c>
      <c r="G328" s="70" t="s">
        <v>2046</v>
      </c>
      <c r="H328" s="70" t="s">
        <v>2047</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2052</v>
      </c>
      <c r="B329" s="70">
        <v>91</v>
      </c>
      <c r="C329" s="70">
        <v>6</v>
      </c>
      <c r="D329" s="70">
        <v>6</v>
      </c>
      <c r="E329" s="70">
        <v>2009</v>
      </c>
      <c r="F329" s="70" t="s">
        <v>176</v>
      </c>
      <c r="G329" s="1064" t="s">
        <v>2046</v>
      </c>
      <c r="H329" s="70" t="s">
        <v>2047</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2053</v>
      </c>
      <c r="B330" s="70">
        <v>92</v>
      </c>
      <c r="C330" s="70">
        <v>7</v>
      </c>
      <c r="D330" s="70">
        <v>6</v>
      </c>
      <c r="E330" s="70">
        <v>2010</v>
      </c>
      <c r="F330" s="70" t="s">
        <v>177</v>
      </c>
      <c r="G330" s="1064" t="s">
        <v>2046</v>
      </c>
      <c r="H330" s="70" t="s">
        <v>2047</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2054</v>
      </c>
      <c r="B331" s="70">
        <v>93</v>
      </c>
      <c r="C331" s="70">
        <v>8</v>
      </c>
      <c r="D331" s="70">
        <v>6</v>
      </c>
      <c r="E331" s="70">
        <v>2011</v>
      </c>
      <c r="F331" s="70" t="s">
        <v>178</v>
      </c>
      <c r="G331" s="70" t="s">
        <v>2046</v>
      </c>
      <c r="H331" s="70" t="s">
        <v>2047</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2055</v>
      </c>
      <c r="B332" s="70">
        <v>94</v>
      </c>
      <c r="C332" s="70">
        <v>9</v>
      </c>
      <c r="D332" s="70">
        <v>6</v>
      </c>
      <c r="E332" s="70">
        <v>2012</v>
      </c>
      <c r="F332" s="70" t="s">
        <v>179</v>
      </c>
      <c r="G332" s="70" t="s">
        <v>2046</v>
      </c>
      <c r="H332" s="70" t="s">
        <v>2047</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2056</v>
      </c>
      <c r="B333" s="70">
        <v>95</v>
      </c>
      <c r="C333" s="70">
        <v>10</v>
      </c>
      <c r="D333" s="70">
        <v>6</v>
      </c>
      <c r="E333" s="70">
        <v>2013</v>
      </c>
      <c r="F333" s="70" t="s">
        <v>180</v>
      </c>
      <c r="G333" s="70" t="s">
        <v>2046</v>
      </c>
      <c r="H333" s="70" t="s">
        <v>2047</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2057</v>
      </c>
      <c r="B334" s="70">
        <v>96</v>
      </c>
      <c r="C334" s="70">
        <v>11</v>
      </c>
      <c r="D334" s="70">
        <v>6</v>
      </c>
      <c r="E334" s="70">
        <v>2014</v>
      </c>
      <c r="F334" s="70" t="s">
        <v>181</v>
      </c>
      <c r="G334" s="70" t="s">
        <v>2046</v>
      </c>
      <c r="H334" s="70" t="s">
        <v>2047</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2058</v>
      </c>
      <c r="B335" s="70">
        <v>97</v>
      </c>
      <c r="C335" s="70">
        <v>12</v>
      </c>
      <c r="D335" s="70">
        <v>6</v>
      </c>
      <c r="E335" s="70">
        <v>2015</v>
      </c>
      <c r="F335" s="70" t="s">
        <v>182</v>
      </c>
      <c r="G335" s="70" t="s">
        <v>2046</v>
      </c>
      <c r="H335" s="70" t="s">
        <v>2047</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2059</v>
      </c>
      <c r="B336" s="70">
        <v>98</v>
      </c>
      <c r="C336" s="70">
        <v>13</v>
      </c>
      <c r="D336" s="70">
        <v>6</v>
      </c>
      <c r="E336" s="70">
        <v>2016</v>
      </c>
      <c r="F336" s="70" t="s">
        <v>155</v>
      </c>
      <c r="G336" s="70" t="s">
        <v>2046</v>
      </c>
      <c r="H336" s="70" t="s">
        <v>2047</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2060</v>
      </c>
      <c r="B337" s="70">
        <v>99</v>
      </c>
      <c r="C337" s="70">
        <v>14</v>
      </c>
      <c r="D337" s="70">
        <v>6</v>
      </c>
      <c r="E337" s="70">
        <v>2017</v>
      </c>
      <c r="F337" s="70" t="s">
        <v>156</v>
      </c>
      <c r="G337" s="70" t="s">
        <v>2046</v>
      </c>
      <c r="H337" s="70" t="s">
        <v>2047</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2061</v>
      </c>
      <c r="B338" s="70">
        <v>100</v>
      </c>
      <c r="C338" s="70">
        <v>15</v>
      </c>
      <c r="D338" s="70">
        <v>6</v>
      </c>
      <c r="E338" s="70">
        <v>2018</v>
      </c>
      <c r="F338" s="70" t="s">
        <v>183</v>
      </c>
      <c r="G338" s="70" t="s">
        <v>2046</v>
      </c>
      <c r="H338" s="70" t="s">
        <v>2047</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2062</v>
      </c>
      <c r="B339" s="70">
        <v>101</v>
      </c>
      <c r="C339" s="70">
        <v>16</v>
      </c>
      <c r="D339" s="70">
        <v>6</v>
      </c>
      <c r="E339" s="70">
        <v>2019</v>
      </c>
      <c r="F339" s="70" t="s">
        <v>158</v>
      </c>
      <c r="G339" s="70" t="s">
        <v>2046</v>
      </c>
      <c r="H339" s="70" t="s">
        <v>2047</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2063</v>
      </c>
      <c r="B340" s="70">
        <v>102</v>
      </c>
      <c r="C340" s="70">
        <v>17</v>
      </c>
      <c r="D340" s="70">
        <v>6</v>
      </c>
      <c r="E340" s="70">
        <v>2020</v>
      </c>
      <c r="F340" s="70" t="s">
        <v>159</v>
      </c>
      <c r="G340" s="70" t="s">
        <v>2046</v>
      </c>
      <c r="H340" s="70" t="s">
        <v>2047</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2064</v>
      </c>
      <c r="B341" s="70">
        <v>102</v>
      </c>
      <c r="C341" s="70">
        <v>18</v>
      </c>
      <c r="D341" s="70">
        <v>6</v>
      </c>
      <c r="E341" s="70">
        <v>2021</v>
      </c>
      <c r="F341" s="70" t="s">
        <v>160</v>
      </c>
      <c r="G341" s="70" t="s">
        <v>2046</v>
      </c>
      <c r="H341" s="70" t="s">
        <v>2047</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2065</v>
      </c>
      <c r="B342" s="70">
        <v>102</v>
      </c>
      <c r="C342" s="70">
        <v>19</v>
      </c>
      <c r="D342" s="70">
        <v>6</v>
      </c>
      <c r="E342" s="70">
        <v>2022</v>
      </c>
      <c r="F342" s="70" t="s">
        <v>161</v>
      </c>
      <c r="G342" s="70" t="s">
        <v>2046</v>
      </c>
      <c r="H342" s="70" t="s">
        <v>2047</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2066</v>
      </c>
      <c r="B343" s="70">
        <v>102</v>
      </c>
      <c r="C343" s="70">
        <v>20</v>
      </c>
      <c r="D343" s="70">
        <v>6</v>
      </c>
      <c r="E343" s="70">
        <v>2023</v>
      </c>
      <c r="F343" s="70" t="s">
        <v>1539</v>
      </c>
      <c r="G343" s="70" t="s">
        <v>2046</v>
      </c>
      <c r="H343" s="70" t="s">
        <v>2047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2067</v>
      </c>
      <c r="B344" s="70">
        <v>102</v>
      </c>
      <c r="C344" s="70">
        <v>21</v>
      </c>
      <c r="D344" s="70">
        <v>6</v>
      </c>
      <c r="E344" s="70">
        <v>2024</v>
      </c>
      <c r="F344" s="70" t="s">
        <v>1554</v>
      </c>
      <c r="G344" s="70" t="s">
        <v>2046</v>
      </c>
      <c r="H344" s="70" t="s">
        <v>2047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2068</v>
      </c>
      <c r="B345" s="70">
        <v>35</v>
      </c>
      <c r="C345" s="70">
        <v>1</v>
      </c>
      <c r="D345" s="70">
        <v>3</v>
      </c>
      <c r="E345" s="70">
        <v>1990</v>
      </c>
      <c r="F345" s="70" t="s">
        <v>787</v>
      </c>
      <c r="G345" s="70" t="s">
        <v>2069</v>
      </c>
      <c r="H345" s="70" t="s">
        <v>2070</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2071</v>
      </c>
      <c r="B346" s="70">
        <v>36</v>
      </c>
      <c r="C346" s="70">
        <v>2</v>
      </c>
      <c r="D346" s="70">
        <v>3</v>
      </c>
      <c r="E346" s="70">
        <v>2005</v>
      </c>
      <c r="F346" s="70" t="s">
        <v>789</v>
      </c>
      <c r="G346" s="70" t="s">
        <v>2069</v>
      </c>
      <c r="H346" s="70" t="s">
        <v>2070</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2072</v>
      </c>
      <c r="B347" s="70">
        <v>37</v>
      </c>
      <c r="C347" s="70">
        <v>3</v>
      </c>
      <c r="D347" s="70">
        <v>3</v>
      </c>
      <c r="E347" s="70">
        <v>2006</v>
      </c>
      <c r="F347" s="70" t="s">
        <v>790</v>
      </c>
      <c r="G347" s="70" t="s">
        <v>2069</v>
      </c>
      <c r="H347" s="70" t="s">
        <v>2070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2073</v>
      </c>
      <c r="B348" s="70">
        <v>38</v>
      </c>
      <c r="C348" s="70">
        <v>4</v>
      </c>
      <c r="D348" s="70">
        <v>3</v>
      </c>
      <c r="E348" s="70">
        <v>2007</v>
      </c>
      <c r="F348" s="70" t="s">
        <v>791</v>
      </c>
      <c r="G348" s="70" t="s">
        <v>2069</v>
      </c>
      <c r="H348" s="70" t="s">
        <v>2070</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2074</v>
      </c>
      <c r="B349" s="70">
        <v>39</v>
      </c>
      <c r="C349" s="70">
        <v>5</v>
      </c>
      <c r="D349" s="70">
        <v>3</v>
      </c>
      <c r="E349" s="70">
        <v>2008</v>
      </c>
      <c r="F349" s="70" t="s">
        <v>792</v>
      </c>
      <c r="G349" s="1064" t="s">
        <v>2069</v>
      </c>
      <c r="H349" s="70" t="s">
        <v>2070</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2075</v>
      </c>
      <c r="B350" s="70">
        <v>40</v>
      </c>
      <c r="C350" s="70">
        <v>6</v>
      </c>
      <c r="D350" s="70">
        <v>3</v>
      </c>
      <c r="E350" s="70">
        <v>2009</v>
      </c>
      <c r="F350" s="70" t="s">
        <v>176</v>
      </c>
      <c r="G350" s="1064" t="s">
        <v>2069</v>
      </c>
      <c r="H350" s="70" t="s">
        <v>2070</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2076</v>
      </c>
      <c r="B351" s="70">
        <v>41</v>
      </c>
      <c r="C351" s="70">
        <v>7</v>
      </c>
      <c r="D351" s="70">
        <v>3</v>
      </c>
      <c r="E351" s="70">
        <v>2010</v>
      </c>
      <c r="F351" s="70" t="s">
        <v>177</v>
      </c>
      <c r="G351" s="70" t="s">
        <v>2069</v>
      </c>
      <c r="H351" s="70" t="s">
        <v>2070</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2077</v>
      </c>
      <c r="B352" s="70">
        <v>42</v>
      </c>
      <c r="C352" s="70">
        <v>8</v>
      </c>
      <c r="D352" s="70">
        <v>3</v>
      </c>
      <c r="E352" s="70">
        <v>2011</v>
      </c>
      <c r="F352" s="70" t="s">
        <v>178</v>
      </c>
      <c r="G352" s="70" t="s">
        <v>2069</v>
      </c>
      <c r="H352" s="70" t="s">
        <v>2070</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2078</v>
      </c>
      <c r="B353" s="70">
        <v>43</v>
      </c>
      <c r="C353" s="70">
        <v>9</v>
      </c>
      <c r="D353" s="70">
        <v>3</v>
      </c>
      <c r="E353" s="70">
        <v>2012</v>
      </c>
      <c r="F353" s="70" t="s">
        <v>179</v>
      </c>
      <c r="G353" s="70" t="s">
        <v>2069</v>
      </c>
      <c r="H353" s="70" t="s">
        <v>2070</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2079</v>
      </c>
      <c r="B354" s="70">
        <v>44</v>
      </c>
      <c r="C354" s="70">
        <v>10</v>
      </c>
      <c r="D354" s="70">
        <v>3</v>
      </c>
      <c r="E354" s="70">
        <v>2013</v>
      </c>
      <c r="F354" s="70" t="s">
        <v>180</v>
      </c>
      <c r="G354" s="70" t="s">
        <v>2069</v>
      </c>
      <c r="H354" s="70" t="s">
        <v>2070</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2080</v>
      </c>
      <c r="B355" s="70">
        <v>45</v>
      </c>
      <c r="C355" s="70">
        <v>11</v>
      </c>
      <c r="D355" s="70">
        <v>3</v>
      </c>
      <c r="E355" s="70">
        <v>2014</v>
      </c>
      <c r="F355" s="70" t="s">
        <v>181</v>
      </c>
      <c r="G355" s="70" t="s">
        <v>2069</v>
      </c>
      <c r="H355" s="70" t="s">
        <v>2070</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2081</v>
      </c>
      <c r="B356" s="70">
        <v>46</v>
      </c>
      <c r="C356" s="70">
        <v>12</v>
      </c>
      <c r="D356" s="70">
        <v>3</v>
      </c>
      <c r="E356" s="70">
        <v>2015</v>
      </c>
      <c r="F356" s="70" t="s">
        <v>182</v>
      </c>
      <c r="G356" s="70" t="s">
        <v>2069</v>
      </c>
      <c r="H356" s="70" t="s">
        <v>2070</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2082</v>
      </c>
      <c r="B357" s="70">
        <v>47</v>
      </c>
      <c r="C357" s="70">
        <v>13</v>
      </c>
      <c r="D357" s="70">
        <v>3</v>
      </c>
      <c r="E357" s="70">
        <v>2016</v>
      </c>
      <c r="F357" s="70" t="s">
        <v>155</v>
      </c>
      <c r="G357" s="70" t="s">
        <v>2069</v>
      </c>
      <c r="H357" s="70" t="s">
        <v>2070</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2083</v>
      </c>
      <c r="B358" s="70">
        <v>48</v>
      </c>
      <c r="C358" s="70">
        <v>14</v>
      </c>
      <c r="D358" s="70">
        <v>3</v>
      </c>
      <c r="E358" s="70">
        <v>2017</v>
      </c>
      <c r="F358" s="70" t="s">
        <v>156</v>
      </c>
      <c r="G358" s="70" t="s">
        <v>2069</v>
      </c>
      <c r="H358" s="70" t="s">
        <v>2070</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2084</v>
      </c>
      <c r="B359" s="70">
        <v>49</v>
      </c>
      <c r="C359" s="70">
        <v>15</v>
      </c>
      <c r="D359" s="70">
        <v>3</v>
      </c>
      <c r="E359" s="70">
        <v>2018</v>
      </c>
      <c r="F359" s="70" t="s">
        <v>183</v>
      </c>
      <c r="G359" s="70" t="s">
        <v>2069</v>
      </c>
      <c r="H359" s="70" t="s">
        <v>2070</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2085</v>
      </c>
      <c r="B360" s="70">
        <v>50</v>
      </c>
      <c r="C360" s="70">
        <v>16</v>
      </c>
      <c r="D360" s="70">
        <v>3</v>
      </c>
      <c r="E360" s="70">
        <v>2019</v>
      </c>
      <c r="F360" s="70" t="s">
        <v>158</v>
      </c>
      <c r="G360" s="70" t="s">
        <v>2069</v>
      </c>
      <c r="H360" s="70" t="s">
        <v>2070</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2086</v>
      </c>
      <c r="B361" s="70">
        <v>51</v>
      </c>
      <c r="C361" s="70">
        <v>17</v>
      </c>
      <c r="D361" s="70">
        <v>3</v>
      </c>
      <c r="E361" s="70">
        <v>2020</v>
      </c>
      <c r="F361" s="70" t="s">
        <v>159</v>
      </c>
      <c r="G361" s="70" t="s">
        <v>2069</v>
      </c>
      <c r="H361" s="70" t="s">
        <v>2070</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2087</v>
      </c>
      <c r="B362" s="70">
        <v>51</v>
      </c>
      <c r="C362" s="70">
        <v>18</v>
      </c>
      <c r="D362" s="70">
        <v>3</v>
      </c>
      <c r="E362" s="70">
        <v>2021</v>
      </c>
      <c r="F362" s="70" t="s">
        <v>160</v>
      </c>
      <c r="G362" s="70" t="s">
        <v>2069</v>
      </c>
      <c r="H362" s="70" t="s">
        <v>2070</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2088</v>
      </c>
      <c r="B363" s="70">
        <v>51</v>
      </c>
      <c r="C363" s="70">
        <v>19</v>
      </c>
      <c r="D363" s="70">
        <v>3</v>
      </c>
      <c r="E363" s="70">
        <v>2022</v>
      </c>
      <c r="F363" s="70" t="s">
        <v>161</v>
      </c>
      <c r="G363" s="70" t="s">
        <v>2069</v>
      </c>
      <c r="H363" s="70" t="s">
        <v>2070</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2089</v>
      </c>
      <c r="B364" s="70">
        <v>51</v>
      </c>
      <c r="C364" s="70">
        <v>20</v>
      </c>
      <c r="D364" s="70">
        <v>3</v>
      </c>
      <c r="E364" s="70">
        <v>2023</v>
      </c>
      <c r="F364" s="70" t="s">
        <v>1539</v>
      </c>
      <c r="G364" s="70" t="s">
        <v>2069</v>
      </c>
      <c r="H364" s="70" t="s">
        <v>2070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2090</v>
      </c>
      <c r="B365" s="70">
        <v>51</v>
      </c>
      <c r="C365" s="70">
        <v>21</v>
      </c>
      <c r="D365" s="70">
        <v>3</v>
      </c>
      <c r="E365" s="70">
        <v>2024</v>
      </c>
      <c r="F365" s="70" t="s">
        <v>1554</v>
      </c>
      <c r="G365" s="70" t="s">
        <v>2069</v>
      </c>
      <c r="H365" s="70" t="s">
        <v>2070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2091</v>
      </c>
      <c r="B366" s="70">
        <v>171</v>
      </c>
      <c r="C366" s="70">
        <v>1</v>
      </c>
      <c r="D366" s="70">
        <v>11</v>
      </c>
      <c r="E366" s="70">
        <v>1990</v>
      </c>
      <c r="F366" s="70" t="s">
        <v>787</v>
      </c>
      <c r="G366" s="70" t="s">
        <v>2092</v>
      </c>
      <c r="H366" s="70" t="s">
        <v>2093</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2094</v>
      </c>
      <c r="B367" s="70">
        <v>172</v>
      </c>
      <c r="C367" s="70">
        <v>2</v>
      </c>
      <c r="D367" s="70">
        <v>11</v>
      </c>
      <c r="E367" s="70">
        <v>2005</v>
      </c>
      <c r="F367" s="70" t="s">
        <v>789</v>
      </c>
      <c r="G367" s="70" t="s">
        <v>2092</v>
      </c>
      <c r="H367" s="70" t="s">
        <v>2093</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2095</v>
      </c>
      <c r="B368" s="70">
        <v>173</v>
      </c>
      <c r="C368" s="70">
        <v>3</v>
      </c>
      <c r="D368" s="70">
        <v>11</v>
      </c>
      <c r="E368" s="70">
        <v>2006</v>
      </c>
      <c r="F368" s="70" t="s">
        <v>790</v>
      </c>
      <c r="G368" s="1064" t="s">
        <v>2092</v>
      </c>
      <c r="H368" s="70" t="s">
        <v>2093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2096</v>
      </c>
      <c r="B369" s="70">
        <v>174</v>
      </c>
      <c r="C369" s="70">
        <v>4</v>
      </c>
      <c r="D369" s="70">
        <v>11</v>
      </c>
      <c r="E369" s="70">
        <v>2007</v>
      </c>
      <c r="F369" s="70" t="s">
        <v>791</v>
      </c>
      <c r="G369" s="1064" t="s">
        <v>2092</v>
      </c>
      <c r="H369" s="70" t="s">
        <v>2093</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2097</v>
      </c>
      <c r="B370" s="70">
        <v>175</v>
      </c>
      <c r="C370" s="70">
        <v>5</v>
      </c>
      <c r="D370" s="70">
        <v>11</v>
      </c>
      <c r="E370" s="70">
        <v>2008</v>
      </c>
      <c r="F370" s="70" t="s">
        <v>792</v>
      </c>
      <c r="G370" s="70" t="s">
        <v>2092</v>
      </c>
      <c r="H370" s="70" t="s">
        <v>2093</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2098</v>
      </c>
      <c r="B371" s="70">
        <v>176</v>
      </c>
      <c r="C371" s="70">
        <v>6</v>
      </c>
      <c r="D371" s="70">
        <v>11</v>
      </c>
      <c r="E371" s="70">
        <v>2009</v>
      </c>
      <c r="F371" s="70" t="s">
        <v>176</v>
      </c>
      <c r="G371" s="70" t="s">
        <v>2092</v>
      </c>
      <c r="H371" s="70" t="s">
        <v>2093</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2099</v>
      </c>
      <c r="B372" s="70">
        <v>177</v>
      </c>
      <c r="C372" s="70">
        <v>7</v>
      </c>
      <c r="D372" s="70">
        <v>11</v>
      </c>
      <c r="E372" s="70">
        <v>2010</v>
      </c>
      <c r="F372" s="70" t="s">
        <v>177</v>
      </c>
      <c r="G372" s="70" t="s">
        <v>2092</v>
      </c>
      <c r="H372" s="70" t="s">
        <v>2093</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2100</v>
      </c>
      <c r="B373" s="70">
        <v>178</v>
      </c>
      <c r="C373" s="70">
        <v>8</v>
      </c>
      <c r="D373" s="70">
        <v>11</v>
      </c>
      <c r="E373" s="70">
        <v>2011</v>
      </c>
      <c r="F373" s="70" t="s">
        <v>178</v>
      </c>
      <c r="G373" s="70" t="s">
        <v>2092</v>
      </c>
      <c r="H373" s="70" t="s">
        <v>2093</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2101</v>
      </c>
      <c r="B374" s="70">
        <v>179</v>
      </c>
      <c r="C374" s="70">
        <v>9</v>
      </c>
      <c r="D374" s="70">
        <v>11</v>
      </c>
      <c r="E374" s="70">
        <v>2012</v>
      </c>
      <c r="F374" s="70" t="s">
        <v>179</v>
      </c>
      <c r="G374" s="70" t="s">
        <v>2092</v>
      </c>
      <c r="H374" s="70" t="s">
        <v>2093</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2102</v>
      </c>
      <c r="B375" s="70">
        <v>180</v>
      </c>
      <c r="C375" s="70">
        <v>10</v>
      </c>
      <c r="D375" s="70">
        <v>11</v>
      </c>
      <c r="E375" s="70">
        <v>2013</v>
      </c>
      <c r="F375" s="70" t="s">
        <v>180</v>
      </c>
      <c r="G375" s="70" t="s">
        <v>2092</v>
      </c>
      <c r="H375" s="70" t="s">
        <v>2093</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2103</v>
      </c>
      <c r="B376" s="70">
        <v>181</v>
      </c>
      <c r="C376" s="70">
        <v>11</v>
      </c>
      <c r="D376" s="70">
        <v>11</v>
      </c>
      <c r="E376" s="70">
        <v>2014</v>
      </c>
      <c r="F376" s="70" t="s">
        <v>181</v>
      </c>
      <c r="G376" s="70" t="s">
        <v>2092</v>
      </c>
      <c r="H376" s="70" t="s">
        <v>2093</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2104</v>
      </c>
      <c r="B377" s="70">
        <v>182</v>
      </c>
      <c r="C377" s="70">
        <v>12</v>
      </c>
      <c r="D377" s="70">
        <v>11</v>
      </c>
      <c r="E377" s="70">
        <v>2015</v>
      </c>
      <c r="F377" s="70" t="s">
        <v>182</v>
      </c>
      <c r="G377" s="70" t="s">
        <v>2092</v>
      </c>
      <c r="H377" s="70" t="s">
        <v>2093</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2105</v>
      </c>
      <c r="B378" s="70">
        <v>183</v>
      </c>
      <c r="C378" s="70">
        <v>13</v>
      </c>
      <c r="D378" s="70">
        <v>11</v>
      </c>
      <c r="E378" s="70">
        <v>2016</v>
      </c>
      <c r="F378" s="70" t="s">
        <v>155</v>
      </c>
      <c r="G378" s="70" t="s">
        <v>2092</v>
      </c>
      <c r="H378" s="70" t="s">
        <v>2093</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2106</v>
      </c>
      <c r="B379" s="70">
        <v>184</v>
      </c>
      <c r="C379" s="70">
        <v>14</v>
      </c>
      <c r="D379" s="70">
        <v>11</v>
      </c>
      <c r="E379" s="70">
        <v>2017</v>
      </c>
      <c r="F379" s="70" t="s">
        <v>156</v>
      </c>
      <c r="G379" s="70" t="s">
        <v>2092</v>
      </c>
      <c r="H379" s="70" t="s">
        <v>2093</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2107</v>
      </c>
      <c r="B380" s="70">
        <v>185</v>
      </c>
      <c r="C380" s="70">
        <v>15</v>
      </c>
      <c r="D380" s="70">
        <v>11</v>
      </c>
      <c r="E380" s="70">
        <v>2018</v>
      </c>
      <c r="F380" s="70" t="s">
        <v>183</v>
      </c>
      <c r="G380" s="70" t="s">
        <v>2092</v>
      </c>
      <c r="H380" s="70" t="s">
        <v>2093</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2108</v>
      </c>
      <c r="B381" s="70">
        <v>186</v>
      </c>
      <c r="C381" s="70">
        <v>16</v>
      </c>
      <c r="D381" s="70">
        <v>11</v>
      </c>
      <c r="E381" s="70">
        <v>2019</v>
      </c>
      <c r="F381" s="70" t="s">
        <v>158</v>
      </c>
      <c r="G381" s="70" t="s">
        <v>2092</v>
      </c>
      <c r="H381" s="70" t="s">
        <v>2093</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2109</v>
      </c>
      <c r="B382" s="70">
        <v>187</v>
      </c>
      <c r="C382" s="70">
        <v>17</v>
      </c>
      <c r="D382" s="70">
        <v>11</v>
      </c>
      <c r="E382" s="70">
        <v>2020</v>
      </c>
      <c r="F382" s="70" t="s">
        <v>159</v>
      </c>
      <c r="G382" s="70" t="s">
        <v>2092</v>
      </c>
      <c r="H382" s="70" t="s">
        <v>2093</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2110</v>
      </c>
      <c r="B383" s="70">
        <v>187</v>
      </c>
      <c r="C383" s="70">
        <v>18</v>
      </c>
      <c r="D383" s="70">
        <v>11</v>
      </c>
      <c r="E383" s="70">
        <v>2021</v>
      </c>
      <c r="F383" s="70" t="s">
        <v>160</v>
      </c>
      <c r="G383" s="70" t="s">
        <v>2092</v>
      </c>
      <c r="H383" s="70" t="s">
        <v>2093</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2111</v>
      </c>
      <c r="B384" s="70">
        <v>187</v>
      </c>
      <c r="C384" s="70">
        <v>19</v>
      </c>
      <c r="D384" s="70">
        <v>11</v>
      </c>
      <c r="E384" s="70">
        <v>2022</v>
      </c>
      <c r="F384" s="70" t="s">
        <v>161</v>
      </c>
      <c r="G384" s="70" t="s">
        <v>2092</v>
      </c>
      <c r="H384" s="70" t="s">
        <v>2093</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2112</v>
      </c>
      <c r="B385" s="70">
        <v>187</v>
      </c>
      <c r="C385" s="70">
        <v>20</v>
      </c>
      <c r="D385" s="70">
        <v>11</v>
      </c>
      <c r="E385" s="70">
        <v>2023</v>
      </c>
      <c r="F385" s="70" t="s">
        <v>1539</v>
      </c>
      <c r="G385" s="70" t="s">
        <v>2092</v>
      </c>
      <c r="H385" s="70" t="s">
        <v>2093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2113</v>
      </c>
      <c r="B386" s="70">
        <v>187</v>
      </c>
      <c r="C386" s="70">
        <v>21</v>
      </c>
      <c r="D386" s="70">
        <v>11</v>
      </c>
      <c r="E386" s="70">
        <v>2024</v>
      </c>
      <c r="F386" s="70" t="s">
        <v>1554</v>
      </c>
      <c r="G386" s="1064" t="s">
        <v>2092</v>
      </c>
      <c r="H386" s="70" t="s">
        <v>2093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2114</v>
      </c>
      <c r="B387" s="70">
        <v>154</v>
      </c>
      <c r="C387" s="70">
        <v>1</v>
      </c>
      <c r="D387" s="70">
        <v>10</v>
      </c>
      <c r="E387" s="70">
        <v>1990</v>
      </c>
      <c r="F387" s="70" t="s">
        <v>787</v>
      </c>
      <c r="G387" s="1064" t="s">
        <v>2115</v>
      </c>
      <c r="H387" s="70" t="s">
        <v>2116</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2117</v>
      </c>
      <c r="B388" s="70">
        <v>155</v>
      </c>
      <c r="C388" s="70">
        <v>2</v>
      </c>
      <c r="D388" s="70">
        <v>10</v>
      </c>
      <c r="E388" s="70">
        <v>2005</v>
      </c>
      <c r="F388" s="70" t="s">
        <v>789</v>
      </c>
      <c r="G388" s="70" t="s">
        <v>2115</v>
      </c>
      <c r="H388" s="70" t="s">
        <v>2116</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2118</v>
      </c>
      <c r="B389" s="70">
        <v>156</v>
      </c>
      <c r="C389" s="70">
        <v>3</v>
      </c>
      <c r="D389" s="70">
        <v>10</v>
      </c>
      <c r="E389" s="70">
        <v>2006</v>
      </c>
      <c r="F389" s="70" t="s">
        <v>790</v>
      </c>
      <c r="G389" s="70" t="s">
        <v>2115</v>
      </c>
      <c r="H389" s="70" t="s">
        <v>2116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2119</v>
      </c>
      <c r="B390" s="70">
        <v>157</v>
      </c>
      <c r="C390" s="70">
        <v>4</v>
      </c>
      <c r="D390" s="70">
        <v>10</v>
      </c>
      <c r="E390" s="70">
        <v>2007</v>
      </c>
      <c r="F390" s="70" t="s">
        <v>791</v>
      </c>
      <c r="G390" s="70" t="s">
        <v>2115</v>
      </c>
      <c r="H390" s="70" t="s">
        <v>2116</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2120</v>
      </c>
      <c r="B391" s="70">
        <v>158</v>
      </c>
      <c r="C391" s="70">
        <v>5</v>
      </c>
      <c r="D391" s="70">
        <v>10</v>
      </c>
      <c r="E391" s="70">
        <v>2008</v>
      </c>
      <c r="F391" s="70" t="s">
        <v>792</v>
      </c>
      <c r="G391" s="70" t="s">
        <v>2115</v>
      </c>
      <c r="H391" s="70" t="s">
        <v>2116</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2121</v>
      </c>
      <c r="B392" s="70">
        <v>159</v>
      </c>
      <c r="C392" s="70">
        <v>6</v>
      </c>
      <c r="D392" s="70">
        <v>10</v>
      </c>
      <c r="E392" s="70">
        <v>2009</v>
      </c>
      <c r="F392" s="70" t="s">
        <v>176</v>
      </c>
      <c r="G392" s="70" t="s">
        <v>2115</v>
      </c>
      <c r="H392" s="70" t="s">
        <v>2116</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2122</v>
      </c>
      <c r="B393" s="70">
        <v>160</v>
      </c>
      <c r="C393" s="70">
        <v>7</v>
      </c>
      <c r="D393" s="70">
        <v>10</v>
      </c>
      <c r="E393" s="70">
        <v>2010</v>
      </c>
      <c r="F393" s="70" t="s">
        <v>177</v>
      </c>
      <c r="G393" s="70" t="s">
        <v>2115</v>
      </c>
      <c r="H393" s="70" t="s">
        <v>2116</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2123</v>
      </c>
      <c r="B394" s="70">
        <v>161</v>
      </c>
      <c r="C394" s="70">
        <v>8</v>
      </c>
      <c r="D394" s="70">
        <v>10</v>
      </c>
      <c r="E394" s="70">
        <v>2011</v>
      </c>
      <c r="F394" s="70" t="s">
        <v>178</v>
      </c>
      <c r="G394" s="70" t="s">
        <v>2115</v>
      </c>
      <c r="H394" s="70" t="s">
        <v>2116</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2124</v>
      </c>
      <c r="B395" s="70">
        <v>162</v>
      </c>
      <c r="C395" s="70">
        <v>9</v>
      </c>
      <c r="D395" s="70">
        <v>10</v>
      </c>
      <c r="E395" s="70">
        <v>2012</v>
      </c>
      <c r="F395" s="70" t="s">
        <v>179</v>
      </c>
      <c r="G395" s="70" t="s">
        <v>2115</v>
      </c>
      <c r="H395" s="70" t="s">
        <v>2116</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2125</v>
      </c>
      <c r="B396" s="70">
        <v>163</v>
      </c>
      <c r="C396" s="70">
        <v>10</v>
      </c>
      <c r="D396" s="70">
        <v>10</v>
      </c>
      <c r="E396" s="70">
        <v>2013</v>
      </c>
      <c r="F396" s="70" t="s">
        <v>180</v>
      </c>
      <c r="G396" s="70" t="s">
        <v>2115</v>
      </c>
      <c r="H396" s="70" t="s">
        <v>2116</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2126</v>
      </c>
      <c r="B397" s="70">
        <v>164</v>
      </c>
      <c r="C397" s="70">
        <v>11</v>
      </c>
      <c r="D397" s="70">
        <v>10</v>
      </c>
      <c r="E397" s="70">
        <v>2014</v>
      </c>
      <c r="F397" s="70" t="s">
        <v>181</v>
      </c>
      <c r="G397" s="70" t="s">
        <v>2115</v>
      </c>
      <c r="H397" s="70" t="s">
        <v>2116</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2127</v>
      </c>
      <c r="B398" s="70">
        <v>165</v>
      </c>
      <c r="C398" s="70">
        <v>12</v>
      </c>
      <c r="D398" s="70">
        <v>10</v>
      </c>
      <c r="E398" s="70">
        <v>2015</v>
      </c>
      <c r="F398" s="70" t="s">
        <v>182</v>
      </c>
      <c r="G398" s="70" t="s">
        <v>2115</v>
      </c>
      <c r="H398" s="70" t="s">
        <v>2116</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2128</v>
      </c>
      <c r="B399" s="70">
        <v>166</v>
      </c>
      <c r="C399" s="70">
        <v>13</v>
      </c>
      <c r="D399" s="70">
        <v>10</v>
      </c>
      <c r="E399" s="70">
        <v>2016</v>
      </c>
      <c r="F399" s="70" t="s">
        <v>155</v>
      </c>
      <c r="G399" s="70" t="s">
        <v>2115</v>
      </c>
      <c r="H399" s="70" t="s">
        <v>2116</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2129</v>
      </c>
      <c r="B400" s="70">
        <v>167</v>
      </c>
      <c r="C400" s="70">
        <v>14</v>
      </c>
      <c r="D400" s="70">
        <v>10</v>
      </c>
      <c r="E400" s="70">
        <v>2017</v>
      </c>
      <c r="F400" s="70" t="s">
        <v>156</v>
      </c>
      <c r="G400" s="70" t="s">
        <v>2115</v>
      </c>
      <c r="H400" s="70" t="s">
        <v>2116</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2130</v>
      </c>
      <c r="B401" s="70">
        <v>168</v>
      </c>
      <c r="C401" s="70">
        <v>15</v>
      </c>
      <c r="D401" s="70">
        <v>10</v>
      </c>
      <c r="E401" s="70">
        <v>2018</v>
      </c>
      <c r="F401" s="70" t="s">
        <v>183</v>
      </c>
      <c r="G401" s="70" t="s">
        <v>2115</v>
      </c>
      <c r="H401" s="70" t="s">
        <v>2116</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2131</v>
      </c>
      <c r="B402" s="70">
        <v>169</v>
      </c>
      <c r="C402" s="70">
        <v>16</v>
      </c>
      <c r="D402" s="70">
        <v>10</v>
      </c>
      <c r="E402" s="70">
        <v>2019</v>
      </c>
      <c r="F402" s="70" t="s">
        <v>158</v>
      </c>
      <c r="G402" s="70" t="s">
        <v>2115</v>
      </c>
      <c r="H402" s="70" t="s">
        <v>2116</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2132</v>
      </c>
      <c r="B403" s="70">
        <v>170</v>
      </c>
      <c r="C403" s="70">
        <v>17</v>
      </c>
      <c r="D403" s="70">
        <v>10</v>
      </c>
      <c r="E403" s="70">
        <v>2020</v>
      </c>
      <c r="F403" s="70" t="s">
        <v>159</v>
      </c>
      <c r="G403" s="70" t="s">
        <v>2115</v>
      </c>
      <c r="H403" s="70" t="s">
        <v>2116</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2133</v>
      </c>
      <c r="B404" s="70">
        <v>170</v>
      </c>
      <c r="C404" s="70">
        <v>18</v>
      </c>
      <c r="D404" s="70">
        <v>10</v>
      </c>
      <c r="E404" s="70">
        <v>2021</v>
      </c>
      <c r="F404" s="70" t="s">
        <v>160</v>
      </c>
      <c r="G404" s="70" t="s">
        <v>2115</v>
      </c>
      <c r="H404" s="70" t="s">
        <v>2116</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2134</v>
      </c>
      <c r="B405" s="70">
        <v>170</v>
      </c>
      <c r="C405" s="70">
        <v>19</v>
      </c>
      <c r="D405" s="70">
        <v>10</v>
      </c>
      <c r="E405" s="70">
        <v>2022</v>
      </c>
      <c r="F405" s="70" t="s">
        <v>161</v>
      </c>
      <c r="G405" s="70" t="s">
        <v>2115</v>
      </c>
      <c r="H405" s="70" t="s">
        <v>2116</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2135</v>
      </c>
      <c r="B406" s="70">
        <v>170</v>
      </c>
      <c r="C406" s="70">
        <v>20</v>
      </c>
      <c r="D406" s="70">
        <v>10</v>
      </c>
      <c r="E406" s="70">
        <v>2023</v>
      </c>
      <c r="F406" s="70" t="s">
        <v>1539</v>
      </c>
      <c r="G406" s="1064" t="s">
        <v>2115</v>
      </c>
      <c r="H406" s="70" t="s">
        <v>2116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2136</v>
      </c>
      <c r="B407" s="70">
        <v>170</v>
      </c>
      <c r="C407" s="70">
        <v>21</v>
      </c>
      <c r="D407" s="70">
        <v>10</v>
      </c>
      <c r="E407" s="70">
        <v>2024</v>
      </c>
      <c r="F407" s="70" t="s">
        <v>1554</v>
      </c>
      <c r="G407" s="1064" t="s">
        <v>2115</v>
      </c>
      <c r="H407" s="70" t="s">
        <v>2116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120</v>
      </c>
      <c r="C408" s="70">
        <v>1</v>
      </c>
      <c r="D408" s="70">
        <v>8</v>
      </c>
      <c r="E408" s="70">
        <v>1990</v>
      </c>
      <c r="F408" s="70" t="s">
        <v>787</v>
      </c>
      <c r="G408" s="70" t="s">
        <v>1693</v>
      </c>
      <c r="H408" s="70" t="s">
        <v>1694</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2138</v>
      </c>
      <c r="B409" s="70">
        <v>121</v>
      </c>
      <c r="C409" s="70">
        <v>2</v>
      </c>
      <c r="D409" s="70">
        <v>8</v>
      </c>
      <c r="E409" s="70">
        <v>2005</v>
      </c>
      <c r="F409" s="70" t="s">
        <v>789</v>
      </c>
      <c r="G409" s="70" t="s">
        <v>1693</v>
      </c>
      <c r="H409" s="70" t="s">
        <v>1694</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2139</v>
      </c>
      <c r="B410" s="70">
        <v>122</v>
      </c>
      <c r="C410" s="70">
        <v>3</v>
      </c>
      <c r="D410" s="70">
        <v>8</v>
      </c>
      <c r="E410" s="70">
        <v>2006</v>
      </c>
      <c r="F410" s="70" t="s">
        <v>790</v>
      </c>
      <c r="G410" s="70" t="s">
        <v>1693</v>
      </c>
      <c r="H410" s="70" t="s">
        <v>1694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2140</v>
      </c>
      <c r="B411" s="70">
        <v>123</v>
      </c>
      <c r="C411" s="70">
        <v>4</v>
      </c>
      <c r="D411" s="70">
        <v>8</v>
      </c>
      <c r="E411" s="70">
        <v>2007</v>
      </c>
      <c r="F411" s="70" t="s">
        <v>791</v>
      </c>
      <c r="G411" s="70" t="s">
        <v>1693</v>
      </c>
      <c r="H411" s="70" t="s">
        <v>1694</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2141</v>
      </c>
      <c r="B412" s="70">
        <v>124</v>
      </c>
      <c r="C412" s="70">
        <v>5</v>
      </c>
      <c r="D412" s="70">
        <v>8</v>
      </c>
      <c r="E412" s="70">
        <v>2008</v>
      </c>
      <c r="F412" s="70" t="s">
        <v>792</v>
      </c>
      <c r="G412" s="70" t="s">
        <v>1693</v>
      </c>
      <c r="H412" s="70" t="s">
        <v>1694</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2142</v>
      </c>
      <c r="B413" s="70">
        <v>125</v>
      </c>
      <c r="C413" s="70">
        <v>6</v>
      </c>
      <c r="D413" s="70">
        <v>8</v>
      </c>
      <c r="E413" s="70">
        <v>2009</v>
      </c>
      <c r="F413" s="70" t="s">
        <v>176</v>
      </c>
      <c r="G413" s="70" t="s">
        <v>1693</v>
      </c>
      <c r="H413" s="70" t="s">
        <v>1694</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2143</v>
      </c>
      <c r="B414" s="70">
        <v>126</v>
      </c>
      <c r="C414" s="70">
        <v>7</v>
      </c>
      <c r="D414" s="70">
        <v>8</v>
      </c>
      <c r="E414" s="70">
        <v>2010</v>
      </c>
      <c r="F414" s="70" t="s">
        <v>177</v>
      </c>
      <c r="G414" s="70" t="s">
        <v>1693</v>
      </c>
      <c r="H414" s="70" t="s">
        <v>1694</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2144</v>
      </c>
      <c r="B415" s="70">
        <v>127</v>
      </c>
      <c r="C415" s="70">
        <v>8</v>
      </c>
      <c r="D415" s="70">
        <v>8</v>
      </c>
      <c r="E415" s="70">
        <v>2011</v>
      </c>
      <c r="F415" s="70" t="s">
        <v>178</v>
      </c>
      <c r="G415" s="70" t="s">
        <v>1693</v>
      </c>
      <c r="H415" s="70" t="s">
        <v>1694</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2145</v>
      </c>
      <c r="B416" s="70">
        <v>128</v>
      </c>
      <c r="C416" s="70">
        <v>9</v>
      </c>
      <c r="D416" s="70">
        <v>8</v>
      </c>
      <c r="E416" s="70">
        <v>2012</v>
      </c>
      <c r="F416" s="70" t="s">
        <v>179</v>
      </c>
      <c r="G416" s="70" t="s">
        <v>1693</v>
      </c>
      <c r="H416" s="70" t="s">
        <v>1694</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2146</v>
      </c>
      <c r="B417" s="70">
        <v>129</v>
      </c>
      <c r="C417" s="70">
        <v>10</v>
      </c>
      <c r="D417" s="70">
        <v>8</v>
      </c>
      <c r="E417" s="70">
        <v>2013</v>
      </c>
      <c r="F417" s="70" t="s">
        <v>180</v>
      </c>
      <c r="G417" s="70" t="s">
        <v>1693</v>
      </c>
      <c r="H417" s="70" t="s">
        <v>1694</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2147</v>
      </c>
      <c r="B418" s="70">
        <v>130</v>
      </c>
      <c r="C418" s="70">
        <v>11</v>
      </c>
      <c r="D418" s="70">
        <v>8</v>
      </c>
      <c r="E418" s="70">
        <v>2014</v>
      </c>
      <c r="F418" s="70" t="s">
        <v>181</v>
      </c>
      <c r="G418" s="70" t="s">
        <v>1693</v>
      </c>
      <c r="H418" s="70" t="s">
        <v>1694</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2148</v>
      </c>
      <c r="B419" s="70">
        <v>131</v>
      </c>
      <c r="C419" s="70">
        <v>12</v>
      </c>
      <c r="D419" s="70">
        <v>8</v>
      </c>
      <c r="E419" s="70">
        <v>2015</v>
      </c>
      <c r="F419" s="70" t="s">
        <v>182</v>
      </c>
      <c r="G419" s="70" t="s">
        <v>1693</v>
      </c>
      <c r="H419" s="70" t="s">
        <v>1694</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2149</v>
      </c>
      <c r="B420" s="70">
        <v>132</v>
      </c>
      <c r="C420" s="70">
        <v>13</v>
      </c>
      <c r="D420" s="70">
        <v>8</v>
      </c>
      <c r="E420" s="70">
        <v>2016</v>
      </c>
      <c r="F420" s="70" t="s">
        <v>155</v>
      </c>
      <c r="G420" s="70" t="s">
        <v>1693</v>
      </c>
      <c r="H420" s="70" t="s">
        <v>1694</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2150</v>
      </c>
      <c r="B421" s="70">
        <v>133</v>
      </c>
      <c r="C421" s="70">
        <v>14</v>
      </c>
      <c r="D421" s="70">
        <v>8</v>
      </c>
      <c r="E421" s="70">
        <v>2017</v>
      </c>
      <c r="F421" s="70" t="s">
        <v>156</v>
      </c>
      <c r="G421" s="70" t="s">
        <v>1693</v>
      </c>
      <c r="H421" s="70" t="s">
        <v>1694</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2151</v>
      </c>
      <c r="B422" s="70">
        <v>134</v>
      </c>
      <c r="C422" s="70">
        <v>15</v>
      </c>
      <c r="D422" s="70">
        <v>8</v>
      </c>
      <c r="E422" s="70">
        <v>2018</v>
      </c>
      <c r="F422" s="70" t="s">
        <v>183</v>
      </c>
      <c r="G422" s="70" t="s">
        <v>1693</v>
      </c>
      <c r="H422" s="70" t="s">
        <v>1694</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2152</v>
      </c>
      <c r="B423" s="70">
        <v>135</v>
      </c>
      <c r="C423" s="70">
        <v>16</v>
      </c>
      <c r="D423" s="70">
        <v>8</v>
      </c>
      <c r="E423" s="70">
        <v>2019</v>
      </c>
      <c r="F423" s="70" t="s">
        <v>158</v>
      </c>
      <c r="G423" s="70" t="s">
        <v>1693</v>
      </c>
      <c r="H423" s="70" t="s">
        <v>1694</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2153</v>
      </c>
      <c r="B424" s="70">
        <v>136</v>
      </c>
      <c r="C424" s="70">
        <v>17</v>
      </c>
      <c r="D424" s="70">
        <v>8</v>
      </c>
      <c r="E424" s="70">
        <v>2020</v>
      </c>
      <c r="F424" s="70" t="s">
        <v>159</v>
      </c>
      <c r="G424" s="70" t="s">
        <v>1693</v>
      </c>
      <c r="H424" s="70" t="s">
        <v>1694</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2154</v>
      </c>
      <c r="B425" s="70">
        <v>136</v>
      </c>
      <c r="C425" s="70">
        <v>18</v>
      </c>
      <c r="D425" s="70">
        <v>8</v>
      </c>
      <c r="E425" s="70">
        <v>2021</v>
      </c>
      <c r="F425" s="70" t="s">
        <v>160</v>
      </c>
      <c r="G425" s="1064" t="s">
        <v>1693</v>
      </c>
      <c r="H425" s="70" t="s">
        <v>1694</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1698</v>
      </c>
      <c r="B426" s="70">
        <v>136</v>
      </c>
      <c r="C426" s="70">
        <v>19</v>
      </c>
      <c r="D426" s="70">
        <v>8</v>
      </c>
      <c r="E426" s="70">
        <v>2022</v>
      </c>
      <c r="F426" s="70" t="s">
        <v>161</v>
      </c>
      <c r="G426" s="1064" t="s">
        <v>1693</v>
      </c>
      <c r="H426" s="70" t="s">
        <v>1694</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2155</v>
      </c>
      <c r="B427" s="70">
        <v>136</v>
      </c>
      <c r="C427" s="70">
        <v>20</v>
      </c>
      <c r="D427" s="70">
        <v>8</v>
      </c>
      <c r="E427" s="70">
        <v>2023</v>
      </c>
      <c r="F427" s="70" t="s">
        <v>1539</v>
      </c>
      <c r="G427" s="70" t="s">
        <v>1693</v>
      </c>
      <c r="H427" s="70" t="s">
        <v>1694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1692</v>
      </c>
      <c r="B428" s="70">
        <v>136</v>
      </c>
      <c r="C428" s="70">
        <v>21</v>
      </c>
      <c r="D428" s="70">
        <v>8</v>
      </c>
      <c r="E428" s="70">
        <v>2024</v>
      </c>
      <c r="F428" s="70" t="s">
        <v>1554</v>
      </c>
      <c r="G428" s="70" t="s">
        <v>1693</v>
      </c>
      <c r="H428" s="70" t="s">
        <v>1694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290</v>
      </c>
      <c r="C429" s="70">
        <v>1</v>
      </c>
      <c r="D429" s="70">
        <v>18</v>
      </c>
      <c r="E429" s="70">
        <v>1990</v>
      </c>
      <c r="F429" s="70" t="s">
        <v>787</v>
      </c>
      <c r="G429" s="70" t="s">
        <v>2157</v>
      </c>
      <c r="H429" s="70" t="s">
        <v>2158</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291</v>
      </c>
      <c r="C430" s="70">
        <v>2</v>
      </c>
      <c r="D430" s="70">
        <v>18</v>
      </c>
      <c r="E430" s="70">
        <v>2005</v>
      </c>
      <c r="F430" s="70" t="s">
        <v>789</v>
      </c>
      <c r="G430" s="70" t="s">
        <v>2157</v>
      </c>
      <c r="H430" s="70" t="s">
        <v>2158</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292</v>
      </c>
      <c r="C431" s="70">
        <v>3</v>
      </c>
      <c r="D431" s="70">
        <v>18</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293</v>
      </c>
      <c r="C432" s="70">
        <v>4</v>
      </c>
      <c r="D432" s="70">
        <v>18</v>
      </c>
      <c r="E432" s="70">
        <v>2007</v>
      </c>
      <c r="F432" s="70" t="s">
        <v>791</v>
      </c>
      <c r="G432" s="70" t="s">
        <v>2157</v>
      </c>
      <c r="H432" s="70" t="s">
        <v>2158</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294</v>
      </c>
      <c r="C433" s="70">
        <v>5</v>
      </c>
      <c r="D433" s="70">
        <v>18</v>
      </c>
      <c r="E433" s="70">
        <v>2008</v>
      </c>
      <c r="F433" s="70" t="s">
        <v>792</v>
      </c>
      <c r="G433" s="70" t="s">
        <v>2157</v>
      </c>
      <c r="H433" s="70" t="s">
        <v>2158</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295</v>
      </c>
      <c r="C434" s="70">
        <v>6</v>
      </c>
      <c r="D434" s="70">
        <v>18</v>
      </c>
      <c r="E434" s="70">
        <v>2009</v>
      </c>
      <c r="F434" s="70" t="s">
        <v>176</v>
      </c>
      <c r="G434" s="70" t="s">
        <v>2157</v>
      </c>
      <c r="H434" s="70" t="s">
        <v>2158</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2164</v>
      </c>
      <c r="B435" s="70">
        <v>296</v>
      </c>
      <c r="C435" s="70">
        <v>7</v>
      </c>
      <c r="D435" s="70">
        <v>18</v>
      </c>
      <c r="E435" s="70">
        <v>2010</v>
      </c>
      <c r="F435" s="70" t="s">
        <v>177</v>
      </c>
      <c r="G435" s="70" t="s">
        <v>2157</v>
      </c>
      <c r="H435" s="70" t="s">
        <v>2158</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2165</v>
      </c>
      <c r="B436" s="70">
        <v>297</v>
      </c>
      <c r="C436" s="70">
        <v>8</v>
      </c>
      <c r="D436" s="70">
        <v>18</v>
      </c>
      <c r="E436" s="70">
        <v>2011</v>
      </c>
      <c r="F436" s="70" t="s">
        <v>178</v>
      </c>
      <c r="G436" s="70" t="s">
        <v>2157</v>
      </c>
      <c r="H436" s="70" t="s">
        <v>2158</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2166</v>
      </c>
      <c r="B437" s="70">
        <v>298</v>
      </c>
      <c r="C437" s="70">
        <v>9</v>
      </c>
      <c r="D437" s="70">
        <v>18</v>
      </c>
      <c r="E437" s="70">
        <v>2012</v>
      </c>
      <c r="F437" s="70" t="s">
        <v>179</v>
      </c>
      <c r="G437" s="70" t="s">
        <v>2157</v>
      </c>
      <c r="H437" s="70" t="s">
        <v>2158</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2167</v>
      </c>
      <c r="B438" s="70">
        <v>299</v>
      </c>
      <c r="C438" s="70">
        <v>10</v>
      </c>
      <c r="D438" s="70">
        <v>18</v>
      </c>
      <c r="E438" s="70">
        <v>2013</v>
      </c>
      <c r="F438" s="70" t="s">
        <v>180</v>
      </c>
      <c r="G438" s="70" t="s">
        <v>2157</v>
      </c>
      <c r="H438" s="70" t="s">
        <v>2158</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2168</v>
      </c>
      <c r="B439" s="70">
        <v>300</v>
      </c>
      <c r="C439" s="70">
        <v>11</v>
      </c>
      <c r="D439" s="70">
        <v>18</v>
      </c>
      <c r="E439" s="70">
        <v>2014</v>
      </c>
      <c r="F439" s="70" t="s">
        <v>181</v>
      </c>
      <c r="G439" s="70" t="s">
        <v>2157</v>
      </c>
      <c r="H439" s="70" t="s">
        <v>2158</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2169</v>
      </c>
      <c r="B440" s="70">
        <v>301</v>
      </c>
      <c r="C440" s="70">
        <v>12</v>
      </c>
      <c r="D440" s="70">
        <v>18</v>
      </c>
      <c r="E440" s="70">
        <v>2015</v>
      </c>
      <c r="F440" s="70" t="s">
        <v>182</v>
      </c>
      <c r="G440" s="70" t="s">
        <v>2157</v>
      </c>
      <c r="H440" s="70" t="s">
        <v>2158</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2170</v>
      </c>
      <c r="B441" s="70">
        <v>302</v>
      </c>
      <c r="C441" s="70">
        <v>13</v>
      </c>
      <c r="D441" s="70">
        <v>18</v>
      </c>
      <c r="E441" s="70">
        <v>2016</v>
      </c>
      <c r="F441" s="70" t="s">
        <v>155</v>
      </c>
      <c r="G441" s="70" t="s">
        <v>2157</v>
      </c>
      <c r="H441" s="70" t="s">
        <v>2158</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2171</v>
      </c>
      <c r="B442" s="70">
        <v>303</v>
      </c>
      <c r="C442" s="70">
        <v>14</v>
      </c>
      <c r="D442" s="70">
        <v>18</v>
      </c>
      <c r="E442" s="70">
        <v>2017</v>
      </c>
      <c r="F442" s="70" t="s">
        <v>156</v>
      </c>
      <c r="G442" s="70" t="s">
        <v>2157</v>
      </c>
      <c r="H442" s="70" t="s">
        <v>2158</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2172</v>
      </c>
      <c r="B443" s="70">
        <v>304</v>
      </c>
      <c r="C443" s="70">
        <v>15</v>
      </c>
      <c r="D443" s="70">
        <v>18</v>
      </c>
      <c r="E443" s="70">
        <v>2018</v>
      </c>
      <c r="F443" s="70" t="s">
        <v>183</v>
      </c>
      <c r="G443" s="70" t="s">
        <v>2157</v>
      </c>
      <c r="H443" s="70" t="s">
        <v>2158</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2173</v>
      </c>
      <c r="B444" s="70">
        <v>305</v>
      </c>
      <c r="C444" s="70">
        <v>16</v>
      </c>
      <c r="D444" s="70">
        <v>18</v>
      </c>
      <c r="E444" s="70">
        <v>2019</v>
      </c>
      <c r="F444" s="70" t="s">
        <v>158</v>
      </c>
      <c r="G444" s="1064" t="s">
        <v>2157</v>
      </c>
      <c r="H444" s="70" t="s">
        <v>2158</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2174</v>
      </c>
      <c r="B445" s="70">
        <v>306</v>
      </c>
      <c r="C445" s="70">
        <v>17</v>
      </c>
      <c r="D445" s="70">
        <v>18</v>
      </c>
      <c r="E445" s="70">
        <v>2020</v>
      </c>
      <c r="F445" s="70" t="s">
        <v>159</v>
      </c>
      <c r="G445" s="1064" t="s">
        <v>2157</v>
      </c>
      <c r="H445" s="70" t="s">
        <v>2158</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2175</v>
      </c>
      <c r="B446" s="70">
        <v>306</v>
      </c>
      <c r="C446" s="70">
        <v>18</v>
      </c>
      <c r="D446" s="70">
        <v>18</v>
      </c>
      <c r="E446" s="70">
        <v>2021</v>
      </c>
      <c r="F446" s="70" t="s">
        <v>160</v>
      </c>
      <c r="G446" s="70" t="s">
        <v>2157</v>
      </c>
      <c r="H446" s="70" t="s">
        <v>2158</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2176</v>
      </c>
      <c r="B447" s="70">
        <v>306</v>
      </c>
      <c r="C447" s="70">
        <v>19</v>
      </c>
      <c r="D447" s="70">
        <v>18</v>
      </c>
      <c r="E447" s="70">
        <v>2022</v>
      </c>
      <c r="F447" s="70" t="s">
        <v>161</v>
      </c>
      <c r="G447" s="70" t="s">
        <v>2157</v>
      </c>
      <c r="H447" s="70" t="s">
        <v>2158</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306</v>
      </c>
      <c r="C448" s="70">
        <v>20</v>
      </c>
      <c r="D448" s="70">
        <v>18</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306</v>
      </c>
      <c r="C449" s="70">
        <v>21</v>
      </c>
      <c r="D449" s="70">
        <v>18</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324</v>
      </c>
      <c r="C450" s="70">
        <v>1</v>
      </c>
      <c r="D450" s="70">
        <v>20</v>
      </c>
      <c r="E450" s="70">
        <v>1990</v>
      </c>
      <c r="F450" s="70" t="s">
        <v>787</v>
      </c>
      <c r="G450" s="70" t="s">
        <v>2180</v>
      </c>
      <c r="H450" s="70" t="s">
        <v>2181</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325</v>
      </c>
      <c r="C451" s="70">
        <v>2</v>
      </c>
      <c r="D451" s="70">
        <v>20</v>
      </c>
      <c r="E451" s="70">
        <v>2005</v>
      </c>
      <c r="F451" s="70" t="s">
        <v>789</v>
      </c>
      <c r="G451" s="70" t="s">
        <v>2180</v>
      </c>
      <c r="H451" s="70" t="s">
        <v>2181</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326</v>
      </c>
      <c r="C452" s="70">
        <v>3</v>
      </c>
      <c r="D452" s="70">
        <v>20</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327</v>
      </c>
      <c r="C453" s="70">
        <v>4</v>
      </c>
      <c r="D453" s="70">
        <v>20</v>
      </c>
      <c r="E453" s="70">
        <v>2007</v>
      </c>
      <c r="F453" s="70" t="s">
        <v>791</v>
      </c>
      <c r="G453" s="70" t="s">
        <v>2180</v>
      </c>
      <c r="H453" s="70" t="s">
        <v>2181</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328</v>
      </c>
      <c r="C454" s="70">
        <v>5</v>
      </c>
      <c r="D454" s="70">
        <v>20</v>
      </c>
      <c r="E454" s="70">
        <v>2008</v>
      </c>
      <c r="F454" s="70" t="s">
        <v>792</v>
      </c>
      <c r="G454" s="70" t="s">
        <v>2180</v>
      </c>
      <c r="H454" s="70" t="s">
        <v>2181</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329</v>
      </c>
      <c r="C455" s="70">
        <v>6</v>
      </c>
      <c r="D455" s="70">
        <v>20</v>
      </c>
      <c r="E455" s="70">
        <v>2009</v>
      </c>
      <c r="F455" s="70" t="s">
        <v>176</v>
      </c>
      <c r="G455" s="70" t="s">
        <v>2180</v>
      </c>
      <c r="H455" s="70" t="s">
        <v>2181</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2187</v>
      </c>
      <c r="B456" s="70">
        <v>330</v>
      </c>
      <c r="C456" s="70">
        <v>7</v>
      </c>
      <c r="D456" s="70">
        <v>20</v>
      </c>
      <c r="E456" s="70">
        <v>2010</v>
      </c>
      <c r="F456" s="70" t="s">
        <v>177</v>
      </c>
      <c r="G456" s="70" t="s">
        <v>2180</v>
      </c>
      <c r="H456" s="70" t="s">
        <v>2181</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2188</v>
      </c>
      <c r="B457" s="70">
        <v>331</v>
      </c>
      <c r="C457" s="70">
        <v>8</v>
      </c>
      <c r="D457" s="70">
        <v>20</v>
      </c>
      <c r="E457" s="70">
        <v>2011</v>
      </c>
      <c r="F457" s="70" t="s">
        <v>178</v>
      </c>
      <c r="G457" s="70" t="s">
        <v>2180</v>
      </c>
      <c r="H457" s="70" t="s">
        <v>2181</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2189</v>
      </c>
      <c r="B458" s="70">
        <v>332</v>
      </c>
      <c r="C458" s="70">
        <v>9</v>
      </c>
      <c r="D458" s="70">
        <v>20</v>
      </c>
      <c r="E458" s="70">
        <v>2012</v>
      </c>
      <c r="F458" s="70" t="s">
        <v>179</v>
      </c>
      <c r="G458" s="70" t="s">
        <v>2180</v>
      </c>
      <c r="H458" s="70" t="s">
        <v>2181</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2190</v>
      </c>
      <c r="B459" s="70">
        <v>333</v>
      </c>
      <c r="C459" s="70">
        <v>10</v>
      </c>
      <c r="D459" s="70">
        <v>20</v>
      </c>
      <c r="E459" s="70">
        <v>2013</v>
      </c>
      <c r="F459" s="70" t="s">
        <v>180</v>
      </c>
      <c r="G459" s="70" t="s">
        <v>2180</v>
      </c>
      <c r="H459" s="70" t="s">
        <v>2181</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2191</v>
      </c>
      <c r="B460" s="70">
        <v>334</v>
      </c>
      <c r="C460" s="70">
        <v>11</v>
      </c>
      <c r="D460" s="70">
        <v>20</v>
      </c>
      <c r="E460" s="70">
        <v>2014</v>
      </c>
      <c r="F460" s="70" t="s">
        <v>181</v>
      </c>
      <c r="G460" s="70" t="s">
        <v>2180</v>
      </c>
      <c r="H460" s="70" t="s">
        <v>2181</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2192</v>
      </c>
      <c r="B461" s="70">
        <v>335</v>
      </c>
      <c r="C461" s="70">
        <v>12</v>
      </c>
      <c r="D461" s="70">
        <v>20</v>
      </c>
      <c r="E461" s="70">
        <v>2015</v>
      </c>
      <c r="F461" s="70" t="s">
        <v>182</v>
      </c>
      <c r="G461" s="70" t="s">
        <v>2180</v>
      </c>
      <c r="H461" s="70" t="s">
        <v>2181</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2193</v>
      </c>
      <c r="B462" s="70">
        <v>336</v>
      </c>
      <c r="C462" s="70">
        <v>13</v>
      </c>
      <c r="D462" s="70">
        <v>20</v>
      </c>
      <c r="E462" s="70">
        <v>2016</v>
      </c>
      <c r="F462" s="70" t="s">
        <v>155</v>
      </c>
      <c r="G462" s="1064" t="s">
        <v>2180</v>
      </c>
      <c r="H462" s="70" t="s">
        <v>2181</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2194</v>
      </c>
      <c r="B463" s="70">
        <v>337</v>
      </c>
      <c r="C463" s="70">
        <v>14</v>
      </c>
      <c r="D463" s="70">
        <v>20</v>
      </c>
      <c r="E463" s="70">
        <v>2017</v>
      </c>
      <c r="F463" s="70" t="s">
        <v>156</v>
      </c>
      <c r="G463" s="1064" t="s">
        <v>2180</v>
      </c>
      <c r="H463" s="70" t="s">
        <v>2181</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2195</v>
      </c>
      <c r="B464" s="70">
        <v>338</v>
      </c>
      <c r="C464" s="70">
        <v>15</v>
      </c>
      <c r="D464" s="70">
        <v>20</v>
      </c>
      <c r="E464" s="70">
        <v>2018</v>
      </c>
      <c r="F464" s="70" t="s">
        <v>183</v>
      </c>
      <c r="G464" s="70" t="s">
        <v>2180</v>
      </c>
      <c r="H464" s="70" t="s">
        <v>2181</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2196</v>
      </c>
      <c r="B465" s="70">
        <v>339</v>
      </c>
      <c r="C465" s="70">
        <v>16</v>
      </c>
      <c r="D465" s="70">
        <v>20</v>
      </c>
      <c r="E465" s="70">
        <v>2019</v>
      </c>
      <c r="F465" s="70" t="s">
        <v>158</v>
      </c>
      <c r="G465" s="70" t="s">
        <v>2180</v>
      </c>
      <c r="H465" s="70" t="s">
        <v>2181</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2197</v>
      </c>
      <c r="B466" s="70">
        <v>340</v>
      </c>
      <c r="C466" s="70">
        <v>17</v>
      </c>
      <c r="D466" s="70">
        <v>20</v>
      </c>
      <c r="E466" s="70">
        <v>2020</v>
      </c>
      <c r="F466" s="70" t="s">
        <v>159</v>
      </c>
      <c r="G466" s="70" t="s">
        <v>2180</v>
      </c>
      <c r="H466" s="70" t="s">
        <v>2181</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2198</v>
      </c>
      <c r="B467" s="70">
        <v>340</v>
      </c>
      <c r="C467" s="70">
        <v>18</v>
      </c>
      <c r="D467" s="70">
        <v>20</v>
      </c>
      <c r="E467" s="70">
        <v>2021</v>
      </c>
      <c r="F467" s="70" t="s">
        <v>160</v>
      </c>
      <c r="G467" s="70" t="s">
        <v>2180</v>
      </c>
      <c r="H467" s="70" t="s">
        <v>2181</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2199</v>
      </c>
      <c r="B468" s="70">
        <v>340</v>
      </c>
      <c r="C468" s="70">
        <v>19</v>
      </c>
      <c r="D468" s="70">
        <v>20</v>
      </c>
      <c r="E468" s="70">
        <v>2022</v>
      </c>
      <c r="F468" s="70" t="s">
        <v>161</v>
      </c>
      <c r="G468" s="70" t="s">
        <v>2180</v>
      </c>
      <c r="H468" s="70" t="s">
        <v>2181</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340</v>
      </c>
      <c r="C469" s="70">
        <v>20</v>
      </c>
      <c r="D469" s="70">
        <v>20</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340</v>
      </c>
      <c r="C470" s="70">
        <v>21</v>
      </c>
      <c r="D470" s="70">
        <v>20</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341</v>
      </c>
      <c r="C471" s="70">
        <v>1</v>
      </c>
      <c r="D471" s="70">
        <v>21</v>
      </c>
      <c r="E471" s="70">
        <v>1990</v>
      </c>
      <c r="F471" s="70" t="s">
        <v>787</v>
      </c>
      <c r="G471" s="70" t="s">
        <v>2203</v>
      </c>
      <c r="H471" s="70" t="s">
        <v>2204</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342</v>
      </c>
      <c r="C472" s="70">
        <v>2</v>
      </c>
      <c r="D472" s="70">
        <v>21</v>
      </c>
      <c r="E472" s="70">
        <v>2005</v>
      </c>
      <c r="F472" s="70" t="s">
        <v>789</v>
      </c>
      <c r="G472" s="70" t="s">
        <v>2203</v>
      </c>
      <c r="H472" s="70" t="s">
        <v>2204</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343</v>
      </c>
      <c r="C473" s="70">
        <v>3</v>
      </c>
      <c r="D473" s="70">
        <v>21</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344</v>
      </c>
      <c r="C474" s="70">
        <v>4</v>
      </c>
      <c r="D474" s="70">
        <v>21</v>
      </c>
      <c r="E474" s="70">
        <v>2007</v>
      </c>
      <c r="F474" s="70" t="s">
        <v>791</v>
      </c>
      <c r="G474" s="70" t="s">
        <v>2203</v>
      </c>
      <c r="H474" s="70" t="s">
        <v>2204</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345</v>
      </c>
      <c r="C475" s="70">
        <v>5</v>
      </c>
      <c r="D475" s="70">
        <v>21</v>
      </c>
      <c r="E475" s="70">
        <v>2008</v>
      </c>
      <c r="F475" s="70" t="s">
        <v>792</v>
      </c>
      <c r="G475" s="70" t="s">
        <v>2203</v>
      </c>
      <c r="H475" s="70" t="s">
        <v>2204</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346</v>
      </c>
      <c r="C476" s="70">
        <v>6</v>
      </c>
      <c r="D476" s="70">
        <v>21</v>
      </c>
      <c r="E476" s="70">
        <v>2009</v>
      </c>
      <c r="F476" s="70" t="s">
        <v>176</v>
      </c>
      <c r="G476" s="70" t="s">
        <v>2203</v>
      </c>
      <c r="H476" s="70" t="s">
        <v>2204</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2210</v>
      </c>
      <c r="B477" s="70">
        <v>347</v>
      </c>
      <c r="C477" s="70">
        <v>7</v>
      </c>
      <c r="D477" s="70">
        <v>21</v>
      </c>
      <c r="E477" s="70">
        <v>2010</v>
      </c>
      <c r="F477" s="70" t="s">
        <v>177</v>
      </c>
      <c r="G477" s="70" t="s">
        <v>2203</v>
      </c>
      <c r="H477" s="70" t="s">
        <v>2204</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2211</v>
      </c>
      <c r="B478" s="70">
        <v>348</v>
      </c>
      <c r="C478" s="70">
        <v>8</v>
      </c>
      <c r="D478" s="70">
        <v>21</v>
      </c>
      <c r="E478" s="70">
        <v>2011</v>
      </c>
      <c r="F478" s="70" t="s">
        <v>178</v>
      </c>
      <c r="G478" s="70" t="s">
        <v>2203</v>
      </c>
      <c r="H478" s="70" t="s">
        <v>2204</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2212</v>
      </c>
      <c r="B479" s="70">
        <v>349</v>
      </c>
      <c r="C479" s="70">
        <v>9</v>
      </c>
      <c r="D479" s="70">
        <v>21</v>
      </c>
      <c r="E479" s="70">
        <v>2012</v>
      </c>
      <c r="F479" s="70" t="s">
        <v>179</v>
      </c>
      <c r="G479" s="70" t="s">
        <v>2203</v>
      </c>
      <c r="H479" s="70" t="s">
        <v>2204</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2213</v>
      </c>
      <c r="B480" s="70">
        <v>350</v>
      </c>
      <c r="C480" s="70">
        <v>10</v>
      </c>
      <c r="D480" s="70">
        <v>21</v>
      </c>
      <c r="E480" s="70">
        <v>2013</v>
      </c>
      <c r="F480" s="70" t="s">
        <v>180</v>
      </c>
      <c r="G480" s="70" t="s">
        <v>2203</v>
      </c>
      <c r="H480" s="70" t="s">
        <v>2204</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2214</v>
      </c>
      <c r="B481" s="70">
        <v>351</v>
      </c>
      <c r="C481" s="70">
        <v>11</v>
      </c>
      <c r="D481" s="70">
        <v>21</v>
      </c>
      <c r="E481" s="70">
        <v>2014</v>
      </c>
      <c r="F481" s="70" t="s">
        <v>181</v>
      </c>
      <c r="G481" s="70" t="s">
        <v>2203</v>
      </c>
      <c r="H481" s="70" t="s">
        <v>2204</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2215</v>
      </c>
      <c r="B482" s="70">
        <v>352</v>
      </c>
      <c r="C482" s="70">
        <v>12</v>
      </c>
      <c r="D482" s="70">
        <v>21</v>
      </c>
      <c r="E482" s="70">
        <v>2015</v>
      </c>
      <c r="F482" s="70" t="s">
        <v>182</v>
      </c>
      <c r="G482" s="1064" t="s">
        <v>2203</v>
      </c>
      <c r="H482" s="70" t="s">
        <v>2204</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2216</v>
      </c>
      <c r="B483" s="70">
        <v>353</v>
      </c>
      <c r="C483" s="70">
        <v>13</v>
      </c>
      <c r="D483" s="70">
        <v>21</v>
      </c>
      <c r="E483" s="70">
        <v>2016</v>
      </c>
      <c r="F483" s="70" t="s">
        <v>155</v>
      </c>
      <c r="G483" s="1064" t="s">
        <v>2203</v>
      </c>
      <c r="H483" s="70" t="s">
        <v>2204</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2217</v>
      </c>
      <c r="B484" s="70">
        <v>354</v>
      </c>
      <c r="C484" s="70">
        <v>14</v>
      </c>
      <c r="D484" s="70">
        <v>21</v>
      </c>
      <c r="E484" s="70">
        <v>2017</v>
      </c>
      <c r="F484" s="70" t="s">
        <v>156</v>
      </c>
      <c r="G484" s="70" t="s">
        <v>2203</v>
      </c>
      <c r="H484" s="70" t="s">
        <v>2204</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2218</v>
      </c>
      <c r="B485" s="70">
        <v>355</v>
      </c>
      <c r="C485" s="70">
        <v>15</v>
      </c>
      <c r="D485" s="70">
        <v>21</v>
      </c>
      <c r="E485" s="70">
        <v>2018</v>
      </c>
      <c r="F485" s="70" t="s">
        <v>183</v>
      </c>
      <c r="G485" s="70" t="s">
        <v>2203</v>
      </c>
      <c r="H485" s="70" t="s">
        <v>2204</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2219</v>
      </c>
      <c r="B486" s="70">
        <v>356</v>
      </c>
      <c r="C486" s="70">
        <v>16</v>
      </c>
      <c r="D486" s="70">
        <v>21</v>
      </c>
      <c r="E486" s="70">
        <v>2019</v>
      </c>
      <c r="F486" s="70" t="s">
        <v>158</v>
      </c>
      <c r="G486" s="70" t="s">
        <v>2203</v>
      </c>
      <c r="H486" s="70" t="s">
        <v>2204</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2220</v>
      </c>
      <c r="B487" s="70">
        <v>357</v>
      </c>
      <c r="C487" s="70">
        <v>17</v>
      </c>
      <c r="D487" s="70">
        <v>21</v>
      </c>
      <c r="E487" s="70">
        <v>2020</v>
      </c>
      <c r="F487" s="70" t="s">
        <v>159</v>
      </c>
      <c r="G487" s="70" t="s">
        <v>2203</v>
      </c>
      <c r="H487" s="70" t="s">
        <v>2204</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2221</v>
      </c>
      <c r="B488" s="70">
        <v>357</v>
      </c>
      <c r="C488" s="70">
        <v>18</v>
      </c>
      <c r="D488" s="70">
        <v>21</v>
      </c>
      <c r="E488" s="70">
        <v>2021</v>
      </c>
      <c r="F488" s="70" t="s">
        <v>160</v>
      </c>
      <c r="G488" s="70" t="s">
        <v>2203</v>
      </c>
      <c r="H488" s="70" t="s">
        <v>2204</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2222</v>
      </c>
      <c r="B489" s="70">
        <v>357</v>
      </c>
      <c r="C489" s="70">
        <v>19</v>
      </c>
      <c r="D489" s="70">
        <v>21</v>
      </c>
      <c r="E489" s="70">
        <v>2022</v>
      </c>
      <c r="F489" s="70" t="s">
        <v>161</v>
      </c>
      <c r="G489" s="70" t="s">
        <v>2203</v>
      </c>
      <c r="H489" s="70" t="s">
        <v>2204</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357</v>
      </c>
      <c r="C490" s="70">
        <v>20</v>
      </c>
      <c r="D490" s="70">
        <v>21</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357</v>
      </c>
      <c r="C491" s="70">
        <v>21</v>
      </c>
      <c r="D491" s="70">
        <v>21</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426</v>
      </c>
      <c r="C492" s="70">
        <v>1</v>
      </c>
      <c r="D492" s="70">
        <v>26</v>
      </c>
      <c r="E492" s="70">
        <v>1990</v>
      </c>
      <c r="F492" s="70" t="s">
        <v>787</v>
      </c>
      <c r="G492" s="70" t="s">
        <v>2226</v>
      </c>
      <c r="H492" s="70" t="s">
        <v>2227</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427</v>
      </c>
      <c r="C493" s="70">
        <v>2</v>
      </c>
      <c r="D493" s="70">
        <v>26</v>
      </c>
      <c r="E493" s="70">
        <v>2005</v>
      </c>
      <c r="F493" s="70" t="s">
        <v>789</v>
      </c>
      <c r="G493" s="70" t="s">
        <v>2226</v>
      </c>
      <c r="H493" s="70" t="s">
        <v>2227</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428</v>
      </c>
      <c r="C494" s="70">
        <v>3</v>
      </c>
      <c r="D494" s="70">
        <v>26</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429</v>
      </c>
      <c r="C495" s="70">
        <v>4</v>
      </c>
      <c r="D495" s="70">
        <v>26</v>
      </c>
      <c r="E495" s="70">
        <v>2007</v>
      </c>
      <c r="F495" s="70" t="s">
        <v>791</v>
      </c>
      <c r="G495" s="70" t="s">
        <v>2226</v>
      </c>
      <c r="H495" s="70" t="s">
        <v>2227</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430</v>
      </c>
      <c r="C496" s="70">
        <v>5</v>
      </c>
      <c r="D496" s="70">
        <v>26</v>
      </c>
      <c r="E496" s="70">
        <v>2008</v>
      </c>
      <c r="F496" s="70" t="s">
        <v>792</v>
      </c>
      <c r="G496" s="70" t="s">
        <v>2226</v>
      </c>
      <c r="H496" s="70" t="s">
        <v>2227</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431</v>
      </c>
      <c r="C497" s="70">
        <v>6</v>
      </c>
      <c r="D497" s="70">
        <v>26</v>
      </c>
      <c r="E497" s="70">
        <v>2009</v>
      </c>
      <c r="F497" s="70" t="s">
        <v>176</v>
      </c>
      <c r="G497" s="70" t="s">
        <v>2226</v>
      </c>
      <c r="H497" s="70" t="s">
        <v>2227</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2233</v>
      </c>
      <c r="B498" s="70">
        <v>432</v>
      </c>
      <c r="C498" s="70">
        <v>7</v>
      </c>
      <c r="D498" s="70">
        <v>26</v>
      </c>
      <c r="E498" s="70">
        <v>2010</v>
      </c>
      <c r="F498" s="70" t="s">
        <v>177</v>
      </c>
      <c r="G498" s="70" t="s">
        <v>2226</v>
      </c>
      <c r="H498" s="70" t="s">
        <v>2227</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2234</v>
      </c>
      <c r="B499" s="70">
        <v>433</v>
      </c>
      <c r="C499" s="70">
        <v>8</v>
      </c>
      <c r="D499" s="70">
        <v>26</v>
      </c>
      <c r="E499" s="70">
        <v>2011</v>
      </c>
      <c r="F499" s="70" t="s">
        <v>178</v>
      </c>
      <c r="G499" s="70" t="s">
        <v>2226</v>
      </c>
      <c r="H499" s="70" t="s">
        <v>2227</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2235</v>
      </c>
      <c r="B500" s="70">
        <v>434</v>
      </c>
      <c r="C500" s="70">
        <v>9</v>
      </c>
      <c r="D500" s="70">
        <v>26</v>
      </c>
      <c r="E500" s="70">
        <v>2012</v>
      </c>
      <c r="F500" s="70" t="s">
        <v>179</v>
      </c>
      <c r="G500" s="70" t="s">
        <v>2226</v>
      </c>
      <c r="H500" s="70" t="s">
        <v>2227</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2236</v>
      </c>
      <c r="B501" s="70">
        <v>435</v>
      </c>
      <c r="C501" s="70">
        <v>10</v>
      </c>
      <c r="D501" s="70">
        <v>26</v>
      </c>
      <c r="E501" s="70">
        <v>2013</v>
      </c>
      <c r="F501" s="70" t="s">
        <v>180</v>
      </c>
      <c r="G501" s="1064" t="s">
        <v>2226</v>
      </c>
      <c r="H501" s="70" t="s">
        <v>2227</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2237</v>
      </c>
      <c r="B502" s="70">
        <v>436</v>
      </c>
      <c r="C502" s="70">
        <v>11</v>
      </c>
      <c r="D502" s="70">
        <v>26</v>
      </c>
      <c r="E502" s="70">
        <v>2014</v>
      </c>
      <c r="F502" s="70" t="s">
        <v>181</v>
      </c>
      <c r="G502" s="1064" t="s">
        <v>2226</v>
      </c>
      <c r="H502" s="70" t="s">
        <v>2227</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2238</v>
      </c>
      <c r="B503" s="70">
        <v>437</v>
      </c>
      <c r="C503" s="70">
        <v>12</v>
      </c>
      <c r="D503" s="70">
        <v>26</v>
      </c>
      <c r="E503" s="70">
        <v>2015</v>
      </c>
      <c r="F503" s="70" t="s">
        <v>182</v>
      </c>
      <c r="G503" s="70" t="s">
        <v>2226</v>
      </c>
      <c r="H503" s="70" t="s">
        <v>2227</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2239</v>
      </c>
      <c r="B504" s="70">
        <v>438</v>
      </c>
      <c r="C504" s="70">
        <v>13</v>
      </c>
      <c r="D504" s="70">
        <v>26</v>
      </c>
      <c r="E504" s="70">
        <v>2016</v>
      </c>
      <c r="F504" s="70" t="s">
        <v>155</v>
      </c>
      <c r="G504" s="70" t="s">
        <v>2226</v>
      </c>
      <c r="H504" s="70" t="s">
        <v>2227</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2240</v>
      </c>
      <c r="B505" s="70">
        <v>439</v>
      </c>
      <c r="C505" s="70">
        <v>14</v>
      </c>
      <c r="D505" s="70">
        <v>26</v>
      </c>
      <c r="E505" s="70">
        <v>2017</v>
      </c>
      <c r="F505" s="70" t="s">
        <v>156</v>
      </c>
      <c r="G505" s="70" t="s">
        <v>2226</v>
      </c>
      <c r="H505" s="70" t="s">
        <v>2227</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2241</v>
      </c>
      <c r="B506" s="70">
        <v>440</v>
      </c>
      <c r="C506" s="70">
        <v>15</v>
      </c>
      <c r="D506" s="70">
        <v>26</v>
      </c>
      <c r="E506" s="70">
        <v>2018</v>
      </c>
      <c r="F506" s="70" t="s">
        <v>183</v>
      </c>
      <c r="G506" s="70" t="s">
        <v>2226</v>
      </c>
      <c r="H506" s="70" t="s">
        <v>2227</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2242</v>
      </c>
      <c r="B507" s="70">
        <v>441</v>
      </c>
      <c r="C507" s="70">
        <v>16</v>
      </c>
      <c r="D507" s="70">
        <v>26</v>
      </c>
      <c r="E507" s="70">
        <v>2019</v>
      </c>
      <c r="F507" s="70" t="s">
        <v>158</v>
      </c>
      <c r="G507" s="70" t="s">
        <v>2226</v>
      </c>
      <c r="H507" s="70" t="s">
        <v>2227</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2243</v>
      </c>
      <c r="B508" s="70">
        <v>442</v>
      </c>
      <c r="C508" s="70">
        <v>17</v>
      </c>
      <c r="D508" s="70">
        <v>26</v>
      </c>
      <c r="E508" s="70">
        <v>2020</v>
      </c>
      <c r="F508" s="70" t="s">
        <v>159</v>
      </c>
      <c r="G508" s="70" t="s">
        <v>2226</v>
      </c>
      <c r="H508" s="70" t="s">
        <v>2227</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2244</v>
      </c>
      <c r="B509" s="70">
        <v>442</v>
      </c>
      <c r="C509" s="70">
        <v>18</v>
      </c>
      <c r="D509" s="70">
        <v>26</v>
      </c>
      <c r="E509" s="70">
        <v>2021</v>
      </c>
      <c r="F509" s="70" t="s">
        <v>160</v>
      </c>
      <c r="G509" s="70" t="s">
        <v>2226</v>
      </c>
      <c r="H509" s="70" t="s">
        <v>2227</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2245</v>
      </c>
      <c r="B510" s="70">
        <v>442</v>
      </c>
      <c r="C510" s="70">
        <v>19</v>
      </c>
      <c r="D510" s="70">
        <v>26</v>
      </c>
      <c r="E510" s="70">
        <v>2022</v>
      </c>
      <c r="F510" s="70" t="s">
        <v>161</v>
      </c>
      <c r="G510" s="70" t="s">
        <v>2226</v>
      </c>
      <c r="H510" s="70" t="s">
        <v>2227</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442</v>
      </c>
      <c r="C511" s="70">
        <v>20</v>
      </c>
      <c r="D511" s="70">
        <v>26</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442</v>
      </c>
      <c r="C512" s="70">
        <v>21</v>
      </c>
      <c r="D512" s="70">
        <v>26</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18</v>
      </c>
      <c r="C513" s="70">
        <v>1</v>
      </c>
      <c r="D513" s="70">
        <v>2</v>
      </c>
      <c r="E513" s="70">
        <v>1990</v>
      </c>
      <c r="F513" s="70" t="s">
        <v>787</v>
      </c>
      <c r="G513" s="70" t="s">
        <v>2249</v>
      </c>
      <c r="H513" s="70" t="s">
        <v>2250</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19</v>
      </c>
      <c r="C514" s="70">
        <v>2</v>
      </c>
      <c r="D514" s="70">
        <v>2</v>
      </c>
      <c r="E514" s="70">
        <v>2005</v>
      </c>
      <c r="F514" s="70" t="s">
        <v>789</v>
      </c>
      <c r="G514" s="70" t="s">
        <v>2249</v>
      </c>
      <c r="H514" s="70" t="s">
        <v>2250</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20</v>
      </c>
      <c r="C515" s="70">
        <v>3</v>
      </c>
      <c r="D515" s="70">
        <v>2</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21</v>
      </c>
      <c r="C516" s="70">
        <v>4</v>
      </c>
      <c r="D516" s="70">
        <v>2</v>
      </c>
      <c r="E516" s="70">
        <v>2007</v>
      </c>
      <c r="F516" s="70" t="s">
        <v>791</v>
      </c>
      <c r="G516" s="70" t="s">
        <v>2249</v>
      </c>
      <c r="H516" s="70" t="s">
        <v>2250</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22</v>
      </c>
      <c r="C517" s="70">
        <v>5</v>
      </c>
      <c r="D517" s="70">
        <v>2</v>
      </c>
      <c r="E517" s="70">
        <v>2008</v>
      </c>
      <c r="F517" s="70" t="s">
        <v>792</v>
      </c>
      <c r="G517" s="70" t="s">
        <v>2249</v>
      </c>
      <c r="H517" s="70" t="s">
        <v>2250</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23</v>
      </c>
      <c r="C518" s="70">
        <v>6</v>
      </c>
      <c r="D518" s="70">
        <v>2</v>
      </c>
      <c r="E518" s="70">
        <v>2009</v>
      </c>
      <c r="F518" s="70" t="s">
        <v>176</v>
      </c>
      <c r="G518" s="70" t="s">
        <v>2249</v>
      </c>
      <c r="H518" s="70" t="s">
        <v>2250</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2256</v>
      </c>
      <c r="B519" s="70">
        <v>24</v>
      </c>
      <c r="C519" s="70">
        <v>7</v>
      </c>
      <c r="D519" s="70">
        <v>2</v>
      </c>
      <c r="E519" s="70">
        <v>2010</v>
      </c>
      <c r="F519" s="70" t="s">
        <v>177</v>
      </c>
      <c r="G519" s="70" t="s">
        <v>2249</v>
      </c>
      <c r="H519" s="70" t="s">
        <v>2250</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2257</v>
      </c>
      <c r="B520" s="70">
        <v>25</v>
      </c>
      <c r="C520" s="70">
        <v>8</v>
      </c>
      <c r="D520" s="70">
        <v>2</v>
      </c>
      <c r="E520" s="70">
        <v>2011</v>
      </c>
      <c r="F520" s="70" t="s">
        <v>178</v>
      </c>
      <c r="G520" s="1064" t="s">
        <v>2249</v>
      </c>
      <c r="H520" s="70" t="s">
        <v>2250</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2258</v>
      </c>
      <c r="B521" s="70">
        <v>26</v>
      </c>
      <c r="C521" s="70">
        <v>9</v>
      </c>
      <c r="D521" s="70">
        <v>2</v>
      </c>
      <c r="E521" s="70">
        <v>2012</v>
      </c>
      <c r="F521" s="70" t="s">
        <v>179</v>
      </c>
      <c r="G521" s="1064" t="s">
        <v>2249</v>
      </c>
      <c r="H521" s="70" t="s">
        <v>2250</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2259</v>
      </c>
      <c r="B522" s="70">
        <v>27</v>
      </c>
      <c r="C522" s="70">
        <v>10</v>
      </c>
      <c r="D522" s="70">
        <v>2</v>
      </c>
      <c r="E522" s="70">
        <v>2013</v>
      </c>
      <c r="F522" s="70" t="s">
        <v>180</v>
      </c>
      <c r="G522" s="70" t="s">
        <v>2249</v>
      </c>
      <c r="H522" s="70" t="s">
        <v>2250</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2260</v>
      </c>
      <c r="B523" s="70">
        <v>28</v>
      </c>
      <c r="C523" s="70">
        <v>11</v>
      </c>
      <c r="D523" s="70">
        <v>2</v>
      </c>
      <c r="E523" s="70">
        <v>2014</v>
      </c>
      <c r="F523" s="70" t="s">
        <v>181</v>
      </c>
      <c r="G523" s="70" t="s">
        <v>2249</v>
      </c>
      <c r="H523" s="70" t="s">
        <v>2250</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2261</v>
      </c>
      <c r="B524" s="70">
        <v>29</v>
      </c>
      <c r="C524" s="70">
        <v>12</v>
      </c>
      <c r="D524" s="70">
        <v>2</v>
      </c>
      <c r="E524" s="70">
        <v>2015</v>
      </c>
      <c r="F524" s="70" t="s">
        <v>182</v>
      </c>
      <c r="G524" s="70" t="s">
        <v>2249</v>
      </c>
      <c r="H524" s="70" t="s">
        <v>2250</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2262</v>
      </c>
      <c r="B525" s="70">
        <v>30</v>
      </c>
      <c r="C525" s="70">
        <v>13</v>
      </c>
      <c r="D525" s="70">
        <v>2</v>
      </c>
      <c r="E525" s="70">
        <v>2016</v>
      </c>
      <c r="F525" s="70" t="s">
        <v>155</v>
      </c>
      <c r="G525" s="70" t="s">
        <v>2249</v>
      </c>
      <c r="H525" s="70" t="s">
        <v>2250</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2263</v>
      </c>
      <c r="B526" s="70">
        <v>31</v>
      </c>
      <c r="C526" s="70">
        <v>14</v>
      </c>
      <c r="D526" s="70">
        <v>2</v>
      </c>
      <c r="E526" s="70">
        <v>2017</v>
      </c>
      <c r="F526" s="70" t="s">
        <v>156</v>
      </c>
      <c r="G526" s="70" t="s">
        <v>2249</v>
      </c>
      <c r="H526" s="70" t="s">
        <v>2250</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2264</v>
      </c>
      <c r="B527" s="70">
        <v>32</v>
      </c>
      <c r="C527" s="70">
        <v>15</v>
      </c>
      <c r="D527" s="70">
        <v>2</v>
      </c>
      <c r="E527" s="70">
        <v>2018</v>
      </c>
      <c r="F527" s="70" t="s">
        <v>183</v>
      </c>
      <c r="G527" s="70" t="s">
        <v>2249</v>
      </c>
      <c r="H527" s="70" t="s">
        <v>2250</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2265</v>
      </c>
      <c r="B528" s="70">
        <v>33</v>
      </c>
      <c r="C528" s="70">
        <v>16</v>
      </c>
      <c r="D528" s="70">
        <v>2</v>
      </c>
      <c r="E528" s="70">
        <v>2019</v>
      </c>
      <c r="F528" s="70" t="s">
        <v>158</v>
      </c>
      <c r="G528" s="70" t="s">
        <v>2249</v>
      </c>
      <c r="H528" s="70" t="s">
        <v>2250</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2266</v>
      </c>
      <c r="B529" s="70">
        <v>34</v>
      </c>
      <c r="C529" s="70">
        <v>17</v>
      </c>
      <c r="D529" s="70">
        <v>2</v>
      </c>
      <c r="E529" s="70">
        <v>2020</v>
      </c>
      <c r="F529" s="70" t="s">
        <v>159</v>
      </c>
      <c r="G529" s="70" t="s">
        <v>2249</v>
      </c>
      <c r="H529" s="70" t="s">
        <v>2250</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2267</v>
      </c>
      <c r="B530" s="70">
        <v>34</v>
      </c>
      <c r="C530" s="70">
        <v>18</v>
      </c>
      <c r="D530" s="70">
        <v>2</v>
      </c>
      <c r="E530" s="70">
        <v>2021</v>
      </c>
      <c r="F530" s="70" t="s">
        <v>160</v>
      </c>
      <c r="G530" s="70" t="s">
        <v>2249</v>
      </c>
      <c r="H530" s="70" t="s">
        <v>2250</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2268</v>
      </c>
      <c r="B531" s="70">
        <v>34</v>
      </c>
      <c r="C531" s="70">
        <v>19</v>
      </c>
      <c r="D531" s="70">
        <v>2</v>
      </c>
      <c r="E531" s="70">
        <v>2022</v>
      </c>
      <c r="F531" s="70" t="s">
        <v>161</v>
      </c>
      <c r="G531" s="70" t="s">
        <v>2249</v>
      </c>
      <c r="H531" s="70" t="s">
        <v>2250</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34</v>
      </c>
      <c r="C532" s="70">
        <v>20</v>
      </c>
      <c r="D532" s="70">
        <v>2</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34</v>
      </c>
      <c r="C533" s="70">
        <v>21</v>
      </c>
      <c r="D533" s="70">
        <v>2</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290</v>
      </c>
      <c r="C534" s="70">
        <v>1</v>
      </c>
      <c r="D534" s="70">
        <v>18</v>
      </c>
      <c r="E534" s="70">
        <v>1990</v>
      </c>
      <c r="F534" s="70" t="s">
        <v>787</v>
      </c>
      <c r="G534" s="70" t="s">
        <v>2272</v>
      </c>
      <c r="H534" s="70" t="s">
        <v>2273</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2274</v>
      </c>
      <c r="B535" s="70">
        <v>291</v>
      </c>
      <c r="C535" s="70">
        <v>2</v>
      </c>
      <c r="D535" s="70">
        <v>18</v>
      </c>
      <c r="E535" s="70">
        <v>2005</v>
      </c>
      <c r="F535" s="70" t="s">
        <v>789</v>
      </c>
      <c r="G535" s="70" t="s">
        <v>2272</v>
      </c>
      <c r="H535" s="70" t="s">
        <v>2273</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2275</v>
      </c>
      <c r="B536" s="70">
        <v>292</v>
      </c>
      <c r="C536" s="70">
        <v>3</v>
      </c>
      <c r="D536" s="70">
        <v>18</v>
      </c>
      <c r="E536" s="70">
        <v>2006</v>
      </c>
      <c r="F536" s="70" t="s">
        <v>790</v>
      </c>
      <c r="G536" s="70" t="s">
        <v>2272</v>
      </c>
      <c r="H536" s="70" t="s">
        <v>2273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2276</v>
      </c>
      <c r="B537" s="70">
        <v>293</v>
      </c>
      <c r="C537" s="70">
        <v>4</v>
      </c>
      <c r="D537" s="70">
        <v>18</v>
      </c>
      <c r="E537" s="70">
        <v>2007</v>
      </c>
      <c r="F537" s="70" t="s">
        <v>791</v>
      </c>
      <c r="G537" s="70" t="s">
        <v>2272</v>
      </c>
      <c r="H537" s="70" t="s">
        <v>2273</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2277</v>
      </c>
      <c r="B538" s="70">
        <v>294</v>
      </c>
      <c r="C538" s="70">
        <v>5</v>
      </c>
      <c r="D538" s="70">
        <v>18</v>
      </c>
      <c r="E538" s="70">
        <v>2008</v>
      </c>
      <c r="F538" s="70" t="s">
        <v>792</v>
      </c>
      <c r="G538" s="70" t="s">
        <v>2272</v>
      </c>
      <c r="H538" s="70" t="s">
        <v>2273</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2278</v>
      </c>
      <c r="B539" s="70">
        <v>295</v>
      </c>
      <c r="C539" s="70">
        <v>6</v>
      </c>
      <c r="D539" s="70">
        <v>18</v>
      </c>
      <c r="E539" s="70">
        <v>2009</v>
      </c>
      <c r="F539" s="70" t="s">
        <v>176</v>
      </c>
      <c r="G539" s="1064" t="s">
        <v>2272</v>
      </c>
      <c r="H539" s="70" t="s">
        <v>2273</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2279</v>
      </c>
      <c r="B540" s="70">
        <v>296</v>
      </c>
      <c r="C540" s="70">
        <v>7</v>
      </c>
      <c r="D540" s="70">
        <v>18</v>
      </c>
      <c r="E540" s="70">
        <v>2010</v>
      </c>
      <c r="F540" s="70" t="s">
        <v>177</v>
      </c>
      <c r="G540" s="1064" t="s">
        <v>2272</v>
      </c>
      <c r="H540" s="70" t="s">
        <v>2273</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2280</v>
      </c>
      <c r="B541" s="70">
        <v>297</v>
      </c>
      <c r="C541" s="70">
        <v>8</v>
      </c>
      <c r="D541" s="70">
        <v>18</v>
      </c>
      <c r="E541" s="70">
        <v>2011</v>
      </c>
      <c r="F541" s="70" t="s">
        <v>178</v>
      </c>
      <c r="G541" s="70" t="s">
        <v>2272</v>
      </c>
      <c r="H541" s="70" t="s">
        <v>2273</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2281</v>
      </c>
      <c r="B542" s="70">
        <v>298</v>
      </c>
      <c r="C542" s="70">
        <v>9</v>
      </c>
      <c r="D542" s="70">
        <v>18</v>
      </c>
      <c r="E542" s="70">
        <v>2012</v>
      </c>
      <c r="F542" s="70" t="s">
        <v>179</v>
      </c>
      <c r="G542" s="70" t="s">
        <v>2272</v>
      </c>
      <c r="H542" s="70" t="s">
        <v>2273</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2282</v>
      </c>
      <c r="B543" s="70">
        <v>299</v>
      </c>
      <c r="C543" s="70">
        <v>10</v>
      </c>
      <c r="D543" s="70">
        <v>18</v>
      </c>
      <c r="E543" s="70">
        <v>2013</v>
      </c>
      <c r="F543" s="70" t="s">
        <v>180</v>
      </c>
      <c r="G543" s="70" t="s">
        <v>2272</v>
      </c>
      <c r="H543" s="70" t="s">
        <v>2273</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2283</v>
      </c>
      <c r="B544" s="70">
        <v>300</v>
      </c>
      <c r="C544" s="70">
        <v>11</v>
      </c>
      <c r="D544" s="70">
        <v>18</v>
      </c>
      <c r="E544" s="70">
        <v>2014</v>
      </c>
      <c r="F544" s="70" t="s">
        <v>181</v>
      </c>
      <c r="G544" s="70" t="s">
        <v>2272</v>
      </c>
      <c r="H544" s="70" t="s">
        <v>2273</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2284</v>
      </c>
      <c r="B545" s="70">
        <v>301</v>
      </c>
      <c r="C545" s="70">
        <v>12</v>
      </c>
      <c r="D545" s="70">
        <v>18</v>
      </c>
      <c r="E545" s="70">
        <v>2015</v>
      </c>
      <c r="F545" s="70" t="s">
        <v>182</v>
      </c>
      <c r="G545" s="70" t="s">
        <v>2272</v>
      </c>
      <c r="H545" s="70" t="s">
        <v>2273</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2285</v>
      </c>
      <c r="B546" s="70">
        <v>302</v>
      </c>
      <c r="C546" s="70">
        <v>13</v>
      </c>
      <c r="D546" s="70">
        <v>18</v>
      </c>
      <c r="E546" s="70">
        <v>2016</v>
      </c>
      <c r="F546" s="70" t="s">
        <v>155</v>
      </c>
      <c r="G546" s="70" t="s">
        <v>2272</v>
      </c>
      <c r="H546" s="70" t="s">
        <v>2273</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2286</v>
      </c>
      <c r="B547" s="70">
        <v>303</v>
      </c>
      <c r="C547" s="70">
        <v>14</v>
      </c>
      <c r="D547" s="70">
        <v>18</v>
      </c>
      <c r="E547" s="70">
        <v>2017</v>
      </c>
      <c r="F547" s="70" t="s">
        <v>156</v>
      </c>
      <c r="G547" s="70" t="s">
        <v>2272</v>
      </c>
      <c r="H547" s="70" t="s">
        <v>2273</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2287</v>
      </c>
      <c r="B548" s="70">
        <v>304</v>
      </c>
      <c r="C548" s="70">
        <v>15</v>
      </c>
      <c r="D548" s="70">
        <v>18</v>
      </c>
      <c r="E548" s="70">
        <v>2018</v>
      </c>
      <c r="F548" s="70" t="s">
        <v>183</v>
      </c>
      <c r="G548" s="70" t="s">
        <v>2272</v>
      </c>
      <c r="H548" s="70" t="s">
        <v>2273</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2288</v>
      </c>
      <c r="B549" s="70">
        <v>305</v>
      </c>
      <c r="C549" s="70">
        <v>16</v>
      </c>
      <c r="D549" s="70">
        <v>18</v>
      </c>
      <c r="E549" s="70">
        <v>2019</v>
      </c>
      <c r="F549" s="70" t="s">
        <v>158</v>
      </c>
      <c r="G549" s="70" t="s">
        <v>2272</v>
      </c>
      <c r="H549" s="70" t="s">
        <v>2273</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2289</v>
      </c>
      <c r="B550" s="70">
        <v>306</v>
      </c>
      <c r="C550" s="70">
        <v>17</v>
      </c>
      <c r="D550" s="70">
        <v>18</v>
      </c>
      <c r="E550" s="70">
        <v>2020</v>
      </c>
      <c r="F550" s="70" t="s">
        <v>159</v>
      </c>
      <c r="G550" s="70" t="s">
        <v>2272</v>
      </c>
      <c r="H550" s="70" t="s">
        <v>2273</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2290</v>
      </c>
      <c r="B551" s="70">
        <v>306</v>
      </c>
      <c r="C551" s="70">
        <v>18</v>
      </c>
      <c r="D551" s="70">
        <v>18</v>
      </c>
      <c r="E551" s="70">
        <v>2021</v>
      </c>
      <c r="F551" s="70" t="s">
        <v>160</v>
      </c>
      <c r="G551" s="70" t="s">
        <v>2272</v>
      </c>
      <c r="H551" s="70" t="s">
        <v>2273</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2291</v>
      </c>
      <c r="B552" s="70">
        <v>306</v>
      </c>
      <c r="C552" s="70">
        <v>19</v>
      </c>
      <c r="D552" s="70">
        <v>18</v>
      </c>
      <c r="E552" s="70">
        <v>2022</v>
      </c>
      <c r="F552" s="70" t="s">
        <v>161</v>
      </c>
      <c r="G552" s="70" t="s">
        <v>2272</v>
      </c>
      <c r="H552" s="70" t="s">
        <v>2273</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2292</v>
      </c>
      <c r="B553" s="70">
        <v>306</v>
      </c>
      <c r="C553" s="70">
        <v>20</v>
      </c>
      <c r="D553" s="70">
        <v>18</v>
      </c>
      <c r="E553" s="70">
        <v>2023</v>
      </c>
      <c r="F553" s="70" t="s">
        <v>1539</v>
      </c>
      <c r="G553" s="70" t="s">
        <v>2272</v>
      </c>
      <c r="H553" s="70" t="s">
        <v>2273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2293</v>
      </c>
      <c r="B554" s="70">
        <v>306</v>
      </c>
      <c r="C554" s="70">
        <v>21</v>
      </c>
      <c r="D554" s="70">
        <v>18</v>
      </c>
      <c r="E554" s="70">
        <v>2024</v>
      </c>
      <c r="F554" s="70" t="s">
        <v>1554</v>
      </c>
      <c r="G554" s="70" t="s">
        <v>2272</v>
      </c>
      <c r="H554" s="70" t="s">
        <v>2273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2294</v>
      </c>
      <c r="B555" s="70">
        <v>222</v>
      </c>
      <c r="C555" s="70">
        <v>1</v>
      </c>
      <c r="D555" s="70">
        <v>14</v>
      </c>
      <c r="E555" s="70">
        <v>1990</v>
      </c>
      <c r="F555" s="70" t="s">
        <v>787</v>
      </c>
      <c r="G555" s="70" t="s">
        <v>2295</v>
      </c>
      <c r="H555" s="70" t="s">
        <v>2296</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223</v>
      </c>
      <c r="C556" s="70">
        <v>2</v>
      </c>
      <c r="D556" s="70">
        <v>14</v>
      </c>
      <c r="E556" s="70">
        <v>2005</v>
      </c>
      <c r="F556" s="70" t="s">
        <v>789</v>
      </c>
      <c r="G556" s="70" t="s">
        <v>2295</v>
      </c>
      <c r="H556" s="70" t="s">
        <v>2296</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224</v>
      </c>
      <c r="C557" s="70">
        <v>3</v>
      </c>
      <c r="D557" s="70">
        <v>14</v>
      </c>
      <c r="E557" s="70">
        <v>2006</v>
      </c>
      <c r="F557" s="70" t="s">
        <v>790</v>
      </c>
      <c r="G557" s="70" t="s">
        <v>2295</v>
      </c>
      <c r="H557" s="70" t="s">
        <v>2296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225</v>
      </c>
      <c r="C558" s="70">
        <v>4</v>
      </c>
      <c r="D558" s="70">
        <v>14</v>
      </c>
      <c r="E558" s="70">
        <v>2007</v>
      </c>
      <c r="F558" s="70" t="s">
        <v>791</v>
      </c>
      <c r="G558" s="1064" t="s">
        <v>2295</v>
      </c>
      <c r="H558" s="70" t="s">
        <v>2296</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226</v>
      </c>
      <c r="C559" s="70">
        <v>5</v>
      </c>
      <c r="D559" s="70">
        <v>14</v>
      </c>
      <c r="E559" s="70">
        <v>2008</v>
      </c>
      <c r="F559" s="70" t="s">
        <v>792</v>
      </c>
      <c r="G559" s="1064" t="s">
        <v>2295</v>
      </c>
      <c r="H559" s="70" t="s">
        <v>2296</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227</v>
      </c>
      <c r="C560" s="70">
        <v>6</v>
      </c>
      <c r="D560" s="70">
        <v>14</v>
      </c>
      <c r="E560" s="70">
        <v>2009</v>
      </c>
      <c r="F560" s="70" t="s">
        <v>176</v>
      </c>
      <c r="G560" s="70" t="s">
        <v>2295</v>
      </c>
      <c r="H560" s="70" t="s">
        <v>2296</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2302</v>
      </c>
      <c r="B561" s="70">
        <v>228</v>
      </c>
      <c r="C561" s="70">
        <v>7</v>
      </c>
      <c r="D561" s="70">
        <v>14</v>
      </c>
      <c r="E561" s="70">
        <v>2010</v>
      </c>
      <c r="F561" s="70" t="s">
        <v>177</v>
      </c>
      <c r="G561" s="70" t="s">
        <v>2295</v>
      </c>
      <c r="H561" s="70" t="s">
        <v>2296</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2303</v>
      </c>
      <c r="B562" s="70">
        <v>229</v>
      </c>
      <c r="C562" s="70">
        <v>8</v>
      </c>
      <c r="D562" s="70">
        <v>14</v>
      </c>
      <c r="E562" s="70">
        <v>2011</v>
      </c>
      <c r="F562" s="70" t="s">
        <v>178</v>
      </c>
      <c r="G562" s="70" t="s">
        <v>2295</v>
      </c>
      <c r="H562" s="70" t="s">
        <v>2296</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2304</v>
      </c>
      <c r="B563" s="70">
        <v>230</v>
      </c>
      <c r="C563" s="70">
        <v>9</v>
      </c>
      <c r="D563" s="70">
        <v>14</v>
      </c>
      <c r="E563" s="70">
        <v>2012</v>
      </c>
      <c r="F563" s="70" t="s">
        <v>179</v>
      </c>
      <c r="G563" s="70" t="s">
        <v>2295</v>
      </c>
      <c r="H563" s="70" t="s">
        <v>2296</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2305</v>
      </c>
      <c r="B564" s="70">
        <v>231</v>
      </c>
      <c r="C564" s="70">
        <v>10</v>
      </c>
      <c r="D564" s="70">
        <v>14</v>
      </c>
      <c r="E564" s="70">
        <v>2013</v>
      </c>
      <c r="F564" s="70" t="s">
        <v>180</v>
      </c>
      <c r="G564" s="70" t="s">
        <v>2295</v>
      </c>
      <c r="H564" s="70" t="s">
        <v>2296</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2306</v>
      </c>
      <c r="B565" s="70">
        <v>232</v>
      </c>
      <c r="C565" s="70">
        <v>11</v>
      </c>
      <c r="D565" s="70">
        <v>14</v>
      </c>
      <c r="E565" s="70">
        <v>2014</v>
      </c>
      <c r="F565" s="70" t="s">
        <v>181</v>
      </c>
      <c r="G565" s="70" t="s">
        <v>2295</v>
      </c>
      <c r="H565" s="70" t="s">
        <v>2296</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2307</v>
      </c>
      <c r="B566" s="70">
        <v>233</v>
      </c>
      <c r="C566" s="70">
        <v>12</v>
      </c>
      <c r="D566" s="70">
        <v>14</v>
      </c>
      <c r="E566" s="70">
        <v>2015</v>
      </c>
      <c r="F566" s="70" t="s">
        <v>182</v>
      </c>
      <c r="G566" s="70" t="s">
        <v>2295</v>
      </c>
      <c r="H566" s="70" t="s">
        <v>2296</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2308</v>
      </c>
      <c r="B567" s="70">
        <v>234</v>
      </c>
      <c r="C567" s="70">
        <v>13</v>
      </c>
      <c r="D567" s="70">
        <v>14</v>
      </c>
      <c r="E567" s="70">
        <v>2016</v>
      </c>
      <c r="F567" s="70" t="s">
        <v>155</v>
      </c>
      <c r="G567" s="70" t="s">
        <v>2295</v>
      </c>
      <c r="H567" s="70" t="s">
        <v>2296</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2309</v>
      </c>
      <c r="B568" s="70">
        <v>235</v>
      </c>
      <c r="C568" s="70">
        <v>14</v>
      </c>
      <c r="D568" s="70">
        <v>14</v>
      </c>
      <c r="E568" s="70">
        <v>2017</v>
      </c>
      <c r="F568" s="70" t="s">
        <v>156</v>
      </c>
      <c r="G568" s="70" t="s">
        <v>2295</v>
      </c>
      <c r="H568" s="70" t="s">
        <v>2296</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2310</v>
      </c>
      <c r="B569" s="70">
        <v>236</v>
      </c>
      <c r="C569" s="70">
        <v>15</v>
      </c>
      <c r="D569" s="70">
        <v>14</v>
      </c>
      <c r="E569" s="70">
        <v>2018</v>
      </c>
      <c r="F569" s="70" t="s">
        <v>183</v>
      </c>
      <c r="G569" s="70" t="s">
        <v>2295</v>
      </c>
      <c r="H569" s="70" t="s">
        <v>2296</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2311</v>
      </c>
      <c r="B570" s="70">
        <v>237</v>
      </c>
      <c r="C570" s="70">
        <v>16</v>
      </c>
      <c r="D570" s="70">
        <v>14</v>
      </c>
      <c r="E570" s="70">
        <v>2019</v>
      </c>
      <c r="F570" s="70" t="s">
        <v>158</v>
      </c>
      <c r="G570" s="70" t="s">
        <v>2295</v>
      </c>
      <c r="H570" s="70" t="s">
        <v>2296</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2312</v>
      </c>
      <c r="B571" s="70">
        <v>238</v>
      </c>
      <c r="C571" s="70">
        <v>17</v>
      </c>
      <c r="D571" s="70">
        <v>14</v>
      </c>
      <c r="E571" s="70">
        <v>2020</v>
      </c>
      <c r="F571" s="70" t="s">
        <v>159</v>
      </c>
      <c r="G571" s="70" t="s">
        <v>2295</v>
      </c>
      <c r="H571" s="70" t="s">
        <v>2296</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2313</v>
      </c>
      <c r="B572" s="70">
        <v>238</v>
      </c>
      <c r="C572" s="70">
        <v>18</v>
      </c>
      <c r="D572" s="70">
        <v>14</v>
      </c>
      <c r="E572" s="70">
        <v>2021</v>
      </c>
      <c r="F572" s="70" t="s">
        <v>160</v>
      </c>
      <c r="G572" s="70" t="s">
        <v>2295</v>
      </c>
      <c r="H572" s="70" t="s">
        <v>2296</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2314</v>
      </c>
      <c r="B573" s="70">
        <v>238</v>
      </c>
      <c r="C573" s="70">
        <v>19</v>
      </c>
      <c r="D573" s="70">
        <v>14</v>
      </c>
      <c r="E573" s="70">
        <v>2022</v>
      </c>
      <c r="F573" s="70" t="s">
        <v>161</v>
      </c>
      <c r="G573" s="70" t="s">
        <v>2295</v>
      </c>
      <c r="H573" s="70" t="s">
        <v>2296</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238</v>
      </c>
      <c r="C574" s="70">
        <v>20</v>
      </c>
      <c r="D574" s="70">
        <v>14</v>
      </c>
      <c r="E574" s="70">
        <v>2023</v>
      </c>
      <c r="F574" s="70" t="s">
        <v>1539</v>
      </c>
      <c r="G574" s="70" t="s">
        <v>2295</v>
      </c>
      <c r="H574" s="70" t="s">
        <v>2296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238</v>
      </c>
      <c r="C575" s="70">
        <v>21</v>
      </c>
      <c r="D575" s="70">
        <v>14</v>
      </c>
      <c r="E575" s="70">
        <v>2024</v>
      </c>
      <c r="F575" s="70" t="s">
        <v>1554</v>
      </c>
      <c r="G575" s="70" t="s">
        <v>2295</v>
      </c>
      <c r="H575" s="70" t="s">
        <v>2296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324</v>
      </c>
      <c r="C576" s="70">
        <v>1</v>
      </c>
      <c r="D576" s="70">
        <v>20</v>
      </c>
      <c r="E576" s="70">
        <v>1990</v>
      </c>
      <c r="F576" s="70" t="s">
        <v>787</v>
      </c>
      <c r="G576" s="70" t="s">
        <v>2318</v>
      </c>
      <c r="H576" s="70" t="s">
        <v>2319</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325</v>
      </c>
      <c r="C577" s="70">
        <v>2</v>
      </c>
      <c r="D577" s="70">
        <v>20</v>
      </c>
      <c r="E577" s="70">
        <v>2005</v>
      </c>
      <c r="F577" s="70" t="s">
        <v>789</v>
      </c>
      <c r="G577" s="1064" t="s">
        <v>2318</v>
      </c>
      <c r="H577" s="70" t="s">
        <v>2319</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326</v>
      </c>
      <c r="C578" s="70">
        <v>3</v>
      </c>
      <c r="D578" s="70">
        <v>20</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327</v>
      </c>
      <c r="C579" s="70">
        <v>4</v>
      </c>
      <c r="D579" s="70">
        <v>20</v>
      </c>
      <c r="E579" s="70">
        <v>2007</v>
      </c>
      <c r="F579" s="70" t="s">
        <v>791</v>
      </c>
      <c r="G579" s="70" t="s">
        <v>2318</v>
      </c>
      <c r="H579" s="70" t="s">
        <v>2319</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328</v>
      </c>
      <c r="C580" s="70">
        <v>5</v>
      </c>
      <c r="D580" s="70">
        <v>20</v>
      </c>
      <c r="E580" s="70">
        <v>2008</v>
      </c>
      <c r="F580" s="70" t="s">
        <v>792</v>
      </c>
      <c r="G580" s="70" t="s">
        <v>2318</v>
      </c>
      <c r="H580" s="70" t="s">
        <v>2319</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329</v>
      </c>
      <c r="C581" s="70">
        <v>6</v>
      </c>
      <c r="D581" s="70">
        <v>20</v>
      </c>
      <c r="E581" s="70">
        <v>2009</v>
      </c>
      <c r="F581" s="70" t="s">
        <v>176</v>
      </c>
      <c r="G581" s="70" t="s">
        <v>2318</v>
      </c>
      <c r="H581" s="70" t="s">
        <v>2319</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2325</v>
      </c>
      <c r="B582" s="70">
        <v>330</v>
      </c>
      <c r="C582" s="70">
        <v>7</v>
      </c>
      <c r="D582" s="70">
        <v>20</v>
      </c>
      <c r="E582" s="70">
        <v>2010</v>
      </c>
      <c r="F582" s="70" t="s">
        <v>177</v>
      </c>
      <c r="G582" s="70" t="s">
        <v>2318</v>
      </c>
      <c r="H582" s="70" t="s">
        <v>2319</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2326</v>
      </c>
      <c r="B583" s="70">
        <v>331</v>
      </c>
      <c r="C583" s="70">
        <v>8</v>
      </c>
      <c r="D583" s="70">
        <v>20</v>
      </c>
      <c r="E583" s="70">
        <v>2011</v>
      </c>
      <c r="F583" s="70" t="s">
        <v>178</v>
      </c>
      <c r="G583" s="70" t="s">
        <v>2318</v>
      </c>
      <c r="H583" s="70" t="s">
        <v>2319</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2327</v>
      </c>
      <c r="B584" s="70">
        <v>332</v>
      </c>
      <c r="C584" s="70">
        <v>9</v>
      </c>
      <c r="D584" s="70">
        <v>20</v>
      </c>
      <c r="E584" s="70">
        <v>2012</v>
      </c>
      <c r="F584" s="70" t="s">
        <v>179</v>
      </c>
      <c r="G584" s="70" t="s">
        <v>2318</v>
      </c>
      <c r="H584" s="70" t="s">
        <v>2319</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2328</v>
      </c>
      <c r="B585" s="70">
        <v>333</v>
      </c>
      <c r="C585" s="70">
        <v>10</v>
      </c>
      <c r="D585" s="70">
        <v>20</v>
      </c>
      <c r="E585" s="70">
        <v>2013</v>
      </c>
      <c r="F585" s="70" t="s">
        <v>180</v>
      </c>
      <c r="G585" s="70" t="s">
        <v>2318</v>
      </c>
      <c r="H585" s="70" t="s">
        <v>2319</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2329</v>
      </c>
      <c r="B586" s="70">
        <v>334</v>
      </c>
      <c r="C586" s="70">
        <v>11</v>
      </c>
      <c r="D586" s="70">
        <v>20</v>
      </c>
      <c r="E586" s="70">
        <v>2014</v>
      </c>
      <c r="F586" s="70" t="s">
        <v>181</v>
      </c>
      <c r="G586" s="70" t="s">
        <v>2318</v>
      </c>
      <c r="H586" s="70" t="s">
        <v>2319</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2330</v>
      </c>
      <c r="B587" s="70">
        <v>335</v>
      </c>
      <c r="C587" s="70">
        <v>12</v>
      </c>
      <c r="D587" s="70">
        <v>20</v>
      </c>
      <c r="E587" s="70">
        <v>2015</v>
      </c>
      <c r="F587" s="70" t="s">
        <v>182</v>
      </c>
      <c r="G587" s="70" t="s">
        <v>2318</v>
      </c>
      <c r="H587" s="70" t="s">
        <v>2319</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2331</v>
      </c>
      <c r="B588" s="70">
        <v>336</v>
      </c>
      <c r="C588" s="70">
        <v>13</v>
      </c>
      <c r="D588" s="70">
        <v>20</v>
      </c>
      <c r="E588" s="70">
        <v>2016</v>
      </c>
      <c r="F588" s="70" t="s">
        <v>155</v>
      </c>
      <c r="G588" s="70" t="s">
        <v>2318</v>
      </c>
      <c r="H588" s="70" t="s">
        <v>2319</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2332</v>
      </c>
      <c r="B589" s="70">
        <v>337</v>
      </c>
      <c r="C589" s="70">
        <v>14</v>
      </c>
      <c r="D589" s="70">
        <v>20</v>
      </c>
      <c r="E589" s="70">
        <v>2017</v>
      </c>
      <c r="F589" s="70" t="s">
        <v>156</v>
      </c>
      <c r="G589" s="70" t="s">
        <v>2318</v>
      </c>
      <c r="H589" s="70" t="s">
        <v>2319</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2333</v>
      </c>
      <c r="B590" s="70">
        <v>338</v>
      </c>
      <c r="C590" s="70">
        <v>15</v>
      </c>
      <c r="D590" s="70">
        <v>20</v>
      </c>
      <c r="E590" s="70">
        <v>2018</v>
      </c>
      <c r="F590" s="70" t="s">
        <v>183</v>
      </c>
      <c r="G590" s="70" t="s">
        <v>2318</v>
      </c>
      <c r="H590" s="70" t="s">
        <v>2319</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2334</v>
      </c>
      <c r="B591" s="70">
        <v>339</v>
      </c>
      <c r="C591" s="70">
        <v>16</v>
      </c>
      <c r="D591" s="70">
        <v>20</v>
      </c>
      <c r="E591" s="70">
        <v>2019</v>
      </c>
      <c r="F591" s="70" t="s">
        <v>158</v>
      </c>
      <c r="G591" s="70" t="s">
        <v>2318</v>
      </c>
      <c r="H591" s="70" t="s">
        <v>2319</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2335</v>
      </c>
      <c r="B592" s="70">
        <v>340</v>
      </c>
      <c r="C592" s="70">
        <v>17</v>
      </c>
      <c r="D592" s="70">
        <v>20</v>
      </c>
      <c r="E592" s="70">
        <v>2020</v>
      </c>
      <c r="F592" s="70" t="s">
        <v>159</v>
      </c>
      <c r="G592" s="70" t="s">
        <v>2318</v>
      </c>
      <c r="H592" s="70" t="s">
        <v>2319</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2336</v>
      </c>
      <c r="B593" s="70">
        <v>340</v>
      </c>
      <c r="C593" s="70">
        <v>18</v>
      </c>
      <c r="D593" s="70">
        <v>20</v>
      </c>
      <c r="E593" s="70">
        <v>2021</v>
      </c>
      <c r="F593" s="70" t="s">
        <v>160</v>
      </c>
      <c r="G593" s="70" t="s">
        <v>2318</v>
      </c>
      <c r="H593" s="70" t="s">
        <v>2319</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2337</v>
      </c>
      <c r="B594" s="70">
        <v>340</v>
      </c>
      <c r="C594" s="70">
        <v>19</v>
      </c>
      <c r="D594" s="70">
        <v>20</v>
      </c>
      <c r="E594" s="70">
        <v>2022</v>
      </c>
      <c r="F594" s="70" t="s">
        <v>161</v>
      </c>
      <c r="G594" s="70" t="s">
        <v>2318</v>
      </c>
      <c r="H594" s="70" t="s">
        <v>2319</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340</v>
      </c>
      <c r="C595" s="70">
        <v>20</v>
      </c>
      <c r="D595" s="70">
        <v>20</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340</v>
      </c>
      <c r="C596" s="70">
        <v>21</v>
      </c>
      <c r="D596" s="70">
        <v>20</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256</v>
      </c>
      <c r="C597" s="70">
        <v>1</v>
      </c>
      <c r="D597" s="70">
        <v>16</v>
      </c>
      <c r="E597" s="70">
        <v>1990</v>
      </c>
      <c r="F597" s="70" t="s">
        <v>787</v>
      </c>
      <c r="G597" s="1064" t="s">
        <v>2341</v>
      </c>
      <c r="H597" s="70" t="s">
        <v>2342</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2343</v>
      </c>
      <c r="B598" s="70">
        <v>257</v>
      </c>
      <c r="C598" s="70">
        <v>2</v>
      </c>
      <c r="D598" s="70">
        <v>16</v>
      </c>
      <c r="E598" s="70">
        <v>2005</v>
      </c>
      <c r="F598" s="70" t="s">
        <v>789</v>
      </c>
      <c r="G598" s="70" t="s">
        <v>2341</v>
      </c>
      <c r="H598" s="70" t="s">
        <v>2342</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2344</v>
      </c>
      <c r="B599" s="70">
        <v>258</v>
      </c>
      <c r="C599" s="70">
        <v>3</v>
      </c>
      <c r="D599" s="70">
        <v>16</v>
      </c>
      <c r="E599" s="70">
        <v>2006</v>
      </c>
      <c r="F599" s="70" t="s">
        <v>790</v>
      </c>
      <c r="G599" s="70" t="s">
        <v>2341</v>
      </c>
      <c r="H599" s="70" t="s">
        <v>2342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2345</v>
      </c>
      <c r="B600" s="70">
        <v>259</v>
      </c>
      <c r="C600" s="70">
        <v>4</v>
      </c>
      <c r="D600" s="70">
        <v>16</v>
      </c>
      <c r="E600" s="70">
        <v>2007</v>
      </c>
      <c r="F600" s="70" t="s">
        <v>791</v>
      </c>
      <c r="G600" s="70" t="s">
        <v>2341</v>
      </c>
      <c r="H600" s="70" t="s">
        <v>2342</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2346</v>
      </c>
      <c r="B601" s="70">
        <v>260</v>
      </c>
      <c r="C601" s="70">
        <v>5</v>
      </c>
      <c r="D601" s="70">
        <v>16</v>
      </c>
      <c r="E601" s="70">
        <v>2008</v>
      </c>
      <c r="F601" s="70" t="s">
        <v>792</v>
      </c>
      <c r="G601" s="70" t="s">
        <v>2341</v>
      </c>
      <c r="H601" s="70" t="s">
        <v>2342</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2347</v>
      </c>
      <c r="B602" s="70">
        <v>261</v>
      </c>
      <c r="C602" s="70">
        <v>6</v>
      </c>
      <c r="D602" s="70">
        <v>16</v>
      </c>
      <c r="E602" s="70">
        <v>2009</v>
      </c>
      <c r="F602" s="70" t="s">
        <v>176</v>
      </c>
      <c r="G602" s="70" t="s">
        <v>2341</v>
      </c>
      <c r="H602" s="70" t="s">
        <v>2342</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2348</v>
      </c>
      <c r="B603" s="70">
        <v>262</v>
      </c>
      <c r="C603" s="70">
        <v>7</v>
      </c>
      <c r="D603" s="70">
        <v>16</v>
      </c>
      <c r="E603" s="70">
        <v>2010</v>
      </c>
      <c r="F603" s="70" t="s">
        <v>177</v>
      </c>
      <c r="G603" s="70" t="s">
        <v>2341</v>
      </c>
      <c r="H603" s="70" t="s">
        <v>2342</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2349</v>
      </c>
      <c r="B604" s="70">
        <v>263</v>
      </c>
      <c r="C604" s="70">
        <v>8</v>
      </c>
      <c r="D604" s="70">
        <v>16</v>
      </c>
      <c r="E604" s="70">
        <v>2011</v>
      </c>
      <c r="F604" s="70" t="s">
        <v>178</v>
      </c>
      <c r="G604" s="70" t="s">
        <v>2341</v>
      </c>
      <c r="H604" s="70" t="s">
        <v>2342</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2350</v>
      </c>
      <c r="B605" s="70">
        <v>264</v>
      </c>
      <c r="C605" s="70">
        <v>9</v>
      </c>
      <c r="D605" s="70">
        <v>16</v>
      </c>
      <c r="E605" s="70">
        <v>2012</v>
      </c>
      <c r="F605" s="70" t="s">
        <v>179</v>
      </c>
      <c r="G605" s="70" t="s">
        <v>2341</v>
      </c>
      <c r="H605" s="70" t="s">
        <v>2342</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2351</v>
      </c>
      <c r="B606" s="70">
        <v>265</v>
      </c>
      <c r="C606" s="70">
        <v>10</v>
      </c>
      <c r="D606" s="70">
        <v>16</v>
      </c>
      <c r="E606" s="70">
        <v>2013</v>
      </c>
      <c r="F606" s="70" t="s">
        <v>180</v>
      </c>
      <c r="G606" s="70" t="s">
        <v>2341</v>
      </c>
      <c r="H606" s="70" t="s">
        <v>2342</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2352</v>
      </c>
      <c r="B607" s="70">
        <v>266</v>
      </c>
      <c r="C607" s="70">
        <v>11</v>
      </c>
      <c r="D607" s="70">
        <v>16</v>
      </c>
      <c r="E607" s="70">
        <v>2014</v>
      </c>
      <c r="F607" s="70" t="s">
        <v>181</v>
      </c>
      <c r="G607" s="70" t="s">
        <v>2341</v>
      </c>
      <c r="H607" s="70" t="s">
        <v>2342</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2353</v>
      </c>
      <c r="B608" s="70">
        <v>267</v>
      </c>
      <c r="C608" s="70">
        <v>12</v>
      </c>
      <c r="D608" s="70">
        <v>16</v>
      </c>
      <c r="E608" s="70">
        <v>2015</v>
      </c>
      <c r="F608" s="70" t="s">
        <v>182</v>
      </c>
      <c r="G608" s="70" t="s">
        <v>2341</v>
      </c>
      <c r="H608" s="70" t="s">
        <v>2342</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2354</v>
      </c>
      <c r="B609" s="70">
        <v>268</v>
      </c>
      <c r="C609" s="70">
        <v>13</v>
      </c>
      <c r="D609" s="70">
        <v>16</v>
      </c>
      <c r="E609" s="70">
        <v>2016</v>
      </c>
      <c r="F609" s="70" t="s">
        <v>155</v>
      </c>
      <c r="G609" s="70" t="s">
        <v>2341</v>
      </c>
      <c r="H609" s="70" t="s">
        <v>2342</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2355</v>
      </c>
      <c r="B610" s="70">
        <v>269</v>
      </c>
      <c r="C610" s="70">
        <v>14</v>
      </c>
      <c r="D610" s="70">
        <v>16</v>
      </c>
      <c r="E610" s="70">
        <v>2017</v>
      </c>
      <c r="F610" s="70" t="s">
        <v>156</v>
      </c>
      <c r="G610" s="70" t="s">
        <v>2341</v>
      </c>
      <c r="H610" s="70" t="s">
        <v>2342</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2356</v>
      </c>
      <c r="B611" s="70">
        <v>270</v>
      </c>
      <c r="C611" s="70">
        <v>15</v>
      </c>
      <c r="D611" s="70">
        <v>16</v>
      </c>
      <c r="E611" s="70">
        <v>2018</v>
      </c>
      <c r="F611" s="70" t="s">
        <v>183</v>
      </c>
      <c r="G611" s="70" t="s">
        <v>2341</v>
      </c>
      <c r="H611" s="70" t="s">
        <v>2342</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2357</v>
      </c>
      <c r="B612" s="70">
        <v>271</v>
      </c>
      <c r="C612" s="70">
        <v>16</v>
      </c>
      <c r="D612" s="70">
        <v>16</v>
      </c>
      <c r="E612" s="70">
        <v>2019</v>
      </c>
      <c r="F612" s="70" t="s">
        <v>158</v>
      </c>
      <c r="G612" s="70" t="s">
        <v>2341</v>
      </c>
      <c r="H612" s="70" t="s">
        <v>2342</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2358</v>
      </c>
      <c r="B613" s="70">
        <v>272</v>
      </c>
      <c r="C613" s="70">
        <v>17</v>
      </c>
      <c r="D613" s="70">
        <v>16</v>
      </c>
      <c r="E613" s="70">
        <v>2020</v>
      </c>
      <c r="F613" s="70" t="s">
        <v>159</v>
      </c>
      <c r="G613" s="70" t="s">
        <v>2341</v>
      </c>
      <c r="H613" s="70" t="s">
        <v>2342</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2359</v>
      </c>
      <c r="B614" s="70">
        <v>272</v>
      </c>
      <c r="C614" s="70">
        <v>18</v>
      </c>
      <c r="D614" s="70">
        <v>16</v>
      </c>
      <c r="E614" s="70">
        <v>2021</v>
      </c>
      <c r="F614" s="70" t="s">
        <v>160</v>
      </c>
      <c r="G614" s="70" t="s">
        <v>2341</v>
      </c>
      <c r="H614" s="70" t="s">
        <v>2342</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2360</v>
      </c>
      <c r="B615" s="70">
        <v>272</v>
      </c>
      <c r="C615" s="70">
        <v>19</v>
      </c>
      <c r="D615" s="70">
        <v>16</v>
      </c>
      <c r="E615" s="70">
        <v>2022</v>
      </c>
      <c r="F615" s="70" t="s">
        <v>161</v>
      </c>
      <c r="G615" s="1064" t="s">
        <v>2341</v>
      </c>
      <c r="H615" s="70" t="s">
        <v>2342</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2361</v>
      </c>
      <c r="B616" s="70">
        <v>272</v>
      </c>
      <c r="C616" s="70">
        <v>20</v>
      </c>
      <c r="D616" s="70">
        <v>16</v>
      </c>
      <c r="E616" s="70">
        <v>2023</v>
      </c>
      <c r="F616" s="70" t="s">
        <v>1539</v>
      </c>
      <c r="G616" s="1064" t="s">
        <v>2341</v>
      </c>
      <c r="H616" s="70" t="s">
        <v>2342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2362</v>
      </c>
      <c r="B617" s="70">
        <v>272</v>
      </c>
      <c r="C617" s="70">
        <v>21</v>
      </c>
      <c r="D617" s="70">
        <v>16</v>
      </c>
      <c r="E617" s="70">
        <v>2024</v>
      </c>
      <c r="F617" s="70" t="s">
        <v>1554</v>
      </c>
      <c r="G617" s="70" t="s">
        <v>2341</v>
      </c>
      <c r="H617" s="70" t="s">
        <v>2342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2341.5431071026469</v>
      </c>
      <c r="K618" s="71">
        <v>197.29783318711799</v>
      </c>
      <c r="L618" s="71">
        <v>449.66305323860388</v>
      </c>
      <c r="M618" s="71">
        <v>705.32406965662381</v>
      </c>
      <c r="N618" s="71">
        <v>910.44780947225206</v>
      </c>
      <c r="O618" s="71">
        <v>516.3942655451649</v>
      </c>
      <c r="P618" s="71">
        <v>784.10750234458385</v>
      </c>
      <c r="Q618" s="71">
        <v>48.102473070037298</v>
      </c>
      <c r="R618" s="71">
        <v>105.23964826484161</v>
      </c>
      <c r="S618" s="71">
        <v>35.224660000000007</v>
      </c>
      <c r="T618" s="72"/>
      <c r="U618" s="71">
        <v>96828924</v>
      </c>
      <c r="V618" s="71">
        <v>44514</v>
      </c>
      <c r="W618" s="71">
        <v>4014</v>
      </c>
      <c r="X618" s="71">
        <v>224628</v>
      </c>
      <c r="Y618" s="71">
        <v>236110</v>
      </c>
      <c r="Z618" s="71">
        <v>212399</v>
      </c>
      <c r="AA618" s="71">
        <v>190390</v>
      </c>
      <c r="AB618" s="71">
        <v>781021</v>
      </c>
      <c r="AC618" s="71">
        <v>18227696.5</v>
      </c>
      <c r="AD618" s="71">
        <v>35.22466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1828.444349109662</v>
      </c>
      <c r="K619" s="71">
        <v>139.5965936462519</v>
      </c>
      <c r="L619" s="71">
        <v>407.19972900555092</v>
      </c>
      <c r="M619" s="71">
        <v>1411.7229568874459</v>
      </c>
      <c r="N619" s="71">
        <v>1308.778402934468</v>
      </c>
      <c r="O619" s="71">
        <v>799.80493643663999</v>
      </c>
      <c r="P619" s="71">
        <v>778.97517803905725</v>
      </c>
      <c r="Q619" s="71">
        <v>43.872136796283499</v>
      </c>
      <c r="R619" s="71">
        <v>91.410060651679018</v>
      </c>
      <c r="S619" s="71">
        <v>50.719247336160002</v>
      </c>
      <c r="T619" s="72"/>
      <c r="U619" s="71">
        <v>106359261</v>
      </c>
      <c r="V619" s="71">
        <v>39799</v>
      </c>
      <c r="W619" s="71">
        <v>3315</v>
      </c>
      <c r="X619" s="71">
        <v>195810</v>
      </c>
      <c r="Y619" s="71">
        <v>271033</v>
      </c>
      <c r="Z619" s="71">
        <v>380680</v>
      </c>
      <c r="AA619" s="71">
        <v>154907</v>
      </c>
      <c r="AB619" s="71">
        <v>744677</v>
      </c>
      <c r="AC619" s="71">
        <v>16163976.5</v>
      </c>
      <c r="AD619" s="71">
        <v>50.719247336160002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1788.1995535145099</v>
      </c>
      <c r="K621" s="71">
        <v>127.0604297638297</v>
      </c>
      <c r="L621" s="71">
        <v>404.22669242999177</v>
      </c>
      <c r="M621" s="71">
        <v>1652.9655809421599</v>
      </c>
      <c r="N621" s="71">
        <v>1461.3798704356941</v>
      </c>
      <c r="O621" s="71">
        <v>773.68380473203774</v>
      </c>
      <c r="P621" s="71">
        <v>760.06698942634898</v>
      </c>
      <c r="Q621" s="71">
        <v>45.602908637557597</v>
      </c>
      <c r="R621" s="71">
        <v>89.908663785013601</v>
      </c>
      <c r="S621" s="71">
        <v>41.771821629374003</v>
      </c>
      <c r="T621" s="72"/>
      <c r="U621" s="71">
        <v>120126469</v>
      </c>
      <c r="V621" s="71">
        <v>35045</v>
      </c>
      <c r="W621" s="71">
        <v>3489</v>
      </c>
      <c r="X621" s="71">
        <v>245147</v>
      </c>
      <c r="Y621" s="71">
        <v>273450</v>
      </c>
      <c r="Z621" s="71">
        <v>382812</v>
      </c>
      <c r="AA621" s="71">
        <v>148843</v>
      </c>
      <c r="AB621" s="71">
        <v>733123</v>
      </c>
      <c r="AC621" s="71">
        <v>16354654</v>
      </c>
      <c r="AD621" s="71">
        <v>41.771821629373989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1615.72924271342</v>
      </c>
      <c r="K622" s="71">
        <v>96.379858826611454</v>
      </c>
      <c r="L622" s="71">
        <v>336.10868409671627</v>
      </c>
      <c r="M622" s="71">
        <v>1572.024824613653</v>
      </c>
      <c r="N622" s="71">
        <v>1521.4893960845111</v>
      </c>
      <c r="O622" s="71">
        <v>751.22190896676875</v>
      </c>
      <c r="P622" s="71">
        <v>741.94007338786935</v>
      </c>
      <c r="Q622" s="71">
        <v>44.538795114433498</v>
      </c>
      <c r="R622" s="71">
        <v>84.884271717528947</v>
      </c>
      <c r="S622" s="71">
        <v>44.993784867519999</v>
      </c>
      <c r="T622" s="72"/>
      <c r="U622" s="71">
        <v>107674285</v>
      </c>
      <c r="V622" s="71">
        <v>35045</v>
      </c>
      <c r="W622" s="71">
        <v>3489</v>
      </c>
      <c r="X622" s="71">
        <v>245147</v>
      </c>
      <c r="Y622" s="71">
        <v>274839</v>
      </c>
      <c r="Z622" s="71">
        <v>384744</v>
      </c>
      <c r="AA622" s="71">
        <v>145459</v>
      </c>
      <c r="AB622" s="71">
        <v>727793</v>
      </c>
      <c r="AC622" s="71">
        <v>16033471</v>
      </c>
      <c r="AD622" s="71">
        <v>44.993784867520013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1534.8134572540271</v>
      </c>
      <c r="K623" s="71">
        <v>93.6447635580016</v>
      </c>
      <c r="L623" s="71">
        <v>390.0684759499988</v>
      </c>
      <c r="M623" s="71">
        <v>1520.3976285863309</v>
      </c>
      <c r="N623" s="71">
        <v>1319.99923866586</v>
      </c>
      <c r="O623" s="71">
        <v>768.19829368414753</v>
      </c>
      <c r="P623" s="71">
        <v>710.70297725396358</v>
      </c>
      <c r="Q623" s="71">
        <v>42.1596002110387</v>
      </c>
      <c r="R623" s="71">
        <v>94.39882360509597</v>
      </c>
      <c r="S623" s="71">
        <v>43.524215323180002</v>
      </c>
      <c r="T623" s="72"/>
      <c r="U623" s="71">
        <v>87289072</v>
      </c>
      <c r="V623" s="71">
        <v>33162</v>
      </c>
      <c r="W623" s="71">
        <v>6209</v>
      </c>
      <c r="X623" s="71">
        <v>258573</v>
      </c>
      <c r="Y623" s="71">
        <v>276298</v>
      </c>
      <c r="Z623" s="71">
        <v>388343</v>
      </c>
      <c r="AA623" s="71">
        <v>143043</v>
      </c>
      <c r="AB623" s="71">
        <v>723182</v>
      </c>
      <c r="AC623" s="71">
        <v>17395217.5</v>
      </c>
      <c r="AD623" s="71">
        <v>43.524215323180002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1262.5029999999999</v>
      </c>
      <c r="BK623" s="71">
        <v>289.18400000000003</v>
      </c>
      <c r="BL623" s="71">
        <v>151.19552999999999</v>
      </c>
      <c r="BM623" s="71">
        <v>0</v>
      </c>
      <c r="BN623" s="72"/>
      <c r="BO623" s="71">
        <v>0</v>
      </c>
      <c r="BP623" s="71">
        <v>0</v>
      </c>
      <c r="BQ623" s="71">
        <v>44</v>
      </c>
      <c r="BR623" s="71">
        <v>4</v>
      </c>
      <c r="BS623" s="71">
        <v>20</v>
      </c>
      <c r="BT623" s="71">
        <v>0</v>
      </c>
      <c r="BU623"/>
      <c r="BV623" s="70">
        <v>1680.77953</v>
      </c>
      <c r="BW623" s="70">
        <v>0</v>
      </c>
      <c r="BX623" s="70">
        <v>12.202999999999999</v>
      </c>
      <c r="BY623" s="70">
        <v>0</v>
      </c>
      <c r="BZ623" s="70">
        <v>9.9</v>
      </c>
      <c r="CA623" s="70">
        <v>0</v>
      </c>
      <c r="CB623" s="70">
        <v>0</v>
      </c>
      <c r="CC623" s="70">
        <v>0</v>
      </c>
      <c r="CD623" s="70">
        <v>0</v>
      </c>
    </row>
    <row r="624" spans="1:82">
      <c r="A624" s="70" t="s">
        <v>2375</v>
      </c>
      <c r="B624" s="70">
        <v>517</v>
      </c>
      <c r="C624" s="70">
        <v>7</v>
      </c>
      <c r="D624" s="70">
        <v>31</v>
      </c>
      <c r="E624" s="70">
        <v>2010</v>
      </c>
      <c r="F624" s="70" t="s">
        <v>177</v>
      </c>
      <c r="G624" s="70" t="s">
        <v>2368</v>
      </c>
      <c r="H624" s="70" t="s">
        <v>2369</v>
      </c>
      <c r="I624" s="148"/>
      <c r="J624" s="71">
        <v>1835.0680657285579</v>
      </c>
      <c r="K624" s="71">
        <v>106.4790202910888</v>
      </c>
      <c r="L624" s="71">
        <v>348.27265723774758</v>
      </c>
      <c r="M624" s="71">
        <v>1765.588078319686</v>
      </c>
      <c r="N624" s="71">
        <v>1562.028591563088</v>
      </c>
      <c r="O624" s="71">
        <v>769.32937836353517</v>
      </c>
      <c r="P624" s="71">
        <v>716.18245878381754</v>
      </c>
      <c r="Q624" s="71">
        <v>43.695640626977699</v>
      </c>
      <c r="R624" s="71">
        <v>78.885742029714152</v>
      </c>
      <c r="S624" s="71">
        <v>44.147070843010013</v>
      </c>
      <c r="T624" s="72"/>
      <c r="U624" s="71">
        <v>98368818</v>
      </c>
      <c r="V624" s="71">
        <v>33162</v>
      </c>
      <c r="W624" s="71">
        <v>6209</v>
      </c>
      <c r="X624" s="71">
        <v>258573</v>
      </c>
      <c r="Y624" s="71">
        <v>277672</v>
      </c>
      <c r="Z624" s="71">
        <v>390722</v>
      </c>
      <c r="AA624" s="71">
        <v>140546</v>
      </c>
      <c r="AB624" s="71">
        <v>718218</v>
      </c>
      <c r="AC624" s="71">
        <v>13775704</v>
      </c>
      <c r="AD624" s="71">
        <v>44.147070843009999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1470.16</v>
      </c>
      <c r="BK624" s="71">
        <v>400.88900000000001</v>
      </c>
      <c r="BL624" s="71">
        <v>146.184</v>
      </c>
      <c r="BM624" s="71">
        <v>0</v>
      </c>
      <c r="BN624" s="72"/>
      <c r="BO624" s="71">
        <v>0</v>
      </c>
      <c r="BP624" s="71">
        <v>0</v>
      </c>
      <c r="BQ624" s="71">
        <v>45</v>
      </c>
      <c r="BR624" s="71">
        <v>4</v>
      </c>
      <c r="BS624" s="71">
        <v>17</v>
      </c>
      <c r="BT624" s="71">
        <v>0</v>
      </c>
      <c r="BU624"/>
      <c r="BV624" s="70">
        <v>1980.258</v>
      </c>
      <c r="BW624" s="70">
        <v>0</v>
      </c>
      <c r="BX624" s="70">
        <v>24.975000000000001</v>
      </c>
      <c r="BY624" s="70">
        <v>0</v>
      </c>
      <c r="BZ624" s="70">
        <v>12</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1629.998235029861</v>
      </c>
      <c r="K625" s="71">
        <v>108.26249843422529</v>
      </c>
      <c r="L625" s="71">
        <v>364.3107183873924</v>
      </c>
      <c r="M625" s="71">
        <v>1603.5490542070529</v>
      </c>
      <c r="N625" s="71">
        <v>1449.2628138399309</v>
      </c>
      <c r="O625" s="71">
        <v>762.1538449406936</v>
      </c>
      <c r="P625" s="71">
        <v>684.86160250819921</v>
      </c>
      <c r="Q625" s="71">
        <v>50.040160720340097</v>
      </c>
      <c r="R625" s="71">
        <v>78.325837042629672</v>
      </c>
      <c r="S625" s="71">
        <v>43.284985431130004</v>
      </c>
      <c r="T625" s="72"/>
      <c r="U625" s="71">
        <v>96516796</v>
      </c>
      <c r="V625" s="71">
        <v>33162</v>
      </c>
      <c r="W625" s="71">
        <v>6209</v>
      </c>
      <c r="X625" s="71">
        <v>258573</v>
      </c>
      <c r="Y625" s="71">
        <v>278913</v>
      </c>
      <c r="Z625" s="71">
        <v>395487</v>
      </c>
      <c r="AA625" s="71">
        <v>138399</v>
      </c>
      <c r="AB625" s="71">
        <v>713056</v>
      </c>
      <c r="AC625" s="71">
        <v>13655307</v>
      </c>
      <c r="AD625" s="71">
        <v>43.284985431129982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1589.1579999999999</v>
      </c>
      <c r="BK625" s="71">
        <v>330.29899999999998</v>
      </c>
      <c r="BL625" s="71">
        <v>167.297</v>
      </c>
      <c r="BM625" s="71">
        <v>0</v>
      </c>
      <c r="BN625" s="72"/>
      <c r="BO625" s="71">
        <v>0</v>
      </c>
      <c r="BP625" s="71">
        <v>0</v>
      </c>
      <c r="BQ625" s="71">
        <v>46</v>
      </c>
      <c r="BR625" s="71">
        <v>4</v>
      </c>
      <c r="BS625" s="71">
        <v>18</v>
      </c>
      <c r="BT625" s="71">
        <v>0</v>
      </c>
      <c r="BU625"/>
      <c r="BV625" s="70">
        <v>2033.3969999999999</v>
      </c>
      <c r="BW625" s="70">
        <v>0</v>
      </c>
      <c r="BX625" s="70">
        <v>42.692</v>
      </c>
      <c r="BY625" s="70">
        <v>0</v>
      </c>
      <c r="BZ625" s="70">
        <v>10.664999999999999</v>
      </c>
      <c r="CA625" s="70">
        <v>0</v>
      </c>
      <c r="CB625" s="70">
        <v>0</v>
      </c>
      <c r="CC625" s="70">
        <v>0</v>
      </c>
      <c r="CD625" s="70">
        <v>0</v>
      </c>
    </row>
    <row r="626" spans="1:82">
      <c r="A626" s="70" t="s">
        <v>2377</v>
      </c>
      <c r="B626" s="70">
        <v>519</v>
      </c>
      <c r="C626" s="70">
        <v>9</v>
      </c>
      <c r="D626" s="70">
        <v>31</v>
      </c>
      <c r="E626" s="70">
        <v>2012</v>
      </c>
      <c r="F626" s="70" t="s">
        <v>179</v>
      </c>
      <c r="G626" s="70" t="s">
        <v>2368</v>
      </c>
      <c r="H626" s="70" t="s">
        <v>2369</v>
      </c>
      <c r="I626" s="148"/>
      <c r="J626" s="71">
        <v>1782.457474016767</v>
      </c>
      <c r="K626" s="71">
        <v>101.681152741261</v>
      </c>
      <c r="L626" s="71">
        <v>353.63924870078318</v>
      </c>
      <c r="M626" s="71">
        <v>1655.022369888793</v>
      </c>
      <c r="N626" s="71">
        <v>1642.202602687631</v>
      </c>
      <c r="O626" s="71">
        <v>762.83864874794551</v>
      </c>
      <c r="P626" s="71">
        <v>676.98843813355279</v>
      </c>
      <c r="Q626" s="71">
        <v>54.373573497404003</v>
      </c>
      <c r="R626" s="71">
        <v>80.715437409196653</v>
      </c>
      <c r="S626" s="71">
        <v>49.790817631750002</v>
      </c>
      <c r="T626" s="72"/>
      <c r="U626" s="71">
        <v>97850139</v>
      </c>
      <c r="V626" s="71">
        <v>33162</v>
      </c>
      <c r="W626" s="71">
        <v>6209</v>
      </c>
      <c r="X626" s="71">
        <v>258573</v>
      </c>
      <c r="Y626" s="71">
        <v>282991</v>
      </c>
      <c r="Z626" s="71">
        <v>398982</v>
      </c>
      <c r="AA626" s="71">
        <v>136034</v>
      </c>
      <c r="AB626" s="71">
        <v>713134</v>
      </c>
      <c r="AC626" s="71">
        <v>13707435.5</v>
      </c>
      <c r="AD626" s="71">
        <v>49.790817631750009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1255.0360000000001</v>
      </c>
      <c r="BK626" s="71">
        <v>355.935</v>
      </c>
      <c r="BL626" s="71">
        <v>193.42899999999997</v>
      </c>
      <c r="BM626" s="71">
        <v>0</v>
      </c>
      <c r="BN626" s="72"/>
      <c r="BO626" s="71">
        <v>0</v>
      </c>
      <c r="BP626" s="71">
        <v>0</v>
      </c>
      <c r="BQ626" s="71">
        <v>45</v>
      </c>
      <c r="BR626" s="71">
        <v>4</v>
      </c>
      <c r="BS626" s="71">
        <v>22</v>
      </c>
      <c r="BT626" s="71">
        <v>0</v>
      </c>
      <c r="BU626"/>
      <c r="BV626" s="70">
        <v>1729.374</v>
      </c>
      <c r="BW626" s="70">
        <v>0</v>
      </c>
      <c r="BX626" s="70">
        <v>64.873999999999995</v>
      </c>
      <c r="BY626" s="70">
        <v>0</v>
      </c>
      <c r="BZ626" s="70">
        <v>10.151999999999999</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1739.9903132304601</v>
      </c>
      <c r="K627" s="71">
        <v>85.366180430391026</v>
      </c>
      <c r="L627" s="71">
        <v>320.10148028133091</v>
      </c>
      <c r="M627" s="71">
        <v>1605.4625829464401</v>
      </c>
      <c r="N627" s="71">
        <v>1439.571942286685</v>
      </c>
      <c r="O627" s="71">
        <v>743.21876319122907</v>
      </c>
      <c r="P627" s="71">
        <v>671.58671611749264</v>
      </c>
      <c r="Q627" s="71">
        <v>55.027486671721498</v>
      </c>
      <c r="R627" s="71">
        <v>81.745581605648823</v>
      </c>
      <c r="S627" s="71">
        <v>56.754454941369403</v>
      </c>
      <c r="T627" s="72"/>
      <c r="U627" s="71">
        <v>100430641</v>
      </c>
      <c r="V627" s="71">
        <v>33162</v>
      </c>
      <c r="W627" s="71">
        <v>6209</v>
      </c>
      <c r="X627" s="71">
        <v>258573</v>
      </c>
      <c r="Y627" s="71">
        <v>284580</v>
      </c>
      <c r="Z627" s="71">
        <v>406076</v>
      </c>
      <c r="AA627" s="71">
        <v>134442</v>
      </c>
      <c r="AB627" s="71">
        <v>711364</v>
      </c>
      <c r="AC627" s="71">
        <v>13551113</v>
      </c>
      <c r="AD627" s="71">
        <v>56.754454941369403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1674.183</v>
      </c>
      <c r="BK627" s="71">
        <v>362.25099999999998</v>
      </c>
      <c r="BL627" s="71">
        <v>190.523</v>
      </c>
      <c r="BM627" s="71">
        <v>0</v>
      </c>
      <c r="BN627" s="72"/>
      <c r="BO627" s="71">
        <v>0</v>
      </c>
      <c r="BP627" s="71">
        <v>0</v>
      </c>
      <c r="BQ627" s="71">
        <v>49</v>
      </c>
      <c r="BR627" s="71">
        <v>4</v>
      </c>
      <c r="BS627" s="71">
        <v>20</v>
      </c>
      <c r="BT627" s="71">
        <v>0</v>
      </c>
      <c r="BU627"/>
      <c r="BV627" s="70">
        <v>2156.9140000000002</v>
      </c>
      <c r="BW627" s="70">
        <v>0</v>
      </c>
      <c r="BX627" s="70">
        <v>60.139000000000003</v>
      </c>
      <c r="BY627" s="70">
        <v>0</v>
      </c>
      <c r="BZ627" s="70">
        <v>9.9039999999999999</v>
      </c>
      <c r="CA627" s="70">
        <v>0</v>
      </c>
      <c r="CB627" s="70">
        <v>0</v>
      </c>
      <c r="CC627" s="70">
        <v>0</v>
      </c>
      <c r="CD627" s="70">
        <v>0</v>
      </c>
    </row>
    <row r="628" spans="1:82">
      <c r="A628" s="70" t="s">
        <v>2379</v>
      </c>
      <c r="B628" s="70">
        <v>521</v>
      </c>
      <c r="C628" s="70">
        <v>11</v>
      </c>
      <c r="D628" s="70">
        <v>31</v>
      </c>
      <c r="E628" s="70">
        <v>2014</v>
      </c>
      <c r="F628" s="70" t="s">
        <v>181</v>
      </c>
      <c r="G628" s="70" t="s">
        <v>2368</v>
      </c>
      <c r="H628" s="70" t="s">
        <v>2369</v>
      </c>
      <c r="I628" s="148"/>
      <c r="J628" s="71">
        <v>1772.562314805089</v>
      </c>
      <c r="K628" s="71">
        <v>84.421655912110353</v>
      </c>
      <c r="L628" s="71">
        <v>284.37249543818541</v>
      </c>
      <c r="M628" s="71">
        <v>1708.8683898833081</v>
      </c>
      <c r="N628" s="71">
        <v>1455.2170730162629</v>
      </c>
      <c r="O628" s="71">
        <v>711.74901716585543</v>
      </c>
      <c r="P628" s="71">
        <v>667.43505846987125</v>
      </c>
      <c r="Q628" s="71">
        <v>52.4121886865695</v>
      </c>
      <c r="R628" s="71">
        <v>81.910313200933302</v>
      </c>
      <c r="S628" s="71">
        <v>56.32231543636999</v>
      </c>
      <c r="T628" s="72"/>
      <c r="U628" s="71">
        <v>105669517</v>
      </c>
      <c r="V628" s="71">
        <v>28478</v>
      </c>
      <c r="W628" s="71">
        <v>5123</v>
      </c>
      <c r="X628" s="71">
        <v>251091</v>
      </c>
      <c r="Y628" s="71">
        <v>285854</v>
      </c>
      <c r="Z628" s="71">
        <v>409579</v>
      </c>
      <c r="AA628" s="71">
        <v>132920</v>
      </c>
      <c r="AB628" s="71">
        <v>706198</v>
      </c>
      <c r="AC628" s="71">
        <v>13621116.5</v>
      </c>
      <c r="AD628" s="71">
        <v>56.32231543636999</v>
      </c>
      <c r="AE628" s="72"/>
      <c r="AF628" s="71"/>
      <c r="AG628" s="71"/>
      <c r="AH628" s="71"/>
      <c r="AI628" s="71"/>
      <c r="AJ628" s="71"/>
      <c r="AK628" s="71"/>
      <c r="AL628" s="71"/>
      <c r="AM628" s="71"/>
      <c r="AN628" s="71"/>
      <c r="AO628" s="71"/>
      <c r="AP628" s="71"/>
      <c r="AQ628" s="72"/>
      <c r="AR628" s="71">
        <v>11054</v>
      </c>
      <c r="AS628" s="71">
        <v>1530</v>
      </c>
      <c r="AT628" s="71">
        <v>9</v>
      </c>
      <c r="AU628" s="71">
        <v>4</v>
      </c>
      <c r="AV628" s="71">
        <v>0</v>
      </c>
      <c r="AW628" s="71">
        <v>3</v>
      </c>
      <c r="AX628" s="71"/>
      <c r="AY628" s="72"/>
      <c r="AZ628" s="71">
        <v>49885.519999999982</v>
      </c>
      <c r="BA628" s="71">
        <v>79340.694999999992</v>
      </c>
      <c r="BB628" s="71">
        <v>128254</v>
      </c>
      <c r="BC628" s="71">
        <v>2960</v>
      </c>
      <c r="BD628" s="71">
        <v>0</v>
      </c>
      <c r="BE628" s="71">
        <v>5400</v>
      </c>
      <c r="BF628" s="71"/>
      <c r="BG628" s="72"/>
      <c r="BH628" s="71">
        <v>0</v>
      </c>
      <c r="BI628" s="71">
        <v>0</v>
      </c>
      <c r="BJ628" s="71">
        <v>1641.2460000000001</v>
      </c>
      <c r="BK628" s="71">
        <v>435.50599999999997</v>
      </c>
      <c r="BL628" s="71">
        <v>203.589</v>
      </c>
      <c r="BM628" s="71">
        <v>0</v>
      </c>
      <c r="BN628" s="72"/>
      <c r="BO628" s="71">
        <v>0</v>
      </c>
      <c r="BP628" s="71">
        <v>0</v>
      </c>
      <c r="BQ628" s="71">
        <v>47</v>
      </c>
      <c r="BR628" s="71">
        <v>4</v>
      </c>
      <c r="BS628" s="71">
        <v>21</v>
      </c>
      <c r="BT628" s="71">
        <v>0</v>
      </c>
      <c r="BU628"/>
      <c r="BV628" s="70">
        <v>2202.8809999999999</v>
      </c>
      <c r="BW628" s="70">
        <v>0</v>
      </c>
      <c r="BX628" s="70">
        <v>63.612000000000002</v>
      </c>
      <c r="BY628" s="70">
        <v>6.7000000000000004E-2</v>
      </c>
      <c r="BZ628" s="70">
        <v>13.781000000000001</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1732.1282117857861</v>
      </c>
      <c r="K629" s="71">
        <v>80.438036892420996</v>
      </c>
      <c r="L629" s="71">
        <v>272.3560884805384</v>
      </c>
      <c r="M629" s="71">
        <v>2426.5526105977569</v>
      </c>
      <c r="N629" s="71">
        <v>1250.3440999986281</v>
      </c>
      <c r="O629" s="71">
        <v>707.72357007855442</v>
      </c>
      <c r="P629" s="71">
        <v>658.10274002011386</v>
      </c>
      <c r="Q629" s="71">
        <v>50.959124695805698</v>
      </c>
      <c r="R629" s="71">
        <v>80.414031026912056</v>
      </c>
      <c r="S629" s="71">
        <v>57.815383699650013</v>
      </c>
      <c r="T629" s="72"/>
      <c r="U629" s="71">
        <v>108561493</v>
      </c>
      <c r="V629" s="71">
        <v>28478</v>
      </c>
      <c r="W629" s="71">
        <v>5123</v>
      </c>
      <c r="X629" s="71">
        <v>251091</v>
      </c>
      <c r="Y629" s="71">
        <v>287437</v>
      </c>
      <c r="Z629" s="71">
        <v>411182</v>
      </c>
      <c r="AA629" s="71">
        <v>130958</v>
      </c>
      <c r="AB629" s="71">
        <v>701394</v>
      </c>
      <c r="AC629" s="71">
        <v>13745466.5</v>
      </c>
      <c r="AD629" s="71">
        <v>57.815383699650013</v>
      </c>
      <c r="AE629" s="72"/>
      <c r="AF629" s="71">
        <v>1789515261.9081559</v>
      </c>
      <c r="AG629" s="71">
        <v>52102700.239913687</v>
      </c>
      <c r="AH629" s="71">
        <v>24992699.79896117</v>
      </c>
      <c r="AI629" s="71">
        <v>2719268534.3395958</v>
      </c>
      <c r="AJ629" s="71">
        <v>1540797534.876359</v>
      </c>
      <c r="AK629" s="71"/>
      <c r="AL629" s="71"/>
      <c r="AM629" s="71">
        <v>96123105.462829679</v>
      </c>
      <c r="AN629" s="71"/>
      <c r="AO629" s="71"/>
      <c r="AP629" s="71">
        <v>6222799836.6258154</v>
      </c>
      <c r="AQ629" s="72"/>
      <c r="AR629" s="71">
        <v>11824</v>
      </c>
      <c r="AS629" s="71">
        <v>2053</v>
      </c>
      <c r="AT629" s="71">
        <v>10</v>
      </c>
      <c r="AU629" s="71">
        <v>6</v>
      </c>
      <c r="AV629" s="71">
        <v>0</v>
      </c>
      <c r="AW629" s="71">
        <v>5</v>
      </c>
      <c r="AX629" s="71"/>
      <c r="AY629" s="72"/>
      <c r="AZ629" s="71">
        <v>54057.539999999994</v>
      </c>
      <c r="BA629" s="71">
        <v>153588.70499999999</v>
      </c>
      <c r="BB629" s="71">
        <v>128257.2</v>
      </c>
      <c r="BC629" s="71">
        <v>3356</v>
      </c>
      <c r="BD629" s="71">
        <v>0</v>
      </c>
      <c r="BE629" s="71">
        <v>24350</v>
      </c>
      <c r="BF629" s="71"/>
      <c r="BG629" s="72"/>
      <c r="BH629" s="71">
        <v>0</v>
      </c>
      <c r="BI629" s="71">
        <v>0</v>
      </c>
      <c r="BJ629" s="71">
        <v>1517.3219999999999</v>
      </c>
      <c r="BK629" s="71">
        <v>346.90699999999998</v>
      </c>
      <c r="BL629" s="71">
        <v>175.94800000000001</v>
      </c>
      <c r="BM629" s="71">
        <v>0</v>
      </c>
      <c r="BN629" s="72"/>
      <c r="BO629" s="71">
        <v>0</v>
      </c>
      <c r="BP629" s="71">
        <v>0</v>
      </c>
      <c r="BQ629" s="71">
        <v>49</v>
      </c>
      <c r="BR629" s="71">
        <v>4</v>
      </c>
      <c r="BS629" s="71">
        <v>18</v>
      </c>
      <c r="BT629" s="71">
        <v>0</v>
      </c>
      <c r="BU629"/>
      <c r="BV629" s="70">
        <v>1985.15</v>
      </c>
      <c r="BW629" s="70">
        <v>0</v>
      </c>
      <c r="BX629" s="70">
        <v>40.548000000000002</v>
      </c>
      <c r="BY629" s="70">
        <v>6.2E-2</v>
      </c>
      <c r="BZ629" s="70">
        <v>10.079000000000001</v>
      </c>
      <c r="CA629" s="70">
        <v>4.3380000000000001</v>
      </c>
      <c r="CB629" s="70">
        <v>0</v>
      </c>
      <c r="CC629" s="70">
        <v>0</v>
      </c>
      <c r="CD629" s="70">
        <v>0</v>
      </c>
    </row>
    <row r="630" spans="1:82">
      <c r="A630" s="70" t="s">
        <v>2381</v>
      </c>
      <c r="B630" s="70">
        <v>523</v>
      </c>
      <c r="C630" s="70">
        <v>13</v>
      </c>
      <c r="D630" s="70">
        <v>31</v>
      </c>
      <c r="E630" s="70">
        <v>2016</v>
      </c>
      <c r="F630" s="70" t="s">
        <v>155</v>
      </c>
      <c r="G630" s="70" t="s">
        <v>2368</v>
      </c>
      <c r="H630" s="70" t="s">
        <v>2369</v>
      </c>
      <c r="I630" s="148"/>
      <c r="J630" s="71">
        <v>1672.2010761386566</v>
      </c>
      <c r="K630" s="71">
        <v>78.99321899680794</v>
      </c>
      <c r="L630" s="71">
        <v>271.84327963720511</v>
      </c>
      <c r="M630" s="71">
        <v>1449.3511220051653</v>
      </c>
      <c r="N630" s="71">
        <v>1352.6565781037236</v>
      </c>
      <c r="O630" s="71">
        <v>703.96497184711711</v>
      </c>
      <c r="P630" s="71">
        <v>640.76824866392758</v>
      </c>
      <c r="Q630" s="71">
        <v>49.186872819148228</v>
      </c>
      <c r="R630" s="71">
        <v>79.397164724957278</v>
      </c>
      <c r="S630" s="71">
        <v>53.286176219600002</v>
      </c>
      <c r="T630" s="72"/>
      <c r="U630" s="71">
        <v>109606327</v>
      </c>
      <c r="V630" s="71">
        <v>28478</v>
      </c>
      <c r="W630" s="71">
        <v>5123</v>
      </c>
      <c r="X630" s="71">
        <v>251091</v>
      </c>
      <c r="Y630" s="71">
        <v>288790</v>
      </c>
      <c r="Z630" s="71">
        <v>414026</v>
      </c>
      <c r="AA630" s="71">
        <v>131880</v>
      </c>
      <c r="AB630" s="71">
        <v>696382</v>
      </c>
      <c r="AC630" s="71">
        <v>13560254.190615909</v>
      </c>
      <c r="AD630" s="71">
        <v>53.286176219600002</v>
      </c>
      <c r="AE630" s="72"/>
      <c r="AF630" s="71">
        <v>1756716831.242692</v>
      </c>
      <c r="AG630" s="71">
        <v>49801271.896564864</v>
      </c>
      <c r="AH630" s="71">
        <v>18062150.69618744</v>
      </c>
      <c r="AI630" s="71">
        <v>1680299398.699199</v>
      </c>
      <c r="AJ630" s="71">
        <v>1637253355.766732</v>
      </c>
      <c r="AK630" s="71"/>
      <c r="AL630" s="71"/>
      <c r="AM630" s="71">
        <v>95510376.47543627</v>
      </c>
      <c r="AN630" s="71"/>
      <c r="AO630" s="71"/>
      <c r="AP630" s="71">
        <v>5237643384.7768116</v>
      </c>
      <c r="AQ630" s="72"/>
      <c r="AR630" s="71">
        <v>12591</v>
      </c>
      <c r="AS630" s="71">
        <v>2401</v>
      </c>
      <c r="AT630" s="71">
        <v>11</v>
      </c>
      <c r="AU630" s="71">
        <v>9</v>
      </c>
      <c r="AV630" s="71">
        <v>0</v>
      </c>
      <c r="AW630" s="71">
        <v>5</v>
      </c>
      <c r="AX630" s="71"/>
      <c r="AY630" s="72"/>
      <c r="AZ630" s="71">
        <v>58142.220999999998</v>
      </c>
      <c r="BA630" s="71">
        <v>200142.80499999999</v>
      </c>
      <c r="BB630" s="71">
        <v>176687.2</v>
      </c>
      <c r="BC630" s="71">
        <v>7451</v>
      </c>
      <c r="BD630" s="71">
        <v>0</v>
      </c>
      <c r="BE630" s="71">
        <v>24350</v>
      </c>
      <c r="BF630" s="71"/>
      <c r="BG630" s="72"/>
      <c r="BH630" s="71">
        <v>0</v>
      </c>
      <c r="BI630" s="71">
        <v>0</v>
      </c>
      <c r="BJ630" s="71">
        <v>1686.825</v>
      </c>
      <c r="BK630" s="71">
        <v>404.24200000000002</v>
      </c>
      <c r="BL630" s="71">
        <v>195.321</v>
      </c>
      <c r="BM630" s="71">
        <v>0</v>
      </c>
      <c r="BN630" s="72"/>
      <c r="BO630" s="71">
        <v>0</v>
      </c>
      <c r="BP630" s="71">
        <v>0</v>
      </c>
      <c r="BQ630" s="71">
        <v>50</v>
      </c>
      <c r="BR630" s="71">
        <v>4</v>
      </c>
      <c r="BS630" s="71">
        <v>20</v>
      </c>
      <c r="BT630" s="71">
        <v>0</v>
      </c>
      <c r="BU630"/>
      <c r="BV630" s="70">
        <v>2186.1129999999998</v>
      </c>
      <c r="BW630" s="70">
        <v>0</v>
      </c>
      <c r="BX630" s="70">
        <v>54.892000000000003</v>
      </c>
      <c r="BY630" s="70">
        <v>0.06</v>
      </c>
      <c r="BZ630" s="70">
        <v>12.33</v>
      </c>
      <c r="CA630" s="70">
        <v>32.993000000000002</v>
      </c>
      <c r="CB630" s="70">
        <v>0</v>
      </c>
      <c r="CC630" s="70">
        <v>0</v>
      </c>
      <c r="CD630" s="70">
        <v>0</v>
      </c>
    </row>
    <row r="631" spans="1:82">
      <c r="A631" s="70" t="s">
        <v>2382</v>
      </c>
      <c r="B631" s="70">
        <v>524</v>
      </c>
      <c r="C631" s="70">
        <v>14</v>
      </c>
      <c r="D631" s="70">
        <v>31</v>
      </c>
      <c r="E631" s="70">
        <v>2017</v>
      </c>
      <c r="F631" s="70" t="s">
        <v>156</v>
      </c>
      <c r="G631" s="70" t="s">
        <v>2368</v>
      </c>
      <c r="H631" s="70" t="s">
        <v>2369</v>
      </c>
      <c r="I631" s="148"/>
      <c r="J631" s="71">
        <v>1787.5159371935986</v>
      </c>
      <c r="K631" s="71">
        <v>78.250055320495704</v>
      </c>
      <c r="L631" s="71">
        <v>318.18000293172611</v>
      </c>
      <c r="M631" s="71">
        <v>1314.2929626627019</v>
      </c>
      <c r="N631" s="71">
        <v>1506.1147951505261</v>
      </c>
      <c r="O631" s="71">
        <v>696.52383204820353</v>
      </c>
      <c r="P631" s="71">
        <v>631.48054762887443</v>
      </c>
      <c r="Q631" s="71">
        <v>47.212563620188902</v>
      </c>
      <c r="R631" s="71">
        <v>75.16078194839443</v>
      </c>
      <c r="S631" s="71">
        <v>52.417334556839997</v>
      </c>
      <c r="T631" s="72"/>
      <c r="U631" s="71">
        <v>117209017</v>
      </c>
      <c r="V631" s="71">
        <v>28478</v>
      </c>
      <c r="W631" s="71">
        <v>5123</v>
      </c>
      <c r="X631" s="71">
        <v>251091</v>
      </c>
      <c r="Y631" s="71">
        <v>290245</v>
      </c>
      <c r="Z631" s="71">
        <v>416445</v>
      </c>
      <c r="AA631" s="71">
        <v>130797</v>
      </c>
      <c r="AB631" s="71">
        <v>691225</v>
      </c>
      <c r="AC631" s="71">
        <v>13091429</v>
      </c>
      <c r="AD631" s="71">
        <v>52.417334556839997</v>
      </c>
      <c r="AE631" s="72"/>
      <c r="AF631" s="71">
        <v>1954203112.1403329</v>
      </c>
      <c r="AG631" s="71">
        <v>50003931.572081164</v>
      </c>
      <c r="AH631" s="71">
        <v>37594688.850462496</v>
      </c>
      <c r="AI631" s="71">
        <v>1594478826.438884</v>
      </c>
      <c r="AJ631" s="71">
        <v>1903240002.690309</v>
      </c>
      <c r="AK631" s="71"/>
      <c r="AL631" s="71"/>
      <c r="AM631" s="71">
        <v>94951423.131710976</v>
      </c>
      <c r="AN631" s="71"/>
      <c r="AO631" s="71"/>
      <c r="AP631" s="71">
        <v>5634471984.823781</v>
      </c>
      <c r="AQ631" s="72"/>
      <c r="AR631" s="71">
        <v>13172</v>
      </c>
      <c r="AS631" s="71">
        <v>2645</v>
      </c>
      <c r="AT631" s="71">
        <v>24</v>
      </c>
      <c r="AU631" s="71">
        <v>10</v>
      </c>
      <c r="AV631" s="71">
        <v>0</v>
      </c>
      <c r="AW631" s="71">
        <v>5</v>
      </c>
      <c r="AX631" s="71"/>
      <c r="AY631" s="72"/>
      <c r="AZ631" s="71">
        <v>61290.203999999998</v>
      </c>
      <c r="BA631" s="71">
        <v>238165.90499999991</v>
      </c>
      <c r="BB631" s="71">
        <v>178294.9</v>
      </c>
      <c r="BC631" s="71">
        <v>7650</v>
      </c>
      <c r="BD631" s="71">
        <v>0</v>
      </c>
      <c r="BE631" s="71">
        <v>24350</v>
      </c>
      <c r="BF631" s="71"/>
      <c r="BG631" s="72"/>
      <c r="BH631" s="71">
        <v>0</v>
      </c>
      <c r="BI631" s="71">
        <v>0</v>
      </c>
      <c r="BJ631" s="71">
        <v>1692.8710000000001</v>
      </c>
      <c r="BK631" s="71">
        <v>409.87799999999999</v>
      </c>
      <c r="BL631" s="71">
        <v>183.589</v>
      </c>
      <c r="BM631" s="71">
        <v>0</v>
      </c>
      <c r="BN631" s="72"/>
      <c r="BO631" s="71">
        <v>0</v>
      </c>
      <c r="BP631" s="71">
        <v>0</v>
      </c>
      <c r="BQ631" s="71">
        <v>50</v>
      </c>
      <c r="BR631" s="71">
        <v>4</v>
      </c>
      <c r="BS631" s="71">
        <v>20</v>
      </c>
      <c r="BT631" s="71">
        <v>0</v>
      </c>
      <c r="BU631"/>
      <c r="BV631" s="70">
        <v>2213.1109999999999</v>
      </c>
      <c r="BW631" s="70">
        <v>0</v>
      </c>
      <c r="BX631" s="70">
        <v>57.036000000000001</v>
      </c>
      <c r="BY631" s="70">
        <v>0</v>
      </c>
      <c r="BZ631" s="70">
        <v>11.962999999999999</v>
      </c>
      <c r="CA631" s="70">
        <v>4.2279999999999998</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1685.6388145828587</v>
      </c>
      <c r="K632" s="71">
        <v>71.946521004721589</v>
      </c>
      <c r="L632" s="71">
        <v>289.59043612265322</v>
      </c>
      <c r="M632" s="71">
        <v>1234.8281130044531</v>
      </c>
      <c r="N632" s="71">
        <v>1202.749641030465</v>
      </c>
      <c r="O632" s="71">
        <v>686.09136604181708</v>
      </c>
      <c r="P632" s="71">
        <v>623.54080010324606</v>
      </c>
      <c r="Q632" s="71">
        <v>43.487237683822499</v>
      </c>
      <c r="R632" s="71">
        <v>75.556375997489539</v>
      </c>
      <c r="S632" s="71">
        <v>55.564575675569991</v>
      </c>
      <c r="T632" s="72"/>
      <c r="U632" s="71">
        <v>127323144</v>
      </c>
      <c r="V632" s="71">
        <v>28478</v>
      </c>
      <c r="W632" s="71">
        <v>5123</v>
      </c>
      <c r="X632" s="71">
        <v>251091</v>
      </c>
      <c r="Y632" s="71">
        <v>291591</v>
      </c>
      <c r="Z632" s="71">
        <v>418062</v>
      </c>
      <c r="AA632" s="71">
        <v>130451</v>
      </c>
      <c r="AB632" s="71">
        <v>686126</v>
      </c>
      <c r="AC632" s="71">
        <v>13108756</v>
      </c>
      <c r="AD632" s="71">
        <v>55.564575675569991</v>
      </c>
      <c r="AE632" s="72"/>
      <c r="AF632" s="71">
        <v>1946128405.3555579</v>
      </c>
      <c r="AG632" s="71">
        <v>44613158.144045033</v>
      </c>
      <c r="AH632" s="71">
        <v>36040520.233292229</v>
      </c>
      <c r="AI632" s="71">
        <v>1539137980.2040269</v>
      </c>
      <c r="AJ632" s="71">
        <v>1607626906.0717111</v>
      </c>
      <c r="AK632" s="71"/>
      <c r="AL632" s="71"/>
      <c r="AM632" s="71">
        <v>94446005.988140747</v>
      </c>
      <c r="AN632" s="71"/>
      <c r="AO632" s="71"/>
      <c r="AP632" s="71">
        <v>5267992975.9967737</v>
      </c>
      <c r="AQ632" s="72"/>
      <c r="AR632" s="71">
        <v>14519</v>
      </c>
      <c r="AS632" s="71">
        <v>2896</v>
      </c>
      <c r="AT632" s="71">
        <v>32</v>
      </c>
      <c r="AU632" s="71">
        <v>13</v>
      </c>
      <c r="AV632" s="71">
        <v>0</v>
      </c>
      <c r="AW632" s="71">
        <v>6</v>
      </c>
      <c r="AX632" s="71"/>
      <c r="AY632" s="72"/>
      <c r="AZ632" s="71">
        <v>67674.294000000082</v>
      </c>
      <c r="BA632" s="71">
        <v>254778.29500000001</v>
      </c>
      <c r="BB632" s="71">
        <v>178444</v>
      </c>
      <c r="BC632" s="71">
        <v>8248</v>
      </c>
      <c r="BD632" s="71">
        <v>0</v>
      </c>
      <c r="BE632" s="71">
        <v>25409</v>
      </c>
      <c r="BF632" s="71"/>
      <c r="BG632" s="72"/>
      <c r="BH632" s="71">
        <v>0</v>
      </c>
      <c r="BI632" s="71">
        <v>0</v>
      </c>
      <c r="BJ632" s="71">
        <v>1650.048</v>
      </c>
      <c r="BK632" s="71">
        <v>349.07100000000003</v>
      </c>
      <c r="BL632" s="71">
        <v>177.28</v>
      </c>
      <c r="BM632" s="71">
        <v>0</v>
      </c>
      <c r="BN632" s="72"/>
      <c r="BO632" s="71">
        <v>0</v>
      </c>
      <c r="BP632" s="71">
        <v>0</v>
      </c>
      <c r="BQ632" s="71">
        <v>47</v>
      </c>
      <c r="BR632" s="71">
        <v>4</v>
      </c>
      <c r="BS632" s="71">
        <v>19</v>
      </c>
      <c r="BT632" s="71">
        <v>0</v>
      </c>
      <c r="BU632"/>
      <c r="BV632" s="70">
        <v>2105.6149999999998</v>
      </c>
      <c r="BW632" s="70">
        <v>0</v>
      </c>
      <c r="BX632" s="70">
        <v>56.911000000000001</v>
      </c>
      <c r="BY632" s="70">
        <v>0</v>
      </c>
      <c r="BZ632" s="70">
        <v>9.8819999999999997</v>
      </c>
      <c r="CA632" s="70">
        <v>3.9910000000000001</v>
      </c>
      <c r="CB632" s="70">
        <v>0</v>
      </c>
      <c r="CC632" s="70">
        <v>0</v>
      </c>
      <c r="CD632" s="70">
        <v>0</v>
      </c>
    </row>
    <row r="633" spans="1:82">
      <c r="A633" s="70" t="s">
        <v>2384</v>
      </c>
      <c r="B633" s="70">
        <v>526</v>
      </c>
      <c r="C633" s="70">
        <v>16</v>
      </c>
      <c r="D633" s="70">
        <v>31</v>
      </c>
      <c r="E633" s="70">
        <v>2019</v>
      </c>
      <c r="F633" s="70" t="s">
        <v>158</v>
      </c>
      <c r="G633" s="70" t="s">
        <v>2368</v>
      </c>
      <c r="H633" s="70" t="s">
        <v>2369</v>
      </c>
      <c r="I633" s="148"/>
      <c r="J633" s="71">
        <v>1449.3291458649519</v>
      </c>
      <c r="K633" s="71">
        <v>64.458938191721941</v>
      </c>
      <c r="L633" s="71">
        <v>290.53816402420108</v>
      </c>
      <c r="M633" s="71">
        <v>1235.0010558153583</v>
      </c>
      <c r="N633" s="71">
        <v>1118.7854506888691</v>
      </c>
      <c r="O633" s="71">
        <v>667.3183387326593</v>
      </c>
      <c r="P633" s="71">
        <v>612.85633964351155</v>
      </c>
      <c r="Q633" s="71">
        <v>41.921233181490798</v>
      </c>
      <c r="R633" s="71">
        <v>79.814713008694014</v>
      </c>
      <c r="S633" s="71">
        <v>62.170568360784991</v>
      </c>
      <c r="T633" s="72"/>
      <c r="U633" s="71">
        <v>123719241</v>
      </c>
      <c r="V633" s="71">
        <v>28478</v>
      </c>
      <c r="W633" s="71">
        <v>5123</v>
      </c>
      <c r="X633" s="71">
        <v>251091</v>
      </c>
      <c r="Y633" s="71">
        <v>292134</v>
      </c>
      <c r="Z633" s="71">
        <v>417786</v>
      </c>
      <c r="AA633" s="71">
        <v>127256</v>
      </c>
      <c r="AB633" s="71">
        <v>679324</v>
      </c>
      <c r="AC633" s="71">
        <v>14074368.5</v>
      </c>
      <c r="AD633" s="71">
        <v>62.170568360784991</v>
      </c>
      <c r="AE633" s="72"/>
      <c r="AF633" s="71">
        <v>1839864594.0748398</v>
      </c>
      <c r="AG633" s="71">
        <v>43204034.443281151</v>
      </c>
      <c r="AH633" s="71">
        <v>37808216.725058407</v>
      </c>
      <c r="AI633" s="71">
        <v>1752732896.277518</v>
      </c>
      <c r="AJ633" s="71">
        <v>1626676777.766134</v>
      </c>
      <c r="AK633" s="71">
        <v>0</v>
      </c>
      <c r="AL633" s="71">
        <v>0</v>
      </c>
      <c r="AM633" s="71">
        <v>92518814.851666003</v>
      </c>
      <c r="AN633" s="71">
        <v>0</v>
      </c>
      <c r="AO633" s="71">
        <v>0</v>
      </c>
      <c r="AP633" s="71">
        <v>5392805334.1384983</v>
      </c>
      <c r="AQ633" s="72"/>
      <c r="AR633" s="71">
        <v>14373</v>
      </c>
      <c r="AS633" s="71">
        <v>3086</v>
      </c>
      <c r="AT633" s="71">
        <v>32</v>
      </c>
      <c r="AU633" s="71">
        <v>17</v>
      </c>
      <c r="AV633" s="71">
        <v>0</v>
      </c>
      <c r="AW633" s="71">
        <v>6</v>
      </c>
      <c r="AX633" s="71"/>
      <c r="AY633" s="72"/>
      <c r="AZ633" s="71">
        <v>67732.475999999951</v>
      </c>
      <c r="BA633" s="71">
        <v>264842.80499999999</v>
      </c>
      <c r="BB633" s="71">
        <v>178444.2</v>
      </c>
      <c r="BC633" s="71">
        <v>11807</v>
      </c>
      <c r="BD633" s="71">
        <v>0</v>
      </c>
      <c r="BE633" s="71">
        <v>25409</v>
      </c>
      <c r="BF633" s="71"/>
      <c r="BG633" s="72"/>
      <c r="BH633" s="71">
        <v>0</v>
      </c>
      <c r="BI633" s="71">
        <v>0</v>
      </c>
      <c r="BJ633" s="71">
        <v>1418.8920000000001</v>
      </c>
      <c r="BK633" s="71">
        <v>399.7</v>
      </c>
      <c r="BL633" s="71">
        <v>187.196</v>
      </c>
      <c r="BM633" s="71">
        <v>0</v>
      </c>
      <c r="BN633" s="72"/>
      <c r="BO633" s="71">
        <v>0</v>
      </c>
      <c r="BP633" s="71">
        <v>0</v>
      </c>
      <c r="BQ633" s="71">
        <v>47</v>
      </c>
      <c r="BR633" s="71">
        <v>4</v>
      </c>
      <c r="BS633" s="71">
        <v>20</v>
      </c>
      <c r="BT633" s="71">
        <v>0</v>
      </c>
      <c r="BU633"/>
      <c r="BV633" s="70">
        <v>1922.6</v>
      </c>
      <c r="BW633" s="70">
        <v>0</v>
      </c>
      <c r="BX633" s="70">
        <v>67.454999999999998</v>
      </c>
      <c r="BY633" s="70">
        <v>0</v>
      </c>
      <c r="BZ633" s="70">
        <v>11.885999999999999</v>
      </c>
      <c r="CA633" s="70">
        <v>3.847</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1302.1604635777496</v>
      </c>
      <c r="K634" s="71">
        <v>67.88721678043386</v>
      </c>
      <c r="L634" s="71">
        <v>364.62971165007383</v>
      </c>
      <c r="M634" s="71">
        <v>1190.5715456721693</v>
      </c>
      <c r="N634" s="71">
        <v>1086.0162244637377</v>
      </c>
      <c r="O634" s="71">
        <v>585.16900953147024</v>
      </c>
      <c r="P634" s="71">
        <v>576.02995083697203</v>
      </c>
      <c r="Q634" s="71">
        <v>39.679328672281699</v>
      </c>
      <c r="R634" s="71">
        <v>73.10876100308046</v>
      </c>
      <c r="S634" s="71">
        <v>61.881318634660012</v>
      </c>
      <c r="T634" s="72"/>
      <c r="U634" s="71">
        <v>116508681</v>
      </c>
      <c r="V634" s="71">
        <v>26392</v>
      </c>
      <c r="W634" s="71">
        <v>8102</v>
      </c>
      <c r="X634" s="71">
        <v>255766</v>
      </c>
      <c r="Y634" s="71">
        <v>292968</v>
      </c>
      <c r="Z634" s="71">
        <v>418146</v>
      </c>
      <c r="AA634" s="71">
        <v>127132</v>
      </c>
      <c r="AB634" s="71">
        <v>672979</v>
      </c>
      <c r="AC634" s="71">
        <v>12959973</v>
      </c>
      <c r="AD634" s="71">
        <v>61.881318634660012</v>
      </c>
      <c r="AE634" s="72"/>
      <c r="AF634" s="71">
        <v>1736697808.6958721</v>
      </c>
      <c r="AG634" s="71">
        <v>44171021.52619566</v>
      </c>
      <c r="AH634" s="71">
        <v>43439776.944111012</v>
      </c>
      <c r="AI634" s="71">
        <v>1784476027.2030768</v>
      </c>
      <c r="AJ634" s="71">
        <v>1769823595.068327</v>
      </c>
      <c r="AK634" s="71">
        <v>0</v>
      </c>
      <c r="AL634" s="71">
        <v>0</v>
      </c>
      <c r="AM634" s="71">
        <v>87831236.452637151</v>
      </c>
      <c r="AN634" s="71">
        <v>0</v>
      </c>
      <c r="AO634" s="71">
        <v>0</v>
      </c>
      <c r="AP634" s="71">
        <v>5466439465.8902187</v>
      </c>
      <c r="AQ634" s="72"/>
      <c r="AR634" s="71">
        <v>14985</v>
      </c>
      <c r="AS634" s="71">
        <v>3175</v>
      </c>
      <c r="AT634" s="71">
        <v>34</v>
      </c>
      <c r="AU634" s="71">
        <v>25</v>
      </c>
      <c r="AV634" s="71">
        <v>0</v>
      </c>
      <c r="AW634" s="71">
        <v>6</v>
      </c>
      <c r="AX634" s="71"/>
      <c r="AY634" s="72"/>
      <c r="AZ634" s="71">
        <v>71032.242999999915</v>
      </c>
      <c r="BA634" s="71">
        <v>275136.50499999989</v>
      </c>
      <c r="BB634" s="71">
        <v>178483.20000000001</v>
      </c>
      <c r="BC634" s="71">
        <v>15550</v>
      </c>
      <c r="BD634" s="71">
        <v>0</v>
      </c>
      <c r="BE634" s="71">
        <v>25409</v>
      </c>
      <c r="BF634" s="71"/>
      <c r="BG634" s="72"/>
      <c r="BH634" s="71">
        <v>0</v>
      </c>
      <c r="BI634" s="71">
        <v>0</v>
      </c>
      <c r="BJ634" s="71">
        <v>1234.444</v>
      </c>
      <c r="BK634" s="71">
        <v>367.45699999999999</v>
      </c>
      <c r="BL634" s="71">
        <v>140.61600000000001</v>
      </c>
      <c r="BM634" s="71">
        <v>0</v>
      </c>
      <c r="BN634" s="72"/>
      <c r="BO634" s="71">
        <v>0</v>
      </c>
      <c r="BP634" s="71">
        <v>0</v>
      </c>
      <c r="BQ634" s="71">
        <v>47</v>
      </c>
      <c r="BR634" s="71">
        <v>4</v>
      </c>
      <c r="BS634" s="71">
        <v>18</v>
      </c>
      <c r="BT634" s="71">
        <v>0</v>
      </c>
      <c r="BU634"/>
      <c r="BV634" s="70">
        <v>1707.499</v>
      </c>
      <c r="BW634" s="70">
        <v>0</v>
      </c>
      <c r="BX634" s="70">
        <v>35.018000000000001</v>
      </c>
      <c r="BY634" s="70">
        <v>0</v>
      </c>
      <c r="BZ634" s="70">
        <v>0</v>
      </c>
      <c r="CA634" s="70">
        <v>0</v>
      </c>
      <c r="CB634" s="70">
        <v>0</v>
      </c>
      <c r="CC634" s="70">
        <v>0</v>
      </c>
      <c r="CD634" s="70">
        <v>0</v>
      </c>
    </row>
    <row r="635" spans="1:82">
      <c r="A635" s="70" t="s">
        <v>2386</v>
      </c>
      <c r="B635" s="70">
        <v>527</v>
      </c>
      <c r="C635" s="70">
        <v>18</v>
      </c>
      <c r="D635" s="70">
        <v>31</v>
      </c>
      <c r="E635" s="70">
        <v>2021</v>
      </c>
      <c r="F635" s="70" t="s">
        <v>160</v>
      </c>
      <c r="G635" s="1064" t="s">
        <v>2368</v>
      </c>
      <c r="H635" s="70" t="s">
        <v>2369</v>
      </c>
      <c r="I635" s="148"/>
      <c r="J635" s="71">
        <v>1333.9388955895954</v>
      </c>
      <c r="K635" s="71">
        <v>68.90804861740456</v>
      </c>
      <c r="L635" s="71">
        <v>321.80141370048977</v>
      </c>
      <c r="M635" s="71">
        <v>1180.9693909402715</v>
      </c>
      <c r="N635" s="71">
        <v>1075.8010438562505</v>
      </c>
      <c r="O635" s="71">
        <v>567.49214736691567</v>
      </c>
      <c r="P635" s="71">
        <v>589.71055583540613</v>
      </c>
      <c r="Q635" s="71">
        <v>38.905139659240902</v>
      </c>
      <c r="R635" s="71">
        <v>75.67467565168802</v>
      </c>
      <c r="S635" s="71">
        <v>61.123618876784995</v>
      </c>
      <c r="T635" s="72"/>
      <c r="U635" s="71">
        <v>128657948</v>
      </c>
      <c r="V635" s="71">
        <v>26392</v>
      </c>
      <c r="W635" s="71">
        <v>8102</v>
      </c>
      <c r="X635" s="71">
        <v>255766</v>
      </c>
      <c r="Y635" s="71">
        <v>293449</v>
      </c>
      <c r="Z635" s="71">
        <v>417539</v>
      </c>
      <c r="AA635" s="71">
        <v>126912</v>
      </c>
      <c r="AB635" s="71">
        <v>666331</v>
      </c>
      <c r="AC635" s="71">
        <v>13013960.5</v>
      </c>
      <c r="AD635" s="71">
        <v>61.123618876784995</v>
      </c>
      <c r="AE635" s="72"/>
      <c r="AF635" s="71">
        <v>1800320488.4993229</v>
      </c>
      <c r="AG635" s="71">
        <v>43874334.068943374</v>
      </c>
      <c r="AH635" s="71">
        <v>37914051.174033999</v>
      </c>
      <c r="AI635" s="71">
        <v>1732533233.1904759</v>
      </c>
      <c r="AJ635" s="71">
        <v>1618632433.424511</v>
      </c>
      <c r="AK635" s="71">
        <v>0</v>
      </c>
      <c r="AL635" s="71">
        <v>0</v>
      </c>
      <c r="AM635" s="71">
        <v>87465197.62686114</v>
      </c>
      <c r="AN635" s="71">
        <v>0</v>
      </c>
      <c r="AO635" s="71">
        <v>0</v>
      </c>
      <c r="AP635" s="71">
        <v>5320739737.984149</v>
      </c>
      <c r="AQ635" s="72"/>
      <c r="AR635" s="71">
        <v>16279</v>
      </c>
      <c r="AS635" s="71">
        <v>3221</v>
      </c>
      <c r="AT635" s="71">
        <v>42</v>
      </c>
      <c r="AU635" s="71">
        <v>30</v>
      </c>
      <c r="AV635" s="71">
        <v>0</v>
      </c>
      <c r="AW635" s="71">
        <v>6</v>
      </c>
      <c r="AX635" s="71"/>
      <c r="AY635" s="72"/>
      <c r="AZ635" s="71">
        <v>77559.451000000889</v>
      </c>
      <c r="BA635" s="71">
        <v>315250.99500000209</v>
      </c>
      <c r="BB635" s="71">
        <v>178056</v>
      </c>
      <c r="BC635" s="71">
        <v>25818</v>
      </c>
      <c r="BD635" s="71">
        <v>0</v>
      </c>
      <c r="BE635" s="71">
        <v>25409</v>
      </c>
      <c r="BF635" s="71"/>
      <c r="BG635" s="72"/>
      <c r="BH635" s="71">
        <v>0</v>
      </c>
      <c r="BI635" s="71">
        <v>0</v>
      </c>
      <c r="BJ635" s="71">
        <v>1354.961</v>
      </c>
      <c r="BK635" s="71">
        <v>318.80900000000003</v>
      </c>
      <c r="BL635" s="71">
        <v>164.17599999999999</v>
      </c>
      <c r="BM635" s="71">
        <v>0</v>
      </c>
      <c r="BN635" s="72"/>
      <c r="BO635" s="71">
        <v>0</v>
      </c>
      <c r="BP635" s="71">
        <v>0</v>
      </c>
      <c r="BQ635" s="71">
        <v>47</v>
      </c>
      <c r="BR635" s="71">
        <v>4</v>
      </c>
      <c r="BS635" s="71">
        <v>19</v>
      </c>
      <c r="BT635" s="71">
        <v>0</v>
      </c>
      <c r="BU635"/>
      <c r="BV635" s="70">
        <v>1768.115</v>
      </c>
      <c r="BW635" s="70">
        <v>0</v>
      </c>
      <c r="BX635" s="70">
        <v>60.204999999999998</v>
      </c>
      <c r="BY635" s="70">
        <v>0</v>
      </c>
      <c r="BZ635" s="70">
        <v>9.6259999999999994</v>
      </c>
      <c r="CA635" s="70">
        <v>0</v>
      </c>
      <c r="CB635" s="70">
        <v>0</v>
      </c>
      <c r="CC635" s="70">
        <v>0</v>
      </c>
      <c r="CD635" s="70">
        <v>0</v>
      </c>
    </row>
    <row r="636" spans="1:82">
      <c r="A636" s="70" t="s">
        <v>2387</v>
      </c>
      <c r="B636" s="70">
        <v>527</v>
      </c>
      <c r="C636" s="70">
        <v>19</v>
      </c>
      <c r="D636" s="70">
        <v>31</v>
      </c>
      <c r="E636" s="70">
        <v>2022</v>
      </c>
      <c r="F636" s="70" t="s">
        <v>161</v>
      </c>
      <c r="G636" s="70" t="s">
        <v>2368</v>
      </c>
      <c r="H636" s="70" t="s">
        <v>2369</v>
      </c>
      <c r="I636" s="148"/>
      <c r="J636" s="71">
        <v>1390.9797891147039</v>
      </c>
      <c r="K636" s="71">
        <v>63.910137266068055</v>
      </c>
      <c r="L636" s="71">
        <v>287.24687476351704</v>
      </c>
      <c r="M636" s="71">
        <v>1178.163581409168</v>
      </c>
      <c r="N636" s="71">
        <v>1321.0065492819783</v>
      </c>
      <c r="O636" s="71">
        <v>597.77155915185199</v>
      </c>
      <c r="P636" s="71">
        <v>583.09382026094443</v>
      </c>
      <c r="Q636" s="71">
        <v>38.783982072249671</v>
      </c>
      <c r="R636" s="71">
        <v>78.019922800376904</v>
      </c>
      <c r="S636" s="71">
        <v>69.180953282727998</v>
      </c>
      <c r="T636" s="72"/>
      <c r="U636" s="71">
        <v>138142016</v>
      </c>
      <c r="V636" s="71">
        <v>26392</v>
      </c>
      <c r="W636" s="71">
        <v>8102</v>
      </c>
      <c r="X636" s="71">
        <v>255766</v>
      </c>
      <c r="Y636" s="71">
        <v>293719</v>
      </c>
      <c r="Z636" s="71">
        <v>417874</v>
      </c>
      <c r="AA636" s="71">
        <v>127401</v>
      </c>
      <c r="AB636" s="71">
        <v>658809</v>
      </c>
      <c r="AC636" s="71">
        <v>13585792</v>
      </c>
      <c r="AD636" s="71">
        <v>69.180953282727998</v>
      </c>
      <c r="AE636" s="72"/>
      <c r="AF636" s="71">
        <v>1815631218.3573749</v>
      </c>
      <c r="AG636" s="71">
        <v>43116010.9168505</v>
      </c>
      <c r="AH636" s="71">
        <v>35977302.092689849</v>
      </c>
      <c r="AI636" s="71">
        <v>1554104084.7781379</v>
      </c>
      <c r="AJ636" s="71">
        <v>2085025633.3678758</v>
      </c>
      <c r="AK636" s="71">
        <v>0</v>
      </c>
      <c r="AL636" s="71">
        <v>0</v>
      </c>
      <c r="AM636" s="71">
        <v>85070223.701057404</v>
      </c>
      <c r="AN636" s="71">
        <v>0</v>
      </c>
      <c r="AO636" s="71">
        <v>0</v>
      </c>
      <c r="AP636" s="71">
        <v>5618924473.2139864</v>
      </c>
      <c r="AQ636" s="72"/>
      <c r="AR636" s="71">
        <v>17193</v>
      </c>
      <c r="AS636" s="71">
        <v>3262</v>
      </c>
      <c r="AT636" s="71">
        <v>42</v>
      </c>
      <c r="AU636" s="71">
        <v>32</v>
      </c>
      <c r="AV636" s="71">
        <v>0</v>
      </c>
      <c r="AW636" s="71">
        <v>9</v>
      </c>
      <c r="AX636" s="71"/>
      <c r="AY636" s="72"/>
      <c r="AZ636" s="71">
        <v>83419.405000001309</v>
      </c>
      <c r="BA636" s="71">
        <v>320948.59500000218</v>
      </c>
      <c r="BB636" s="71">
        <v>178056</v>
      </c>
      <c r="BC636" s="71">
        <v>26188</v>
      </c>
      <c r="BD636" s="71">
        <v>0</v>
      </c>
      <c r="BE636" s="71">
        <v>165350.60999999999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18200</v>
      </c>
      <c r="AS637" s="71">
        <v>3282</v>
      </c>
      <c r="AT637" s="71">
        <v>42</v>
      </c>
      <c r="AU637" s="71">
        <v>36</v>
      </c>
      <c r="AV637" s="71">
        <v>0</v>
      </c>
      <c r="AW637" s="71">
        <v>9</v>
      </c>
      <c r="AX637" s="71"/>
      <c r="AY637" s="72"/>
      <c r="AZ637" s="71">
        <v>88938.319000001706</v>
      </c>
      <c r="BA637" s="71">
        <v>325028.39500000223</v>
      </c>
      <c r="BB637" s="71">
        <v>178056</v>
      </c>
      <c r="BC637" s="71">
        <v>52747.9</v>
      </c>
      <c r="BD637" s="71">
        <v>0</v>
      </c>
      <c r="BE637" s="71">
        <v>166376.50200000001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2294</v>
      </c>
      <c r="B9" s="70">
        <v>1</v>
      </c>
      <c r="C9" s="70">
        <v>1</v>
      </c>
      <c r="D9" s="70">
        <v>1</v>
      </c>
      <c r="E9" s="70">
        <v>1990</v>
      </c>
      <c r="F9" s="70" t="s">
        <v>787</v>
      </c>
      <c r="G9" s="1073" t="s">
        <v>2295</v>
      </c>
      <c r="H9" s="70" t="s">
        <v>2296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2297</v>
      </c>
      <c r="B10" s="70">
        <v>2</v>
      </c>
      <c r="C10" s="70">
        <v>2</v>
      </c>
      <c r="D10" s="70">
        <v>1</v>
      </c>
      <c r="E10" s="70">
        <v>2005</v>
      </c>
      <c r="F10" s="70" t="s">
        <v>789</v>
      </c>
      <c r="G10" s="1073" t="s">
        <v>2295</v>
      </c>
      <c r="H10" s="70" t="s">
        <v>2296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2298</v>
      </c>
      <c r="B11" s="70">
        <v>3</v>
      </c>
      <c r="C11" s="70">
        <v>3</v>
      </c>
      <c r="D11" s="70">
        <v>1</v>
      </c>
      <c r="E11" s="70">
        <v>2006</v>
      </c>
      <c r="F11" s="70" t="s">
        <v>790</v>
      </c>
      <c r="G11" s="1073" t="s">
        <v>2295</v>
      </c>
      <c r="H11" s="70" t="s">
        <v>2296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2299</v>
      </c>
      <c r="B12" s="70">
        <v>4</v>
      </c>
      <c r="C12" s="70">
        <v>4</v>
      </c>
      <c r="D12" s="70">
        <v>1</v>
      </c>
      <c r="E12" s="70">
        <v>2007</v>
      </c>
      <c r="F12" s="70" t="s">
        <v>791</v>
      </c>
      <c r="G12" s="1073" t="s">
        <v>2295</v>
      </c>
      <c r="H12" s="70" t="s">
        <v>2296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2300</v>
      </c>
      <c r="B13" s="70">
        <v>5</v>
      </c>
      <c r="C13" s="70">
        <v>5</v>
      </c>
      <c r="D13" s="70">
        <v>1</v>
      </c>
      <c r="E13" s="70">
        <v>2008</v>
      </c>
      <c r="F13" s="70" t="s">
        <v>792</v>
      </c>
      <c r="G13" s="1073" t="s">
        <v>2295</v>
      </c>
      <c r="H13" s="70" t="s">
        <v>2296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2301</v>
      </c>
      <c r="B14" s="70">
        <v>6</v>
      </c>
      <c r="C14" s="70">
        <v>6</v>
      </c>
      <c r="D14" s="70">
        <v>1</v>
      </c>
      <c r="E14" s="70">
        <v>2009</v>
      </c>
      <c r="F14" s="70" t="s">
        <v>176</v>
      </c>
      <c r="G14" s="1073" t="s">
        <v>2295</v>
      </c>
      <c r="H14" s="70" t="s">
        <v>2296</v>
      </c>
      <c r="I14" s="1066"/>
      <c r="J14" s="73">
        <v>0</v>
      </c>
      <c r="K14" s="73">
        <v>0</v>
      </c>
      <c r="L14" s="73">
        <v>0</v>
      </c>
      <c r="M14" s="73">
        <v>0</v>
      </c>
      <c r="N14" s="73">
        <v>0</v>
      </c>
      <c r="O14" s="73">
        <v>0</v>
      </c>
      <c r="P14" s="73">
        <v>0</v>
      </c>
      <c r="Q14" s="73">
        <v>0</v>
      </c>
      <c r="R14" s="73">
        <v>0</v>
      </c>
      <c r="S14" s="73">
        <v>0</v>
      </c>
      <c r="T14" s="73">
        <v>0</v>
      </c>
      <c r="U14" s="73">
        <v>4.62</v>
      </c>
      <c r="V14" s="73">
        <v>0</v>
      </c>
      <c r="W14" s="73">
        <v>0</v>
      </c>
      <c r="X14" s="73">
        <v>0</v>
      </c>
      <c r="Y14" s="73">
        <v>0</v>
      </c>
      <c r="Z14" s="73">
        <v>0</v>
      </c>
      <c r="AA14" s="73">
        <v>0</v>
      </c>
      <c r="AB14" s="73">
        <v>0</v>
      </c>
      <c r="AC14" s="73">
        <v>0</v>
      </c>
      <c r="AD14" s="73">
        <v>5.82</v>
      </c>
      <c r="AE14" s="73">
        <v>0</v>
      </c>
      <c r="AF14" s="73">
        <v>0</v>
      </c>
      <c r="AG14" s="73">
        <v>0</v>
      </c>
      <c r="AH14" s="73">
        <v>0</v>
      </c>
      <c r="AI14" s="73">
        <v>0</v>
      </c>
      <c r="AJ14" s="73">
        <v>0</v>
      </c>
      <c r="AK14" s="73">
        <v>0</v>
      </c>
      <c r="AL14" s="73">
        <v>0</v>
      </c>
      <c r="AM14" s="73">
        <v>0</v>
      </c>
      <c r="AN14" s="73">
        <v>0</v>
      </c>
      <c r="AO14" s="73">
        <v>0</v>
      </c>
      <c r="AP14" s="73">
        <v>262.89999999999998</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4.0999999999999996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5.0289999999999999</v>
      </c>
      <c r="CJ14" s="73">
        <v>0</v>
      </c>
      <c r="CK14" s="73">
        <v>0</v>
      </c>
      <c r="CL14" s="73">
        <v>0</v>
      </c>
      <c r="CM14" s="73">
        <v>5.16</v>
      </c>
      <c r="CN14" s="73">
        <v>0</v>
      </c>
      <c r="CO14" s="73">
        <v>0</v>
      </c>
      <c r="CP14" s="73">
        <v>0</v>
      </c>
      <c r="CQ14" s="73">
        <v>0</v>
      </c>
      <c r="CR14" s="73">
        <v>0</v>
      </c>
      <c r="CS14" s="73">
        <v>0</v>
      </c>
      <c r="CT14" s="73">
        <v>0</v>
      </c>
      <c r="CU14" s="73">
        <v>0</v>
      </c>
      <c r="CV14" s="73">
        <v>0</v>
      </c>
      <c r="CW14" s="73">
        <v>0</v>
      </c>
      <c r="CX14" s="73">
        <v>0</v>
      </c>
      <c r="CY14" s="73">
        <v>0</v>
      </c>
      <c r="CZ14" s="73">
        <v>0</v>
      </c>
      <c r="DA14" s="73">
        <v>0</v>
      </c>
      <c r="DB14" s="73">
        <v>8.75</v>
      </c>
      <c r="DC14" s="73">
        <v>0</v>
      </c>
      <c r="DD14" s="73">
        <v>0</v>
      </c>
      <c r="DE14" s="73">
        <v>0</v>
      </c>
      <c r="DF14" s="73">
        <v>0</v>
      </c>
      <c r="DG14" s="73">
        <v>262.89999999999998</v>
      </c>
      <c r="DH14" s="73">
        <v>0</v>
      </c>
      <c r="DI14" s="73">
        <v>0</v>
      </c>
      <c r="DJ14" s="73">
        <v>0</v>
      </c>
      <c r="DK14" s="73">
        <v>0</v>
      </c>
      <c r="DL14" s="73">
        <v>0</v>
      </c>
      <c r="DM14" s="73">
        <v>0</v>
      </c>
      <c r="DN14" s="73">
        <v>0</v>
      </c>
      <c r="DO14" s="73">
        <v>0</v>
      </c>
      <c r="DP14" s="73">
        <v>0</v>
      </c>
      <c r="DQ14" s="73">
        <v>0</v>
      </c>
      <c r="DR14" s="73">
        <v>0</v>
      </c>
      <c r="DS14" s="73">
        <v>0</v>
      </c>
      <c r="DT14" s="73">
        <v>0</v>
      </c>
      <c r="DU14" s="73">
        <v>0</v>
      </c>
      <c r="DV14" s="73">
        <v>4.62</v>
      </c>
      <c r="DW14" s="73">
        <v>0</v>
      </c>
      <c r="DX14" s="73">
        <v>0</v>
      </c>
      <c r="DY14" s="73">
        <v>0</v>
      </c>
      <c r="DZ14" s="73">
        <v>0</v>
      </c>
      <c r="EA14" s="73">
        <v>0</v>
      </c>
      <c r="EB14" s="73">
        <v>0</v>
      </c>
      <c r="EC14" s="73">
        <v>0</v>
      </c>
      <c r="ED14" s="73">
        <v>0</v>
      </c>
      <c r="EE14" s="73">
        <v>5.82</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4.0999999999999996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5.0289999999999999</v>
      </c>
      <c r="GK14" s="73">
        <v>0</v>
      </c>
      <c r="GL14" s="73">
        <v>0</v>
      </c>
      <c r="GM14" s="73">
        <v>0</v>
      </c>
      <c r="GN14" s="73">
        <v>5.16</v>
      </c>
      <c r="GO14" s="73">
        <v>0</v>
      </c>
      <c r="GP14" s="73">
        <v>0</v>
      </c>
      <c r="GQ14" s="73">
        <v>0</v>
      </c>
      <c r="GR14" s="73">
        <v>0</v>
      </c>
      <c r="GS14" s="73">
        <v>0</v>
      </c>
      <c r="GT14" s="73">
        <v>0</v>
      </c>
      <c r="GU14" s="73">
        <v>0</v>
      </c>
      <c r="GV14" s="73">
        <v>0</v>
      </c>
      <c r="GW14" s="73">
        <v>0</v>
      </c>
      <c r="GX14" s="73">
        <v>0</v>
      </c>
      <c r="GY14" s="73">
        <v>0</v>
      </c>
      <c r="GZ14" s="73">
        <v>0</v>
      </c>
      <c r="HA14" s="73">
        <v>0</v>
      </c>
      <c r="HB14" s="73">
        <v>0</v>
      </c>
      <c r="HC14" s="73">
        <v>8.75</v>
      </c>
      <c r="HD14" s="73">
        <v>0</v>
      </c>
      <c r="HE14" s="73">
        <v>0</v>
      </c>
      <c r="HF14" s="73">
        <v>262.89999999999998</v>
      </c>
      <c r="HG14" s="73">
        <v>0</v>
      </c>
      <c r="HH14" s="73">
        <v>0</v>
      </c>
      <c r="HI14" s="73">
        <v>0</v>
      </c>
      <c r="HJ14" s="73">
        <v>0</v>
      </c>
      <c r="HK14" s="73">
        <v>10.44</v>
      </c>
      <c r="HL14" s="73">
        <v>0</v>
      </c>
      <c r="HM14" s="73">
        <v>0</v>
      </c>
      <c r="HN14" s="73">
        <v>0</v>
      </c>
      <c r="HO14" s="73">
        <v>4.0999999999999996</v>
      </c>
      <c r="HP14" s="73">
        <v>0</v>
      </c>
      <c r="HQ14" s="73">
        <v>0</v>
      </c>
      <c r="HR14" s="73">
        <v>0</v>
      </c>
      <c r="HS14" s="73">
        <v>0</v>
      </c>
      <c r="HT14" s="73">
        <v>5.0289999999999999</v>
      </c>
      <c r="HU14" s="73">
        <v>5.16</v>
      </c>
      <c r="HV14" s="73">
        <v>0</v>
      </c>
      <c r="HW14" s="73">
        <v>0</v>
      </c>
      <c r="HX14" s="73">
        <v>0</v>
      </c>
      <c r="HY14" s="73">
        <v>8.75</v>
      </c>
      <c r="HZ14" s="73">
        <v>0</v>
      </c>
      <c r="IA14" s="73">
        <v>262.89999999999998</v>
      </c>
      <c r="IB14" s="73">
        <v>0</v>
      </c>
      <c r="IC14" s="73">
        <v>0</v>
      </c>
      <c r="ID14" s="73">
        <v>0</v>
      </c>
      <c r="IE14" s="73">
        <v>0</v>
      </c>
      <c r="IF14" s="73">
        <v>10.44</v>
      </c>
      <c r="IG14" s="73">
        <v>262.89999999999998</v>
      </c>
      <c r="IH14" s="73">
        <v>0</v>
      </c>
      <c r="II14" s="73">
        <v>0</v>
      </c>
      <c r="IJ14" s="73">
        <v>4.0999999999999996</v>
      </c>
      <c r="IK14" s="73">
        <v>0</v>
      </c>
      <c r="IL14" s="73">
        <v>0</v>
      </c>
      <c r="IM14" s="73">
        <v>0</v>
      </c>
      <c r="IN14" s="73">
        <v>0</v>
      </c>
      <c r="IO14" s="73">
        <v>5.0289999999999999</v>
      </c>
      <c r="IP14" s="73">
        <v>5.16</v>
      </c>
      <c r="IQ14" s="73">
        <v>0</v>
      </c>
      <c r="IR14" s="73">
        <v>0</v>
      </c>
      <c r="IS14" s="73">
        <v>0</v>
      </c>
      <c r="IT14" s="73">
        <v>8.75</v>
      </c>
      <c r="IU14" s="73">
        <v>0</v>
      </c>
      <c r="IV14" s="74">
        <v>0</v>
      </c>
      <c r="IW14" s="71">
        <v>0</v>
      </c>
      <c r="IX14" s="71">
        <v>0</v>
      </c>
      <c r="IY14" s="71">
        <v>0</v>
      </c>
      <c r="IZ14" s="71">
        <v>0</v>
      </c>
      <c r="JA14" s="71">
        <v>0</v>
      </c>
      <c r="JB14" s="71">
        <v>0</v>
      </c>
      <c r="JC14" s="71">
        <v>0</v>
      </c>
      <c r="JD14" s="71">
        <v>0</v>
      </c>
      <c r="JE14" s="71">
        <v>0</v>
      </c>
      <c r="JF14" s="71">
        <v>0</v>
      </c>
      <c r="JG14" s="71">
        <v>0</v>
      </c>
      <c r="JH14" s="71">
        <v>1</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1</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1</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1</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1</v>
      </c>
      <c r="QT14" s="71">
        <v>0</v>
      </c>
      <c r="QU14" s="71">
        <v>0</v>
      </c>
      <c r="QV14" s="71">
        <v>0</v>
      </c>
      <c r="QW14" s="71">
        <v>0</v>
      </c>
      <c r="QX14" s="71">
        <v>2</v>
      </c>
      <c r="QY14" s="71">
        <v>0</v>
      </c>
      <c r="QZ14" s="71">
        <v>0</v>
      </c>
      <c r="RA14" s="71">
        <v>0</v>
      </c>
      <c r="RB14" s="71">
        <v>1</v>
      </c>
      <c r="RC14" s="71">
        <v>0</v>
      </c>
      <c r="RD14" s="71">
        <v>0</v>
      </c>
      <c r="RE14" s="71">
        <v>0</v>
      </c>
      <c r="RF14" s="71">
        <v>0</v>
      </c>
      <c r="RG14" s="71">
        <v>1</v>
      </c>
      <c r="RH14" s="71">
        <v>1</v>
      </c>
      <c r="RI14" s="71">
        <v>0</v>
      </c>
      <c r="RJ14" s="71">
        <v>0</v>
      </c>
      <c r="RK14" s="71">
        <v>0</v>
      </c>
      <c r="RL14" s="71">
        <v>1</v>
      </c>
      <c r="RM14" s="71">
        <v>0</v>
      </c>
      <c r="RN14" s="71">
        <v>1</v>
      </c>
      <c r="RO14" s="71">
        <v>0</v>
      </c>
      <c r="RP14" s="71">
        <v>0</v>
      </c>
      <c r="RQ14" s="71">
        <v>0</v>
      </c>
      <c r="RR14" s="71">
        <v>0</v>
      </c>
      <c r="RS14" s="71">
        <v>2</v>
      </c>
      <c r="RT14" s="71">
        <v>1</v>
      </c>
      <c r="RU14" s="71">
        <v>0</v>
      </c>
      <c r="RV14" s="71">
        <v>0</v>
      </c>
      <c r="RW14" s="71">
        <v>1</v>
      </c>
      <c r="RX14" s="71">
        <v>0</v>
      </c>
      <c r="RY14" s="71">
        <v>0</v>
      </c>
      <c r="RZ14" s="71">
        <v>0</v>
      </c>
      <c r="SA14" s="71">
        <v>0</v>
      </c>
      <c r="SB14" s="71">
        <v>1</v>
      </c>
      <c r="SC14" s="71">
        <v>1</v>
      </c>
      <c r="SD14" s="71">
        <v>0</v>
      </c>
      <c r="SE14" s="71">
        <v>0</v>
      </c>
      <c r="SF14" s="71">
        <v>0</v>
      </c>
      <c r="SG14" s="71">
        <v>1</v>
      </c>
      <c r="SH14" s="71">
        <v>0</v>
      </c>
    </row>
    <row r="15" spans="1:503">
      <c r="A15" s="16" t="s">
        <v>2302</v>
      </c>
      <c r="B15" s="70">
        <v>7</v>
      </c>
      <c r="C15" s="70">
        <v>7</v>
      </c>
      <c r="D15" s="70">
        <v>1</v>
      </c>
      <c r="E15" s="70">
        <v>2010</v>
      </c>
      <c r="F15" s="70" t="s">
        <v>177</v>
      </c>
      <c r="G15" s="1073" t="s">
        <v>2295</v>
      </c>
      <c r="H15" s="70" t="s">
        <v>2296</v>
      </c>
      <c r="I15" s="1066"/>
      <c r="J15" s="73">
        <v>0</v>
      </c>
      <c r="K15" s="73">
        <v>0</v>
      </c>
      <c r="L15" s="73">
        <v>0</v>
      </c>
      <c r="M15" s="73">
        <v>0</v>
      </c>
      <c r="N15" s="73">
        <v>0</v>
      </c>
      <c r="O15" s="73">
        <v>0</v>
      </c>
      <c r="P15" s="73">
        <v>0</v>
      </c>
      <c r="Q15" s="73">
        <v>0</v>
      </c>
      <c r="R15" s="73">
        <v>0</v>
      </c>
      <c r="S15" s="73">
        <v>0</v>
      </c>
      <c r="T15" s="73">
        <v>0</v>
      </c>
      <c r="U15" s="73">
        <v>4.6399999999999997</v>
      </c>
      <c r="V15" s="73">
        <v>0</v>
      </c>
      <c r="W15" s="73">
        <v>0</v>
      </c>
      <c r="X15" s="73">
        <v>0</v>
      </c>
      <c r="Y15" s="73">
        <v>0</v>
      </c>
      <c r="Z15" s="73">
        <v>0</v>
      </c>
      <c r="AA15" s="73">
        <v>0</v>
      </c>
      <c r="AB15" s="73">
        <v>0</v>
      </c>
      <c r="AC15" s="73">
        <v>0</v>
      </c>
      <c r="AD15" s="73">
        <v>5.3079999999999998</v>
      </c>
      <c r="AE15" s="73">
        <v>0</v>
      </c>
      <c r="AF15" s="73">
        <v>0</v>
      </c>
      <c r="AG15" s="73">
        <v>0</v>
      </c>
      <c r="AH15" s="73">
        <v>0</v>
      </c>
      <c r="AI15" s="73">
        <v>0</v>
      </c>
      <c r="AJ15" s="73">
        <v>0</v>
      </c>
      <c r="AK15" s="73">
        <v>0</v>
      </c>
      <c r="AL15" s="73">
        <v>0</v>
      </c>
      <c r="AM15" s="73">
        <v>0</v>
      </c>
      <c r="AN15" s="73">
        <v>0</v>
      </c>
      <c r="AO15" s="73">
        <v>0</v>
      </c>
      <c r="AP15" s="73">
        <v>321</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3.859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5.069</v>
      </c>
      <c r="CJ15" s="73">
        <v>0</v>
      </c>
      <c r="CK15" s="73">
        <v>0</v>
      </c>
      <c r="CL15" s="73">
        <v>0</v>
      </c>
      <c r="CM15" s="73">
        <v>4.8250000000000002</v>
      </c>
      <c r="CN15" s="73">
        <v>0</v>
      </c>
      <c r="CO15" s="73">
        <v>0</v>
      </c>
      <c r="CP15" s="73">
        <v>0</v>
      </c>
      <c r="CQ15" s="73">
        <v>0</v>
      </c>
      <c r="CR15" s="73">
        <v>0</v>
      </c>
      <c r="CS15" s="73">
        <v>0</v>
      </c>
      <c r="CT15" s="73">
        <v>0</v>
      </c>
      <c r="CU15" s="73">
        <v>0</v>
      </c>
      <c r="CV15" s="73">
        <v>0</v>
      </c>
      <c r="CW15" s="73">
        <v>0</v>
      </c>
      <c r="CX15" s="73">
        <v>0</v>
      </c>
      <c r="CY15" s="73">
        <v>0</v>
      </c>
      <c r="CZ15" s="73">
        <v>0</v>
      </c>
      <c r="DA15" s="73">
        <v>0</v>
      </c>
      <c r="DB15" s="73">
        <v>9.6739999999999995</v>
      </c>
      <c r="DC15" s="73">
        <v>0</v>
      </c>
      <c r="DD15" s="73">
        <v>0</v>
      </c>
      <c r="DE15" s="73">
        <v>0</v>
      </c>
      <c r="DF15" s="73">
        <v>0</v>
      </c>
      <c r="DG15" s="73">
        <v>321</v>
      </c>
      <c r="DH15" s="73">
        <v>0</v>
      </c>
      <c r="DI15" s="73">
        <v>0</v>
      </c>
      <c r="DJ15" s="73">
        <v>0</v>
      </c>
      <c r="DK15" s="73">
        <v>0</v>
      </c>
      <c r="DL15" s="73">
        <v>0</v>
      </c>
      <c r="DM15" s="73">
        <v>0</v>
      </c>
      <c r="DN15" s="73">
        <v>0</v>
      </c>
      <c r="DO15" s="73">
        <v>0</v>
      </c>
      <c r="DP15" s="73">
        <v>0</v>
      </c>
      <c r="DQ15" s="73">
        <v>0</v>
      </c>
      <c r="DR15" s="73">
        <v>0</v>
      </c>
      <c r="DS15" s="73">
        <v>0</v>
      </c>
      <c r="DT15" s="73">
        <v>0</v>
      </c>
      <c r="DU15" s="73">
        <v>0</v>
      </c>
      <c r="DV15" s="73">
        <v>4.6399999999999997</v>
      </c>
      <c r="DW15" s="73">
        <v>0</v>
      </c>
      <c r="DX15" s="73">
        <v>0</v>
      </c>
      <c r="DY15" s="73">
        <v>0</v>
      </c>
      <c r="DZ15" s="73">
        <v>0</v>
      </c>
      <c r="EA15" s="73">
        <v>0</v>
      </c>
      <c r="EB15" s="73">
        <v>0</v>
      </c>
      <c r="EC15" s="73">
        <v>0</v>
      </c>
      <c r="ED15" s="73">
        <v>0</v>
      </c>
      <c r="EE15" s="73">
        <v>5.3079999999999998</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3.859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5.069</v>
      </c>
      <c r="GK15" s="73">
        <v>0</v>
      </c>
      <c r="GL15" s="73">
        <v>0</v>
      </c>
      <c r="GM15" s="73">
        <v>0</v>
      </c>
      <c r="GN15" s="73">
        <v>4.8250000000000002</v>
      </c>
      <c r="GO15" s="73">
        <v>0</v>
      </c>
      <c r="GP15" s="73">
        <v>0</v>
      </c>
      <c r="GQ15" s="73">
        <v>0</v>
      </c>
      <c r="GR15" s="73">
        <v>0</v>
      </c>
      <c r="GS15" s="73">
        <v>0</v>
      </c>
      <c r="GT15" s="73">
        <v>0</v>
      </c>
      <c r="GU15" s="73">
        <v>0</v>
      </c>
      <c r="GV15" s="73">
        <v>0</v>
      </c>
      <c r="GW15" s="73">
        <v>0</v>
      </c>
      <c r="GX15" s="73">
        <v>0</v>
      </c>
      <c r="GY15" s="73">
        <v>0</v>
      </c>
      <c r="GZ15" s="73">
        <v>0</v>
      </c>
      <c r="HA15" s="73">
        <v>0</v>
      </c>
      <c r="HB15" s="73">
        <v>0</v>
      </c>
      <c r="HC15" s="73">
        <v>9.6739999999999995</v>
      </c>
      <c r="HD15" s="73">
        <v>0</v>
      </c>
      <c r="HE15" s="73">
        <v>0</v>
      </c>
      <c r="HF15" s="73">
        <v>321</v>
      </c>
      <c r="HG15" s="73">
        <v>0</v>
      </c>
      <c r="HH15" s="73">
        <v>0</v>
      </c>
      <c r="HI15" s="73">
        <v>0</v>
      </c>
      <c r="HJ15" s="73">
        <v>0</v>
      </c>
      <c r="HK15" s="73">
        <v>9.9480000000000004</v>
      </c>
      <c r="HL15" s="73">
        <v>0</v>
      </c>
      <c r="HM15" s="73">
        <v>0</v>
      </c>
      <c r="HN15" s="73">
        <v>0</v>
      </c>
      <c r="HO15" s="73">
        <v>3.859</v>
      </c>
      <c r="HP15" s="73">
        <v>0</v>
      </c>
      <c r="HQ15" s="73">
        <v>0</v>
      </c>
      <c r="HR15" s="73">
        <v>0</v>
      </c>
      <c r="HS15" s="73">
        <v>0</v>
      </c>
      <c r="HT15" s="73">
        <v>5.069</v>
      </c>
      <c r="HU15" s="73">
        <v>4.8250000000000002</v>
      </c>
      <c r="HV15" s="73">
        <v>0</v>
      </c>
      <c r="HW15" s="73">
        <v>0</v>
      </c>
      <c r="HX15" s="73">
        <v>0</v>
      </c>
      <c r="HY15" s="73">
        <v>9.6739999999999995</v>
      </c>
      <c r="HZ15" s="73">
        <v>0</v>
      </c>
      <c r="IA15" s="73">
        <v>321</v>
      </c>
      <c r="IB15" s="73">
        <v>0</v>
      </c>
      <c r="IC15" s="73">
        <v>0</v>
      </c>
      <c r="ID15" s="73">
        <v>0</v>
      </c>
      <c r="IE15" s="73">
        <v>0</v>
      </c>
      <c r="IF15" s="73">
        <v>9.9480000000000004</v>
      </c>
      <c r="IG15" s="73">
        <v>321</v>
      </c>
      <c r="IH15" s="73">
        <v>0</v>
      </c>
      <c r="II15" s="73">
        <v>0</v>
      </c>
      <c r="IJ15" s="73">
        <v>3.859</v>
      </c>
      <c r="IK15" s="73">
        <v>0</v>
      </c>
      <c r="IL15" s="73">
        <v>0</v>
      </c>
      <c r="IM15" s="73">
        <v>0</v>
      </c>
      <c r="IN15" s="73">
        <v>0</v>
      </c>
      <c r="IO15" s="73">
        <v>5.069</v>
      </c>
      <c r="IP15" s="73">
        <v>4.8250000000000002</v>
      </c>
      <c r="IQ15" s="73">
        <v>0</v>
      </c>
      <c r="IR15" s="73">
        <v>0</v>
      </c>
      <c r="IS15" s="73">
        <v>0</v>
      </c>
      <c r="IT15" s="73">
        <v>9.6739999999999995</v>
      </c>
      <c r="IU15" s="73">
        <v>0</v>
      </c>
      <c r="IV15" s="74">
        <v>0</v>
      </c>
      <c r="IW15" s="71">
        <v>0</v>
      </c>
      <c r="IX15" s="71">
        <v>0</v>
      </c>
      <c r="IY15" s="71">
        <v>0</v>
      </c>
      <c r="IZ15" s="71">
        <v>0</v>
      </c>
      <c r="JA15" s="71">
        <v>0</v>
      </c>
      <c r="JB15" s="71">
        <v>0</v>
      </c>
      <c r="JC15" s="71">
        <v>0</v>
      </c>
      <c r="JD15" s="71">
        <v>0</v>
      </c>
      <c r="JE15" s="71">
        <v>0</v>
      </c>
      <c r="JF15" s="71">
        <v>0</v>
      </c>
      <c r="JG15" s="71">
        <v>0</v>
      </c>
      <c r="JH15" s="71">
        <v>1</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1</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1</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1</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1</v>
      </c>
      <c r="QT15" s="71">
        <v>0</v>
      </c>
      <c r="QU15" s="71">
        <v>0</v>
      </c>
      <c r="QV15" s="71">
        <v>0</v>
      </c>
      <c r="QW15" s="71">
        <v>0</v>
      </c>
      <c r="QX15" s="71">
        <v>2</v>
      </c>
      <c r="QY15" s="71">
        <v>0</v>
      </c>
      <c r="QZ15" s="71">
        <v>0</v>
      </c>
      <c r="RA15" s="71">
        <v>0</v>
      </c>
      <c r="RB15" s="71">
        <v>1</v>
      </c>
      <c r="RC15" s="71">
        <v>0</v>
      </c>
      <c r="RD15" s="71">
        <v>0</v>
      </c>
      <c r="RE15" s="71">
        <v>0</v>
      </c>
      <c r="RF15" s="71">
        <v>0</v>
      </c>
      <c r="RG15" s="71">
        <v>1</v>
      </c>
      <c r="RH15" s="71">
        <v>1</v>
      </c>
      <c r="RI15" s="71">
        <v>0</v>
      </c>
      <c r="RJ15" s="71">
        <v>0</v>
      </c>
      <c r="RK15" s="71">
        <v>0</v>
      </c>
      <c r="RL15" s="71">
        <v>1</v>
      </c>
      <c r="RM15" s="71">
        <v>0</v>
      </c>
      <c r="RN15" s="71">
        <v>1</v>
      </c>
      <c r="RO15" s="71">
        <v>0</v>
      </c>
      <c r="RP15" s="71">
        <v>0</v>
      </c>
      <c r="RQ15" s="71">
        <v>0</v>
      </c>
      <c r="RR15" s="71">
        <v>0</v>
      </c>
      <c r="RS15" s="71">
        <v>2</v>
      </c>
      <c r="RT15" s="71">
        <v>1</v>
      </c>
      <c r="RU15" s="71">
        <v>0</v>
      </c>
      <c r="RV15" s="71">
        <v>0</v>
      </c>
      <c r="RW15" s="71">
        <v>1</v>
      </c>
      <c r="RX15" s="71">
        <v>0</v>
      </c>
      <c r="RY15" s="71">
        <v>0</v>
      </c>
      <c r="RZ15" s="71">
        <v>0</v>
      </c>
      <c r="SA15" s="71">
        <v>0</v>
      </c>
      <c r="SB15" s="71">
        <v>1</v>
      </c>
      <c r="SC15" s="71">
        <v>1</v>
      </c>
      <c r="SD15" s="71">
        <v>0</v>
      </c>
      <c r="SE15" s="71">
        <v>0</v>
      </c>
      <c r="SF15" s="71">
        <v>0</v>
      </c>
      <c r="SG15" s="71">
        <v>1</v>
      </c>
      <c r="SH15" s="71">
        <v>0</v>
      </c>
    </row>
    <row r="16" spans="1:503">
      <c r="A16" s="16" t="s">
        <v>2303</v>
      </c>
      <c r="B16" s="70">
        <v>8</v>
      </c>
      <c r="C16" s="70">
        <v>8</v>
      </c>
      <c r="D16" s="70">
        <v>1</v>
      </c>
      <c r="E16" s="70">
        <v>2011</v>
      </c>
      <c r="F16" s="70" t="s">
        <v>178</v>
      </c>
      <c r="G16" s="1073" t="s">
        <v>2295</v>
      </c>
      <c r="H16" s="70" t="s">
        <v>2296</v>
      </c>
      <c r="I16" s="1066"/>
      <c r="J16" s="73">
        <v>0</v>
      </c>
      <c r="K16" s="73">
        <v>0</v>
      </c>
      <c r="L16" s="73">
        <v>0</v>
      </c>
      <c r="M16" s="73">
        <v>0</v>
      </c>
      <c r="N16" s="73">
        <v>0</v>
      </c>
      <c r="O16" s="73">
        <v>0</v>
      </c>
      <c r="P16" s="73">
        <v>0</v>
      </c>
      <c r="Q16" s="73">
        <v>0</v>
      </c>
      <c r="R16" s="73">
        <v>0</v>
      </c>
      <c r="S16" s="73">
        <v>0</v>
      </c>
      <c r="T16" s="73">
        <v>0</v>
      </c>
      <c r="U16" s="73">
        <v>5.6829999999999998</v>
      </c>
      <c r="V16" s="73">
        <v>0</v>
      </c>
      <c r="W16" s="73">
        <v>0</v>
      </c>
      <c r="X16" s="73">
        <v>0</v>
      </c>
      <c r="Y16" s="73">
        <v>0</v>
      </c>
      <c r="Z16" s="73">
        <v>0</v>
      </c>
      <c r="AA16" s="73">
        <v>0</v>
      </c>
      <c r="AB16" s="73">
        <v>0</v>
      </c>
      <c r="AC16" s="73">
        <v>0</v>
      </c>
      <c r="AD16" s="73">
        <v>5.61</v>
      </c>
      <c r="AE16" s="73">
        <v>0</v>
      </c>
      <c r="AF16" s="73">
        <v>0</v>
      </c>
      <c r="AG16" s="73">
        <v>0</v>
      </c>
      <c r="AH16" s="73">
        <v>0</v>
      </c>
      <c r="AI16" s="73">
        <v>0</v>
      </c>
      <c r="AJ16" s="73">
        <v>0</v>
      </c>
      <c r="AK16" s="73">
        <v>0</v>
      </c>
      <c r="AL16" s="73">
        <v>0</v>
      </c>
      <c r="AM16" s="73">
        <v>0</v>
      </c>
      <c r="AN16" s="73">
        <v>0</v>
      </c>
      <c r="AO16" s="73">
        <v>0</v>
      </c>
      <c r="AP16" s="73">
        <v>283.49799999999999</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4.13</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5.1260000000000003</v>
      </c>
      <c r="CJ16" s="73">
        <v>0</v>
      </c>
      <c r="CK16" s="73">
        <v>0</v>
      </c>
      <c r="CL16" s="73">
        <v>0</v>
      </c>
      <c r="CM16" s="73">
        <v>6.1660000000000004</v>
      </c>
      <c r="CN16" s="73">
        <v>4.7160000000000002</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283.49799999999999</v>
      </c>
      <c r="DH16" s="73">
        <v>0</v>
      </c>
      <c r="DI16" s="73">
        <v>0</v>
      </c>
      <c r="DJ16" s="73">
        <v>0</v>
      </c>
      <c r="DK16" s="73">
        <v>0</v>
      </c>
      <c r="DL16" s="73">
        <v>0</v>
      </c>
      <c r="DM16" s="73">
        <v>0</v>
      </c>
      <c r="DN16" s="73">
        <v>0</v>
      </c>
      <c r="DO16" s="73">
        <v>0</v>
      </c>
      <c r="DP16" s="73">
        <v>0</v>
      </c>
      <c r="DQ16" s="73">
        <v>0</v>
      </c>
      <c r="DR16" s="73">
        <v>0</v>
      </c>
      <c r="DS16" s="73">
        <v>0</v>
      </c>
      <c r="DT16" s="73">
        <v>0</v>
      </c>
      <c r="DU16" s="73">
        <v>0</v>
      </c>
      <c r="DV16" s="73">
        <v>5.6829999999999998</v>
      </c>
      <c r="DW16" s="73">
        <v>0</v>
      </c>
      <c r="DX16" s="73">
        <v>0</v>
      </c>
      <c r="DY16" s="73">
        <v>0</v>
      </c>
      <c r="DZ16" s="73">
        <v>0</v>
      </c>
      <c r="EA16" s="73">
        <v>0</v>
      </c>
      <c r="EB16" s="73">
        <v>0</v>
      </c>
      <c r="EC16" s="73">
        <v>0</v>
      </c>
      <c r="ED16" s="73">
        <v>0</v>
      </c>
      <c r="EE16" s="73">
        <v>5.61</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4.13</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5.1260000000000003</v>
      </c>
      <c r="GK16" s="73">
        <v>0</v>
      </c>
      <c r="GL16" s="73">
        <v>0</v>
      </c>
      <c r="GM16" s="73">
        <v>0</v>
      </c>
      <c r="GN16" s="73">
        <v>6.1660000000000004</v>
      </c>
      <c r="GO16" s="73">
        <v>4.7160000000000002</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283.49799999999999</v>
      </c>
      <c r="HG16" s="73">
        <v>0</v>
      </c>
      <c r="HH16" s="73">
        <v>0</v>
      </c>
      <c r="HI16" s="73">
        <v>0</v>
      </c>
      <c r="HJ16" s="73">
        <v>0</v>
      </c>
      <c r="HK16" s="73">
        <v>11.292999999999999</v>
      </c>
      <c r="HL16" s="73">
        <v>0</v>
      </c>
      <c r="HM16" s="73">
        <v>0</v>
      </c>
      <c r="HN16" s="73">
        <v>0</v>
      </c>
      <c r="HO16" s="73">
        <v>4.13</v>
      </c>
      <c r="HP16" s="73">
        <v>0</v>
      </c>
      <c r="HQ16" s="73">
        <v>0</v>
      </c>
      <c r="HR16" s="73">
        <v>0</v>
      </c>
      <c r="HS16" s="73">
        <v>0</v>
      </c>
      <c r="HT16" s="73">
        <v>5.1260000000000003</v>
      </c>
      <c r="HU16" s="73">
        <v>6.1660000000000004</v>
      </c>
      <c r="HV16" s="73">
        <v>4.7160000000000002</v>
      </c>
      <c r="HW16" s="73">
        <v>0</v>
      </c>
      <c r="HX16" s="73">
        <v>0</v>
      </c>
      <c r="HY16" s="73">
        <v>0</v>
      </c>
      <c r="HZ16" s="73">
        <v>0</v>
      </c>
      <c r="IA16" s="73">
        <v>283.49799999999999</v>
      </c>
      <c r="IB16" s="73">
        <v>0</v>
      </c>
      <c r="IC16" s="73">
        <v>0</v>
      </c>
      <c r="ID16" s="73">
        <v>0</v>
      </c>
      <c r="IE16" s="73">
        <v>0</v>
      </c>
      <c r="IF16" s="73">
        <v>11.292999999999999</v>
      </c>
      <c r="IG16" s="73">
        <v>283.49799999999999</v>
      </c>
      <c r="IH16" s="73">
        <v>0</v>
      </c>
      <c r="II16" s="73">
        <v>0</v>
      </c>
      <c r="IJ16" s="73">
        <v>4.13</v>
      </c>
      <c r="IK16" s="73">
        <v>0</v>
      </c>
      <c r="IL16" s="73">
        <v>0</v>
      </c>
      <c r="IM16" s="73">
        <v>0</v>
      </c>
      <c r="IN16" s="73">
        <v>0</v>
      </c>
      <c r="IO16" s="73">
        <v>5.1260000000000003</v>
      </c>
      <c r="IP16" s="73">
        <v>6.1660000000000004</v>
      </c>
      <c r="IQ16" s="73">
        <v>4.7160000000000002</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1</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1</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1</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1</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2</v>
      </c>
      <c r="QY16" s="71">
        <v>0</v>
      </c>
      <c r="QZ16" s="71">
        <v>0</v>
      </c>
      <c r="RA16" s="71">
        <v>0</v>
      </c>
      <c r="RB16" s="71">
        <v>1</v>
      </c>
      <c r="RC16" s="71">
        <v>0</v>
      </c>
      <c r="RD16" s="71">
        <v>0</v>
      </c>
      <c r="RE16" s="71">
        <v>0</v>
      </c>
      <c r="RF16" s="71">
        <v>0</v>
      </c>
      <c r="RG16" s="71">
        <v>1</v>
      </c>
      <c r="RH16" s="71">
        <v>1</v>
      </c>
      <c r="RI16" s="71">
        <v>1</v>
      </c>
      <c r="RJ16" s="71">
        <v>0</v>
      </c>
      <c r="RK16" s="71">
        <v>0</v>
      </c>
      <c r="RL16" s="71">
        <v>0</v>
      </c>
      <c r="RM16" s="71">
        <v>0</v>
      </c>
      <c r="RN16" s="71">
        <v>1</v>
      </c>
      <c r="RO16" s="71">
        <v>0</v>
      </c>
      <c r="RP16" s="71">
        <v>0</v>
      </c>
      <c r="RQ16" s="71">
        <v>0</v>
      </c>
      <c r="RR16" s="71">
        <v>0</v>
      </c>
      <c r="RS16" s="71">
        <v>2</v>
      </c>
      <c r="RT16" s="71">
        <v>1</v>
      </c>
      <c r="RU16" s="71">
        <v>0</v>
      </c>
      <c r="RV16" s="71">
        <v>0</v>
      </c>
      <c r="RW16" s="71">
        <v>1</v>
      </c>
      <c r="RX16" s="71">
        <v>0</v>
      </c>
      <c r="RY16" s="71">
        <v>0</v>
      </c>
      <c r="RZ16" s="71">
        <v>0</v>
      </c>
      <c r="SA16" s="71">
        <v>0</v>
      </c>
      <c r="SB16" s="71">
        <v>1</v>
      </c>
      <c r="SC16" s="71">
        <v>1</v>
      </c>
      <c r="SD16" s="71">
        <v>1</v>
      </c>
      <c r="SE16" s="71">
        <v>0</v>
      </c>
      <c r="SF16" s="71">
        <v>0</v>
      </c>
      <c r="SG16" s="71">
        <v>0</v>
      </c>
      <c r="SH16" s="71">
        <v>0</v>
      </c>
    </row>
    <row r="17" spans="1:502">
      <c r="A17" s="16" t="s">
        <v>2304</v>
      </c>
      <c r="B17" s="70">
        <v>9</v>
      </c>
      <c r="C17" s="70">
        <v>9</v>
      </c>
      <c r="D17" s="70">
        <v>1</v>
      </c>
      <c r="E17" s="70">
        <v>2012</v>
      </c>
      <c r="F17" s="70" t="s">
        <v>179</v>
      </c>
      <c r="G17" s="1073" t="s">
        <v>2295</v>
      </c>
      <c r="H17" s="70" t="s">
        <v>2296</v>
      </c>
      <c r="I17" s="1066"/>
      <c r="J17" s="73">
        <v>0</v>
      </c>
      <c r="K17" s="73">
        <v>0</v>
      </c>
      <c r="L17" s="73">
        <v>0</v>
      </c>
      <c r="M17" s="73">
        <v>0</v>
      </c>
      <c r="N17" s="73">
        <v>0</v>
      </c>
      <c r="O17" s="73">
        <v>0</v>
      </c>
      <c r="P17" s="73">
        <v>0</v>
      </c>
      <c r="Q17" s="73">
        <v>0</v>
      </c>
      <c r="R17" s="73">
        <v>0</v>
      </c>
      <c r="S17" s="73">
        <v>0</v>
      </c>
      <c r="T17" s="73">
        <v>0</v>
      </c>
      <c r="U17" s="73">
        <v>14.454000000000001</v>
      </c>
      <c r="V17" s="73">
        <v>0</v>
      </c>
      <c r="W17" s="73">
        <v>0</v>
      </c>
      <c r="X17" s="73">
        <v>0</v>
      </c>
      <c r="Y17" s="73">
        <v>0</v>
      </c>
      <c r="Z17" s="73">
        <v>0</v>
      </c>
      <c r="AA17" s="73">
        <v>0</v>
      </c>
      <c r="AB17" s="73">
        <v>0</v>
      </c>
      <c r="AC17" s="73">
        <v>0</v>
      </c>
      <c r="AD17" s="73">
        <v>6.4530000000000003</v>
      </c>
      <c r="AE17" s="73">
        <v>0</v>
      </c>
      <c r="AF17" s="73">
        <v>0</v>
      </c>
      <c r="AG17" s="73">
        <v>0</v>
      </c>
      <c r="AH17" s="73">
        <v>0</v>
      </c>
      <c r="AI17" s="73">
        <v>0</v>
      </c>
      <c r="AJ17" s="73">
        <v>0</v>
      </c>
      <c r="AK17" s="73">
        <v>0</v>
      </c>
      <c r="AL17" s="73">
        <v>0</v>
      </c>
      <c r="AM17" s="73">
        <v>0</v>
      </c>
      <c r="AN17" s="73">
        <v>0</v>
      </c>
      <c r="AO17" s="73">
        <v>0</v>
      </c>
      <c r="AP17" s="73">
        <v>268.74200000000002</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3.5470000000000002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5.4130000000000003</v>
      </c>
      <c r="CJ17" s="73">
        <v>0</v>
      </c>
      <c r="CK17" s="73">
        <v>0</v>
      </c>
      <c r="CL17" s="73">
        <v>0</v>
      </c>
      <c r="CM17" s="73">
        <v>5.38</v>
      </c>
      <c r="CN17" s="73">
        <v>4.5469999999999997</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268.74200000000002</v>
      </c>
      <c r="DH17" s="73">
        <v>0</v>
      </c>
      <c r="DI17" s="73">
        <v>0</v>
      </c>
      <c r="DJ17" s="73">
        <v>0</v>
      </c>
      <c r="DK17" s="73">
        <v>0</v>
      </c>
      <c r="DL17" s="73">
        <v>0</v>
      </c>
      <c r="DM17" s="73">
        <v>0</v>
      </c>
      <c r="DN17" s="73">
        <v>0</v>
      </c>
      <c r="DO17" s="73">
        <v>0</v>
      </c>
      <c r="DP17" s="73">
        <v>0</v>
      </c>
      <c r="DQ17" s="73">
        <v>0</v>
      </c>
      <c r="DR17" s="73">
        <v>0</v>
      </c>
      <c r="DS17" s="73">
        <v>0</v>
      </c>
      <c r="DT17" s="73">
        <v>0</v>
      </c>
      <c r="DU17" s="73">
        <v>0</v>
      </c>
      <c r="DV17" s="73">
        <v>14.454000000000001</v>
      </c>
      <c r="DW17" s="73">
        <v>0</v>
      </c>
      <c r="DX17" s="73">
        <v>0</v>
      </c>
      <c r="DY17" s="73">
        <v>0</v>
      </c>
      <c r="DZ17" s="73">
        <v>0</v>
      </c>
      <c r="EA17" s="73">
        <v>0</v>
      </c>
      <c r="EB17" s="73">
        <v>0</v>
      </c>
      <c r="EC17" s="73">
        <v>0</v>
      </c>
      <c r="ED17" s="73">
        <v>0</v>
      </c>
      <c r="EE17" s="73">
        <v>6.4530000000000003</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3.5470000000000002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5.4130000000000003</v>
      </c>
      <c r="GK17" s="73">
        <v>0</v>
      </c>
      <c r="GL17" s="73">
        <v>0</v>
      </c>
      <c r="GM17" s="73">
        <v>0</v>
      </c>
      <c r="GN17" s="73">
        <v>5.38</v>
      </c>
      <c r="GO17" s="73">
        <v>4.5469999999999997</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268.74200000000002</v>
      </c>
      <c r="HG17" s="73">
        <v>0</v>
      </c>
      <c r="HH17" s="73">
        <v>0</v>
      </c>
      <c r="HI17" s="73">
        <v>0</v>
      </c>
      <c r="HJ17" s="73">
        <v>0</v>
      </c>
      <c r="HK17" s="73">
        <v>20.907</v>
      </c>
      <c r="HL17" s="73">
        <v>0</v>
      </c>
      <c r="HM17" s="73">
        <v>0</v>
      </c>
      <c r="HN17" s="73">
        <v>0</v>
      </c>
      <c r="HO17" s="73">
        <v>3.5470000000000002</v>
      </c>
      <c r="HP17" s="73">
        <v>0</v>
      </c>
      <c r="HQ17" s="73">
        <v>0</v>
      </c>
      <c r="HR17" s="73">
        <v>0</v>
      </c>
      <c r="HS17" s="73">
        <v>0</v>
      </c>
      <c r="HT17" s="73">
        <v>5.4130000000000003</v>
      </c>
      <c r="HU17" s="73">
        <v>5.38</v>
      </c>
      <c r="HV17" s="73">
        <v>4.5469999999999997</v>
      </c>
      <c r="HW17" s="73">
        <v>0</v>
      </c>
      <c r="HX17" s="73">
        <v>0</v>
      </c>
      <c r="HY17" s="73">
        <v>0</v>
      </c>
      <c r="HZ17" s="73">
        <v>0</v>
      </c>
      <c r="IA17" s="73">
        <v>268.74200000000002</v>
      </c>
      <c r="IB17" s="73">
        <v>0</v>
      </c>
      <c r="IC17" s="73">
        <v>0</v>
      </c>
      <c r="ID17" s="73">
        <v>0</v>
      </c>
      <c r="IE17" s="73">
        <v>0</v>
      </c>
      <c r="IF17" s="73">
        <v>20.907</v>
      </c>
      <c r="IG17" s="73">
        <v>268.74200000000002</v>
      </c>
      <c r="IH17" s="73">
        <v>0</v>
      </c>
      <c r="II17" s="73">
        <v>0</v>
      </c>
      <c r="IJ17" s="73">
        <v>3.5470000000000002</v>
      </c>
      <c r="IK17" s="73">
        <v>0</v>
      </c>
      <c r="IL17" s="73">
        <v>0</v>
      </c>
      <c r="IM17" s="73">
        <v>0</v>
      </c>
      <c r="IN17" s="73">
        <v>0</v>
      </c>
      <c r="IO17" s="73">
        <v>5.4130000000000003</v>
      </c>
      <c r="IP17" s="73">
        <v>5.38</v>
      </c>
      <c r="IQ17" s="73">
        <v>4.5469999999999997</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2</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1</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2</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1</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3</v>
      </c>
      <c r="QY17" s="71">
        <v>0</v>
      </c>
      <c r="QZ17" s="71">
        <v>0</v>
      </c>
      <c r="RA17" s="71">
        <v>0</v>
      </c>
      <c r="RB17" s="71">
        <v>1</v>
      </c>
      <c r="RC17" s="71">
        <v>0</v>
      </c>
      <c r="RD17" s="71">
        <v>0</v>
      </c>
      <c r="RE17" s="71">
        <v>0</v>
      </c>
      <c r="RF17" s="71">
        <v>0</v>
      </c>
      <c r="RG17" s="71">
        <v>1</v>
      </c>
      <c r="RH17" s="71">
        <v>1</v>
      </c>
      <c r="RI17" s="71">
        <v>1</v>
      </c>
      <c r="RJ17" s="71">
        <v>0</v>
      </c>
      <c r="RK17" s="71">
        <v>0</v>
      </c>
      <c r="RL17" s="71">
        <v>0</v>
      </c>
      <c r="RM17" s="71">
        <v>0</v>
      </c>
      <c r="RN17" s="71">
        <v>1</v>
      </c>
      <c r="RO17" s="71">
        <v>0</v>
      </c>
      <c r="RP17" s="71">
        <v>0</v>
      </c>
      <c r="RQ17" s="71">
        <v>0</v>
      </c>
      <c r="RR17" s="71">
        <v>0</v>
      </c>
      <c r="RS17" s="71">
        <v>3</v>
      </c>
      <c r="RT17" s="71">
        <v>1</v>
      </c>
      <c r="RU17" s="71">
        <v>0</v>
      </c>
      <c r="RV17" s="71">
        <v>0</v>
      </c>
      <c r="RW17" s="71">
        <v>1</v>
      </c>
      <c r="RX17" s="71">
        <v>0</v>
      </c>
      <c r="RY17" s="71">
        <v>0</v>
      </c>
      <c r="RZ17" s="71">
        <v>0</v>
      </c>
      <c r="SA17" s="71">
        <v>0</v>
      </c>
      <c r="SB17" s="71">
        <v>1</v>
      </c>
      <c r="SC17" s="71">
        <v>1</v>
      </c>
      <c r="SD17" s="71">
        <v>1</v>
      </c>
      <c r="SE17" s="71">
        <v>0</v>
      </c>
      <c r="SF17" s="71">
        <v>0</v>
      </c>
      <c r="SG17" s="71">
        <v>0</v>
      </c>
      <c r="SH17" s="71">
        <v>0</v>
      </c>
    </row>
    <row r="18" spans="1:502">
      <c r="A18" s="16" t="s">
        <v>2305</v>
      </c>
      <c r="B18" s="70">
        <v>10</v>
      </c>
      <c r="C18" s="70">
        <v>10</v>
      </c>
      <c r="D18" s="70">
        <v>1</v>
      </c>
      <c r="E18" s="70">
        <v>2013</v>
      </c>
      <c r="F18" s="70" t="s">
        <v>180</v>
      </c>
      <c r="G18" s="1073" t="s">
        <v>2295</v>
      </c>
      <c r="H18" s="70" t="s">
        <v>2296</v>
      </c>
      <c r="I18" s="1066"/>
      <c r="J18" s="73">
        <v>0</v>
      </c>
      <c r="K18" s="73">
        <v>0</v>
      </c>
      <c r="L18" s="73">
        <v>0</v>
      </c>
      <c r="M18" s="73">
        <v>0</v>
      </c>
      <c r="N18" s="73">
        <v>0</v>
      </c>
      <c r="O18" s="73">
        <v>0</v>
      </c>
      <c r="P18" s="73">
        <v>0</v>
      </c>
      <c r="Q18" s="73">
        <v>0</v>
      </c>
      <c r="R18" s="73">
        <v>0</v>
      </c>
      <c r="S18" s="73">
        <v>0</v>
      </c>
      <c r="T18" s="73">
        <v>0</v>
      </c>
      <c r="U18" s="73">
        <v>18.939</v>
      </c>
      <c r="V18" s="73">
        <v>0</v>
      </c>
      <c r="W18" s="73">
        <v>0</v>
      </c>
      <c r="X18" s="73">
        <v>0</v>
      </c>
      <c r="Y18" s="73">
        <v>0</v>
      </c>
      <c r="Z18" s="73">
        <v>0</v>
      </c>
      <c r="AA18" s="73">
        <v>0</v>
      </c>
      <c r="AB18" s="73">
        <v>0</v>
      </c>
      <c r="AC18" s="73">
        <v>0</v>
      </c>
      <c r="AD18" s="73">
        <v>6.3529999999999998</v>
      </c>
      <c r="AE18" s="73">
        <v>0</v>
      </c>
      <c r="AF18" s="73">
        <v>0</v>
      </c>
      <c r="AG18" s="73">
        <v>0</v>
      </c>
      <c r="AH18" s="73">
        <v>0</v>
      </c>
      <c r="AI18" s="73">
        <v>0</v>
      </c>
      <c r="AJ18" s="73">
        <v>0</v>
      </c>
      <c r="AK18" s="73">
        <v>0</v>
      </c>
      <c r="AL18" s="73">
        <v>0</v>
      </c>
      <c r="AM18" s="73">
        <v>0</v>
      </c>
      <c r="AN18" s="73">
        <v>0</v>
      </c>
      <c r="AO18" s="73">
        <v>0</v>
      </c>
      <c r="AP18" s="73">
        <v>270.42</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3.552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6.0060000000000002</v>
      </c>
      <c r="CN18" s="73">
        <v>4.782</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270.42</v>
      </c>
      <c r="DH18" s="73">
        <v>0</v>
      </c>
      <c r="DI18" s="73">
        <v>0</v>
      </c>
      <c r="DJ18" s="73">
        <v>0</v>
      </c>
      <c r="DK18" s="73">
        <v>0</v>
      </c>
      <c r="DL18" s="73">
        <v>0</v>
      </c>
      <c r="DM18" s="73">
        <v>0</v>
      </c>
      <c r="DN18" s="73">
        <v>0</v>
      </c>
      <c r="DO18" s="73">
        <v>0</v>
      </c>
      <c r="DP18" s="73">
        <v>0</v>
      </c>
      <c r="DQ18" s="73">
        <v>0</v>
      </c>
      <c r="DR18" s="73">
        <v>0</v>
      </c>
      <c r="DS18" s="73">
        <v>0</v>
      </c>
      <c r="DT18" s="73">
        <v>0</v>
      </c>
      <c r="DU18" s="73">
        <v>0</v>
      </c>
      <c r="DV18" s="73">
        <v>18.939</v>
      </c>
      <c r="DW18" s="73">
        <v>0</v>
      </c>
      <c r="DX18" s="73">
        <v>0</v>
      </c>
      <c r="DY18" s="73">
        <v>0</v>
      </c>
      <c r="DZ18" s="73">
        <v>0</v>
      </c>
      <c r="EA18" s="73">
        <v>0</v>
      </c>
      <c r="EB18" s="73">
        <v>0</v>
      </c>
      <c r="EC18" s="73">
        <v>0</v>
      </c>
      <c r="ED18" s="73">
        <v>0</v>
      </c>
      <c r="EE18" s="73">
        <v>6.3529999999999998</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3.552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6.0060000000000002</v>
      </c>
      <c r="GO18" s="73">
        <v>4.782</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270.42</v>
      </c>
      <c r="HG18" s="73">
        <v>0</v>
      </c>
      <c r="HH18" s="73">
        <v>0</v>
      </c>
      <c r="HI18" s="73">
        <v>0</v>
      </c>
      <c r="HJ18" s="73">
        <v>0</v>
      </c>
      <c r="HK18" s="73">
        <v>25.292000000000002</v>
      </c>
      <c r="HL18" s="73">
        <v>0</v>
      </c>
      <c r="HM18" s="73">
        <v>0</v>
      </c>
      <c r="HN18" s="73">
        <v>0</v>
      </c>
      <c r="HO18" s="73">
        <v>3.552</v>
      </c>
      <c r="HP18" s="73">
        <v>0</v>
      </c>
      <c r="HQ18" s="73">
        <v>0</v>
      </c>
      <c r="HR18" s="73">
        <v>0</v>
      </c>
      <c r="HS18" s="73">
        <v>0</v>
      </c>
      <c r="HT18" s="73">
        <v>0</v>
      </c>
      <c r="HU18" s="73">
        <v>6.0060000000000002</v>
      </c>
      <c r="HV18" s="73">
        <v>4.782</v>
      </c>
      <c r="HW18" s="73">
        <v>0</v>
      </c>
      <c r="HX18" s="73">
        <v>0</v>
      </c>
      <c r="HY18" s="73">
        <v>0</v>
      </c>
      <c r="HZ18" s="73">
        <v>0</v>
      </c>
      <c r="IA18" s="73">
        <v>270.42</v>
      </c>
      <c r="IB18" s="73">
        <v>0</v>
      </c>
      <c r="IC18" s="73">
        <v>0</v>
      </c>
      <c r="ID18" s="73">
        <v>0</v>
      </c>
      <c r="IE18" s="73">
        <v>0</v>
      </c>
      <c r="IF18" s="73">
        <v>25.292000000000002</v>
      </c>
      <c r="IG18" s="73">
        <v>270.42</v>
      </c>
      <c r="IH18" s="73">
        <v>0</v>
      </c>
      <c r="II18" s="73">
        <v>0</v>
      </c>
      <c r="IJ18" s="73">
        <v>3.552</v>
      </c>
      <c r="IK18" s="73">
        <v>0</v>
      </c>
      <c r="IL18" s="73">
        <v>0</v>
      </c>
      <c r="IM18" s="73">
        <v>0</v>
      </c>
      <c r="IN18" s="73">
        <v>0</v>
      </c>
      <c r="IO18" s="73">
        <v>0</v>
      </c>
      <c r="IP18" s="73">
        <v>6.0060000000000002</v>
      </c>
      <c r="IQ18" s="73">
        <v>4.782</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2</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1</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2</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1</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3</v>
      </c>
      <c r="QY18" s="71">
        <v>0</v>
      </c>
      <c r="QZ18" s="71">
        <v>0</v>
      </c>
      <c r="RA18" s="71">
        <v>0</v>
      </c>
      <c r="RB18" s="71">
        <v>1</v>
      </c>
      <c r="RC18" s="71">
        <v>0</v>
      </c>
      <c r="RD18" s="71">
        <v>0</v>
      </c>
      <c r="RE18" s="71">
        <v>0</v>
      </c>
      <c r="RF18" s="71">
        <v>0</v>
      </c>
      <c r="RG18" s="71">
        <v>0</v>
      </c>
      <c r="RH18" s="71">
        <v>1</v>
      </c>
      <c r="RI18" s="71">
        <v>1</v>
      </c>
      <c r="RJ18" s="71">
        <v>0</v>
      </c>
      <c r="RK18" s="71">
        <v>0</v>
      </c>
      <c r="RL18" s="71">
        <v>0</v>
      </c>
      <c r="RM18" s="71">
        <v>0</v>
      </c>
      <c r="RN18" s="71">
        <v>1</v>
      </c>
      <c r="RO18" s="71">
        <v>0</v>
      </c>
      <c r="RP18" s="71">
        <v>0</v>
      </c>
      <c r="RQ18" s="71">
        <v>0</v>
      </c>
      <c r="RR18" s="71">
        <v>0</v>
      </c>
      <c r="RS18" s="71">
        <v>3</v>
      </c>
      <c r="RT18" s="71">
        <v>1</v>
      </c>
      <c r="RU18" s="71">
        <v>0</v>
      </c>
      <c r="RV18" s="71">
        <v>0</v>
      </c>
      <c r="RW18" s="71">
        <v>1</v>
      </c>
      <c r="RX18" s="71">
        <v>0</v>
      </c>
      <c r="RY18" s="71">
        <v>0</v>
      </c>
      <c r="RZ18" s="71">
        <v>0</v>
      </c>
      <c r="SA18" s="71">
        <v>0</v>
      </c>
      <c r="SB18" s="71">
        <v>0</v>
      </c>
      <c r="SC18" s="71">
        <v>1</v>
      </c>
      <c r="SD18" s="71">
        <v>1</v>
      </c>
      <c r="SE18" s="71">
        <v>0</v>
      </c>
      <c r="SF18" s="71">
        <v>0</v>
      </c>
      <c r="SG18" s="71">
        <v>0</v>
      </c>
      <c r="SH18" s="71">
        <v>0</v>
      </c>
    </row>
    <row r="19" spans="1:502">
      <c r="A19" s="16" t="s">
        <v>2306</v>
      </c>
      <c r="B19" s="70">
        <v>11</v>
      </c>
      <c r="C19" s="70">
        <v>11</v>
      </c>
      <c r="D19" s="70">
        <v>1</v>
      </c>
      <c r="E19" s="70">
        <v>2014</v>
      </c>
      <c r="F19" s="70" t="s">
        <v>181</v>
      </c>
      <c r="G19" s="1073" t="s">
        <v>2295</v>
      </c>
      <c r="H19" s="70" t="s">
        <v>2296</v>
      </c>
      <c r="I19" s="1066"/>
      <c r="J19" s="73">
        <v>0</v>
      </c>
      <c r="K19" s="73">
        <v>0</v>
      </c>
      <c r="L19" s="73">
        <v>0</v>
      </c>
      <c r="M19" s="73">
        <v>0</v>
      </c>
      <c r="N19" s="73">
        <v>0</v>
      </c>
      <c r="O19" s="73">
        <v>0</v>
      </c>
      <c r="P19" s="73">
        <v>0</v>
      </c>
      <c r="Q19" s="73">
        <v>0</v>
      </c>
      <c r="R19" s="73">
        <v>0</v>
      </c>
      <c r="S19" s="73">
        <v>0</v>
      </c>
      <c r="T19" s="73">
        <v>0</v>
      </c>
      <c r="U19" s="73">
        <v>18.312000000000001</v>
      </c>
      <c r="V19" s="73">
        <v>0</v>
      </c>
      <c r="W19" s="73">
        <v>0</v>
      </c>
      <c r="X19" s="73">
        <v>0</v>
      </c>
      <c r="Y19" s="73">
        <v>0</v>
      </c>
      <c r="Z19" s="73">
        <v>0</v>
      </c>
      <c r="AA19" s="73">
        <v>0</v>
      </c>
      <c r="AB19" s="73">
        <v>0</v>
      </c>
      <c r="AC19" s="73">
        <v>0</v>
      </c>
      <c r="AD19" s="73">
        <v>5.1950000000000003</v>
      </c>
      <c r="AE19" s="73">
        <v>0</v>
      </c>
      <c r="AF19" s="73">
        <v>0</v>
      </c>
      <c r="AG19" s="73">
        <v>0</v>
      </c>
      <c r="AH19" s="73">
        <v>0</v>
      </c>
      <c r="AI19" s="73">
        <v>0</v>
      </c>
      <c r="AJ19" s="73">
        <v>0</v>
      </c>
      <c r="AK19" s="73">
        <v>0</v>
      </c>
      <c r="AL19" s="73">
        <v>0</v>
      </c>
      <c r="AM19" s="73">
        <v>0</v>
      </c>
      <c r="AN19" s="73">
        <v>0</v>
      </c>
      <c r="AO19" s="73">
        <v>0</v>
      </c>
      <c r="AP19" s="73">
        <v>348.43200000000002</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3.2160000000000002</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5.39</v>
      </c>
      <c r="CJ19" s="73">
        <v>0</v>
      </c>
      <c r="CK19" s="73">
        <v>0</v>
      </c>
      <c r="CL19" s="73">
        <v>0</v>
      </c>
      <c r="CM19" s="73">
        <v>5.8789999999999996</v>
      </c>
      <c r="CN19" s="73">
        <v>4.7149999999999999</v>
      </c>
      <c r="CO19" s="73">
        <v>0</v>
      </c>
      <c r="CP19" s="73">
        <v>0</v>
      </c>
      <c r="CQ19" s="73">
        <v>0</v>
      </c>
      <c r="CR19" s="73">
        <v>0</v>
      </c>
      <c r="CS19" s="73">
        <v>0</v>
      </c>
      <c r="CT19" s="73">
        <v>0</v>
      </c>
      <c r="CU19" s="73">
        <v>0</v>
      </c>
      <c r="CV19" s="73">
        <v>0</v>
      </c>
      <c r="CW19" s="73">
        <v>0</v>
      </c>
      <c r="CX19" s="73">
        <v>0</v>
      </c>
      <c r="CY19" s="73">
        <v>0</v>
      </c>
      <c r="CZ19" s="73">
        <v>0</v>
      </c>
      <c r="DA19" s="73">
        <v>0</v>
      </c>
      <c r="DB19" s="73">
        <v>9.7989999999999995</v>
      </c>
      <c r="DC19" s="73">
        <v>0</v>
      </c>
      <c r="DD19" s="73">
        <v>0</v>
      </c>
      <c r="DE19" s="73">
        <v>0</v>
      </c>
      <c r="DF19" s="73">
        <v>0</v>
      </c>
      <c r="DG19" s="73">
        <v>348.43200000000002</v>
      </c>
      <c r="DH19" s="73">
        <v>0</v>
      </c>
      <c r="DI19" s="73">
        <v>0</v>
      </c>
      <c r="DJ19" s="73">
        <v>0</v>
      </c>
      <c r="DK19" s="73">
        <v>0</v>
      </c>
      <c r="DL19" s="73">
        <v>0</v>
      </c>
      <c r="DM19" s="73">
        <v>0</v>
      </c>
      <c r="DN19" s="73">
        <v>0</v>
      </c>
      <c r="DO19" s="73">
        <v>0</v>
      </c>
      <c r="DP19" s="73">
        <v>0</v>
      </c>
      <c r="DQ19" s="73">
        <v>0</v>
      </c>
      <c r="DR19" s="73">
        <v>0</v>
      </c>
      <c r="DS19" s="73">
        <v>0</v>
      </c>
      <c r="DT19" s="73">
        <v>0</v>
      </c>
      <c r="DU19" s="73">
        <v>0</v>
      </c>
      <c r="DV19" s="73">
        <v>18.312000000000001</v>
      </c>
      <c r="DW19" s="73">
        <v>0</v>
      </c>
      <c r="DX19" s="73">
        <v>0</v>
      </c>
      <c r="DY19" s="73">
        <v>0</v>
      </c>
      <c r="DZ19" s="73">
        <v>0</v>
      </c>
      <c r="EA19" s="73">
        <v>0</v>
      </c>
      <c r="EB19" s="73">
        <v>0</v>
      </c>
      <c r="EC19" s="73">
        <v>0</v>
      </c>
      <c r="ED19" s="73">
        <v>0</v>
      </c>
      <c r="EE19" s="73">
        <v>5.1950000000000003</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3.2160000000000002</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5.39</v>
      </c>
      <c r="GK19" s="73">
        <v>0</v>
      </c>
      <c r="GL19" s="73">
        <v>0</v>
      </c>
      <c r="GM19" s="73">
        <v>0</v>
      </c>
      <c r="GN19" s="73">
        <v>5.8789999999999996</v>
      </c>
      <c r="GO19" s="73">
        <v>4.7149999999999999</v>
      </c>
      <c r="GP19" s="73">
        <v>0</v>
      </c>
      <c r="GQ19" s="73">
        <v>0</v>
      </c>
      <c r="GR19" s="73">
        <v>0</v>
      </c>
      <c r="GS19" s="73">
        <v>0</v>
      </c>
      <c r="GT19" s="73">
        <v>0</v>
      </c>
      <c r="GU19" s="73">
        <v>0</v>
      </c>
      <c r="GV19" s="73">
        <v>0</v>
      </c>
      <c r="GW19" s="73">
        <v>0</v>
      </c>
      <c r="GX19" s="73">
        <v>0</v>
      </c>
      <c r="GY19" s="73">
        <v>0</v>
      </c>
      <c r="GZ19" s="73">
        <v>0</v>
      </c>
      <c r="HA19" s="73">
        <v>0</v>
      </c>
      <c r="HB19" s="73">
        <v>0</v>
      </c>
      <c r="HC19" s="73">
        <v>9.7989999999999995</v>
      </c>
      <c r="HD19" s="73">
        <v>0</v>
      </c>
      <c r="HE19" s="73">
        <v>0</v>
      </c>
      <c r="HF19" s="73">
        <v>348.43200000000002</v>
      </c>
      <c r="HG19" s="73">
        <v>0</v>
      </c>
      <c r="HH19" s="73">
        <v>0</v>
      </c>
      <c r="HI19" s="73">
        <v>0</v>
      </c>
      <c r="HJ19" s="73">
        <v>0</v>
      </c>
      <c r="HK19" s="73">
        <v>23.507000000000001</v>
      </c>
      <c r="HL19" s="73">
        <v>0</v>
      </c>
      <c r="HM19" s="73">
        <v>0</v>
      </c>
      <c r="HN19" s="73">
        <v>0</v>
      </c>
      <c r="HO19" s="73">
        <v>3.2160000000000002</v>
      </c>
      <c r="HP19" s="73">
        <v>0</v>
      </c>
      <c r="HQ19" s="73">
        <v>0</v>
      </c>
      <c r="HR19" s="73">
        <v>0</v>
      </c>
      <c r="HS19" s="73">
        <v>0</v>
      </c>
      <c r="HT19" s="73">
        <v>5.39</v>
      </c>
      <c r="HU19" s="73">
        <v>5.8789999999999996</v>
      </c>
      <c r="HV19" s="73">
        <v>4.7149999999999999</v>
      </c>
      <c r="HW19" s="73">
        <v>0</v>
      </c>
      <c r="HX19" s="73">
        <v>0</v>
      </c>
      <c r="HY19" s="73">
        <v>9.7989999999999995</v>
      </c>
      <c r="HZ19" s="73">
        <v>0</v>
      </c>
      <c r="IA19" s="73">
        <v>348.43200000000002</v>
      </c>
      <c r="IB19" s="73">
        <v>0</v>
      </c>
      <c r="IC19" s="73">
        <v>0</v>
      </c>
      <c r="ID19" s="73">
        <v>0</v>
      </c>
      <c r="IE19" s="73">
        <v>0</v>
      </c>
      <c r="IF19" s="73">
        <v>23.507000000000001</v>
      </c>
      <c r="IG19" s="73">
        <v>348.43200000000002</v>
      </c>
      <c r="IH19" s="73">
        <v>0</v>
      </c>
      <c r="II19" s="73">
        <v>0</v>
      </c>
      <c r="IJ19" s="73">
        <v>3.2160000000000002</v>
      </c>
      <c r="IK19" s="73">
        <v>0</v>
      </c>
      <c r="IL19" s="73">
        <v>0</v>
      </c>
      <c r="IM19" s="73">
        <v>0</v>
      </c>
      <c r="IN19" s="73">
        <v>0</v>
      </c>
      <c r="IO19" s="73">
        <v>5.39</v>
      </c>
      <c r="IP19" s="73">
        <v>5.8789999999999996</v>
      </c>
      <c r="IQ19" s="73">
        <v>4.7149999999999999</v>
      </c>
      <c r="IR19" s="73">
        <v>0</v>
      </c>
      <c r="IS19" s="73">
        <v>0</v>
      </c>
      <c r="IT19" s="73">
        <v>9.7989999999999995</v>
      </c>
      <c r="IU19" s="73">
        <v>0</v>
      </c>
      <c r="IV19" s="74">
        <v>0</v>
      </c>
      <c r="IW19" s="71">
        <v>0</v>
      </c>
      <c r="IX19" s="71">
        <v>0</v>
      </c>
      <c r="IY19" s="71">
        <v>0</v>
      </c>
      <c r="IZ19" s="71">
        <v>0</v>
      </c>
      <c r="JA19" s="71">
        <v>0</v>
      </c>
      <c r="JB19" s="71">
        <v>0</v>
      </c>
      <c r="JC19" s="71">
        <v>0</v>
      </c>
      <c r="JD19" s="71">
        <v>0</v>
      </c>
      <c r="JE19" s="71">
        <v>0</v>
      </c>
      <c r="JF19" s="71">
        <v>0</v>
      </c>
      <c r="JG19" s="71">
        <v>0</v>
      </c>
      <c r="JH19" s="71">
        <v>2</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1</v>
      </c>
      <c r="MA19" s="71">
        <v>1</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2</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1</v>
      </c>
      <c r="QB19" s="71">
        <v>1</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1</v>
      </c>
      <c r="QT19" s="71">
        <v>0</v>
      </c>
      <c r="QU19" s="71">
        <v>0</v>
      </c>
      <c r="QV19" s="71">
        <v>0</v>
      </c>
      <c r="QW19" s="71">
        <v>0</v>
      </c>
      <c r="QX19" s="71">
        <v>3</v>
      </c>
      <c r="QY19" s="71">
        <v>0</v>
      </c>
      <c r="QZ19" s="71">
        <v>0</v>
      </c>
      <c r="RA19" s="71">
        <v>0</v>
      </c>
      <c r="RB19" s="71">
        <v>1</v>
      </c>
      <c r="RC19" s="71">
        <v>0</v>
      </c>
      <c r="RD19" s="71">
        <v>0</v>
      </c>
      <c r="RE19" s="71">
        <v>0</v>
      </c>
      <c r="RF19" s="71">
        <v>0</v>
      </c>
      <c r="RG19" s="71">
        <v>1</v>
      </c>
      <c r="RH19" s="71">
        <v>1</v>
      </c>
      <c r="RI19" s="71">
        <v>1</v>
      </c>
      <c r="RJ19" s="71">
        <v>0</v>
      </c>
      <c r="RK19" s="71">
        <v>0</v>
      </c>
      <c r="RL19" s="71">
        <v>1</v>
      </c>
      <c r="RM19" s="71">
        <v>0</v>
      </c>
      <c r="RN19" s="71">
        <v>1</v>
      </c>
      <c r="RO19" s="71">
        <v>0</v>
      </c>
      <c r="RP19" s="71">
        <v>0</v>
      </c>
      <c r="RQ19" s="71">
        <v>0</v>
      </c>
      <c r="RR19" s="71">
        <v>0</v>
      </c>
      <c r="RS19" s="71">
        <v>3</v>
      </c>
      <c r="RT19" s="71">
        <v>1</v>
      </c>
      <c r="RU19" s="71">
        <v>0</v>
      </c>
      <c r="RV19" s="71">
        <v>0</v>
      </c>
      <c r="RW19" s="71">
        <v>1</v>
      </c>
      <c r="RX19" s="71">
        <v>0</v>
      </c>
      <c r="RY19" s="71">
        <v>0</v>
      </c>
      <c r="RZ19" s="71">
        <v>0</v>
      </c>
      <c r="SA19" s="71">
        <v>0</v>
      </c>
      <c r="SB19" s="71">
        <v>1</v>
      </c>
      <c r="SC19" s="71">
        <v>1</v>
      </c>
      <c r="SD19" s="71">
        <v>1</v>
      </c>
      <c r="SE19" s="71">
        <v>0</v>
      </c>
      <c r="SF19" s="71">
        <v>0</v>
      </c>
      <c r="SG19" s="71">
        <v>1</v>
      </c>
      <c r="SH19" s="71">
        <v>0</v>
      </c>
    </row>
    <row r="20" spans="1:502">
      <c r="A20" s="16" t="s">
        <v>2307</v>
      </c>
      <c r="B20" s="70">
        <v>12</v>
      </c>
      <c r="C20" s="70">
        <v>12</v>
      </c>
      <c r="D20" s="70">
        <v>1</v>
      </c>
      <c r="E20" s="70">
        <v>2015</v>
      </c>
      <c r="F20" s="70" t="s">
        <v>182</v>
      </c>
      <c r="G20" s="1073" t="s">
        <v>2295</v>
      </c>
      <c r="H20" s="70" t="s">
        <v>2296</v>
      </c>
      <c r="I20" s="1066"/>
      <c r="J20" s="73">
        <v>0</v>
      </c>
      <c r="K20" s="73">
        <v>0</v>
      </c>
      <c r="L20" s="73">
        <v>0</v>
      </c>
      <c r="M20" s="73">
        <v>0</v>
      </c>
      <c r="N20" s="73">
        <v>0</v>
      </c>
      <c r="O20" s="73">
        <v>0</v>
      </c>
      <c r="P20" s="73">
        <v>0</v>
      </c>
      <c r="Q20" s="73">
        <v>0</v>
      </c>
      <c r="R20" s="73">
        <v>0</v>
      </c>
      <c r="S20" s="73">
        <v>0</v>
      </c>
      <c r="T20" s="73">
        <v>0</v>
      </c>
      <c r="U20" s="73">
        <v>17.952000000000002</v>
      </c>
      <c r="V20" s="73">
        <v>0</v>
      </c>
      <c r="W20" s="73">
        <v>0</v>
      </c>
      <c r="X20" s="73">
        <v>0</v>
      </c>
      <c r="Y20" s="73">
        <v>0</v>
      </c>
      <c r="Z20" s="73">
        <v>0</v>
      </c>
      <c r="AA20" s="73">
        <v>0</v>
      </c>
      <c r="AB20" s="73">
        <v>0</v>
      </c>
      <c r="AC20" s="73">
        <v>0</v>
      </c>
      <c r="AD20" s="73">
        <v>4.9210000000000003</v>
      </c>
      <c r="AE20" s="73">
        <v>0</v>
      </c>
      <c r="AF20" s="73">
        <v>0</v>
      </c>
      <c r="AG20" s="73">
        <v>0</v>
      </c>
      <c r="AH20" s="73">
        <v>0</v>
      </c>
      <c r="AI20" s="73">
        <v>0</v>
      </c>
      <c r="AJ20" s="73">
        <v>0</v>
      </c>
      <c r="AK20" s="73">
        <v>0</v>
      </c>
      <c r="AL20" s="73">
        <v>0</v>
      </c>
      <c r="AM20" s="73">
        <v>0</v>
      </c>
      <c r="AN20" s="73">
        <v>0</v>
      </c>
      <c r="AO20" s="73">
        <v>0</v>
      </c>
      <c r="AP20" s="73">
        <v>261.339</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5.3120000000000003</v>
      </c>
      <c r="CJ20" s="73">
        <v>0</v>
      </c>
      <c r="CK20" s="73">
        <v>0</v>
      </c>
      <c r="CL20" s="73">
        <v>0</v>
      </c>
      <c r="CM20" s="73">
        <v>5.5940000000000003</v>
      </c>
      <c r="CN20" s="73">
        <v>4.7569999999999997</v>
      </c>
      <c r="CO20" s="73">
        <v>0</v>
      </c>
      <c r="CP20" s="73">
        <v>0</v>
      </c>
      <c r="CQ20" s="73">
        <v>0</v>
      </c>
      <c r="CR20" s="73">
        <v>0</v>
      </c>
      <c r="CS20" s="73">
        <v>0</v>
      </c>
      <c r="CT20" s="73">
        <v>0</v>
      </c>
      <c r="CU20" s="73">
        <v>0</v>
      </c>
      <c r="CV20" s="73">
        <v>0</v>
      </c>
      <c r="CW20" s="73">
        <v>0</v>
      </c>
      <c r="CX20" s="73">
        <v>0</v>
      </c>
      <c r="CY20" s="73">
        <v>0</v>
      </c>
      <c r="CZ20" s="73">
        <v>0</v>
      </c>
      <c r="DA20" s="73">
        <v>0</v>
      </c>
      <c r="DB20" s="73">
        <v>9.7989999999999995</v>
      </c>
      <c r="DC20" s="73">
        <v>0</v>
      </c>
      <c r="DD20" s="73">
        <v>0</v>
      </c>
      <c r="DE20" s="73">
        <v>0</v>
      </c>
      <c r="DF20" s="73">
        <v>0</v>
      </c>
      <c r="DG20" s="73">
        <v>261.339</v>
      </c>
      <c r="DH20" s="73">
        <v>0</v>
      </c>
      <c r="DI20" s="73">
        <v>0</v>
      </c>
      <c r="DJ20" s="73">
        <v>0</v>
      </c>
      <c r="DK20" s="73">
        <v>0</v>
      </c>
      <c r="DL20" s="73">
        <v>0</v>
      </c>
      <c r="DM20" s="73">
        <v>0</v>
      </c>
      <c r="DN20" s="73">
        <v>0</v>
      </c>
      <c r="DO20" s="73">
        <v>0</v>
      </c>
      <c r="DP20" s="73">
        <v>0</v>
      </c>
      <c r="DQ20" s="73">
        <v>0</v>
      </c>
      <c r="DR20" s="73">
        <v>0</v>
      </c>
      <c r="DS20" s="73">
        <v>0</v>
      </c>
      <c r="DT20" s="73">
        <v>0</v>
      </c>
      <c r="DU20" s="73">
        <v>0</v>
      </c>
      <c r="DV20" s="73">
        <v>17.952000000000002</v>
      </c>
      <c r="DW20" s="73">
        <v>0</v>
      </c>
      <c r="DX20" s="73">
        <v>0</v>
      </c>
      <c r="DY20" s="73">
        <v>0</v>
      </c>
      <c r="DZ20" s="73">
        <v>0</v>
      </c>
      <c r="EA20" s="73">
        <v>0</v>
      </c>
      <c r="EB20" s="73">
        <v>0</v>
      </c>
      <c r="EC20" s="73">
        <v>0</v>
      </c>
      <c r="ED20" s="73">
        <v>0</v>
      </c>
      <c r="EE20" s="73">
        <v>4.9210000000000003</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5.3120000000000003</v>
      </c>
      <c r="GK20" s="73">
        <v>0</v>
      </c>
      <c r="GL20" s="73">
        <v>0</v>
      </c>
      <c r="GM20" s="73">
        <v>0</v>
      </c>
      <c r="GN20" s="73">
        <v>5.5940000000000003</v>
      </c>
      <c r="GO20" s="73">
        <v>4.7569999999999997</v>
      </c>
      <c r="GP20" s="73">
        <v>0</v>
      </c>
      <c r="GQ20" s="73">
        <v>0</v>
      </c>
      <c r="GR20" s="73">
        <v>0</v>
      </c>
      <c r="GS20" s="73">
        <v>0</v>
      </c>
      <c r="GT20" s="73">
        <v>0</v>
      </c>
      <c r="GU20" s="73">
        <v>0</v>
      </c>
      <c r="GV20" s="73">
        <v>0</v>
      </c>
      <c r="GW20" s="73">
        <v>0</v>
      </c>
      <c r="GX20" s="73">
        <v>0</v>
      </c>
      <c r="GY20" s="73">
        <v>0</v>
      </c>
      <c r="GZ20" s="73">
        <v>0</v>
      </c>
      <c r="HA20" s="73">
        <v>0</v>
      </c>
      <c r="HB20" s="73">
        <v>0</v>
      </c>
      <c r="HC20" s="73">
        <v>9.7989999999999995</v>
      </c>
      <c r="HD20" s="73">
        <v>0</v>
      </c>
      <c r="HE20" s="73">
        <v>0</v>
      </c>
      <c r="HF20" s="73">
        <v>261.339</v>
      </c>
      <c r="HG20" s="73">
        <v>0</v>
      </c>
      <c r="HH20" s="73">
        <v>0</v>
      </c>
      <c r="HI20" s="73">
        <v>0</v>
      </c>
      <c r="HJ20" s="73">
        <v>0</v>
      </c>
      <c r="HK20" s="73">
        <v>22.873000000000001</v>
      </c>
      <c r="HL20" s="73">
        <v>0</v>
      </c>
      <c r="HM20" s="73">
        <v>0</v>
      </c>
      <c r="HN20" s="73">
        <v>0</v>
      </c>
      <c r="HO20" s="73">
        <v>0</v>
      </c>
      <c r="HP20" s="73">
        <v>0</v>
      </c>
      <c r="HQ20" s="73">
        <v>0</v>
      </c>
      <c r="HR20" s="73">
        <v>0</v>
      </c>
      <c r="HS20" s="73">
        <v>0</v>
      </c>
      <c r="HT20" s="73">
        <v>5.3120000000000003</v>
      </c>
      <c r="HU20" s="73">
        <v>5.5940000000000003</v>
      </c>
      <c r="HV20" s="73">
        <v>4.7569999999999997</v>
      </c>
      <c r="HW20" s="73">
        <v>0</v>
      </c>
      <c r="HX20" s="73">
        <v>0</v>
      </c>
      <c r="HY20" s="73">
        <v>9.7989999999999995</v>
      </c>
      <c r="HZ20" s="73">
        <v>0</v>
      </c>
      <c r="IA20" s="73">
        <v>261.339</v>
      </c>
      <c r="IB20" s="73">
        <v>0</v>
      </c>
      <c r="IC20" s="73">
        <v>0</v>
      </c>
      <c r="ID20" s="73">
        <v>0</v>
      </c>
      <c r="IE20" s="73">
        <v>0</v>
      </c>
      <c r="IF20" s="73">
        <v>22.873000000000001</v>
      </c>
      <c r="IG20" s="73">
        <v>261.339</v>
      </c>
      <c r="IH20" s="73">
        <v>0</v>
      </c>
      <c r="II20" s="73">
        <v>0</v>
      </c>
      <c r="IJ20" s="73">
        <v>0</v>
      </c>
      <c r="IK20" s="73">
        <v>0</v>
      </c>
      <c r="IL20" s="73">
        <v>0</v>
      </c>
      <c r="IM20" s="73">
        <v>0</v>
      </c>
      <c r="IN20" s="73">
        <v>0</v>
      </c>
      <c r="IO20" s="73">
        <v>5.3120000000000003</v>
      </c>
      <c r="IP20" s="73">
        <v>5.5940000000000003</v>
      </c>
      <c r="IQ20" s="73">
        <v>4.7569999999999997</v>
      </c>
      <c r="IR20" s="73">
        <v>0</v>
      </c>
      <c r="IS20" s="73">
        <v>0</v>
      </c>
      <c r="IT20" s="73">
        <v>9.7989999999999995</v>
      </c>
      <c r="IU20" s="73">
        <v>0</v>
      </c>
      <c r="IV20" s="74">
        <v>0</v>
      </c>
      <c r="IW20" s="71">
        <v>0</v>
      </c>
      <c r="IX20" s="71">
        <v>0</v>
      </c>
      <c r="IY20" s="71">
        <v>0</v>
      </c>
      <c r="IZ20" s="71">
        <v>0</v>
      </c>
      <c r="JA20" s="71">
        <v>0</v>
      </c>
      <c r="JB20" s="71">
        <v>0</v>
      </c>
      <c r="JC20" s="71">
        <v>0</v>
      </c>
      <c r="JD20" s="71">
        <v>0</v>
      </c>
      <c r="JE20" s="71">
        <v>0</v>
      </c>
      <c r="JF20" s="71">
        <v>0</v>
      </c>
      <c r="JG20" s="71">
        <v>0</v>
      </c>
      <c r="JH20" s="71">
        <v>2</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1</v>
      </c>
      <c r="MA20" s="71">
        <v>1</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2</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1</v>
      </c>
      <c r="QB20" s="71">
        <v>1</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1</v>
      </c>
      <c r="QT20" s="71">
        <v>0</v>
      </c>
      <c r="QU20" s="71">
        <v>0</v>
      </c>
      <c r="QV20" s="71">
        <v>0</v>
      </c>
      <c r="QW20" s="71">
        <v>0</v>
      </c>
      <c r="QX20" s="71">
        <v>3</v>
      </c>
      <c r="QY20" s="71">
        <v>0</v>
      </c>
      <c r="QZ20" s="71">
        <v>0</v>
      </c>
      <c r="RA20" s="71">
        <v>0</v>
      </c>
      <c r="RB20" s="71">
        <v>0</v>
      </c>
      <c r="RC20" s="71">
        <v>0</v>
      </c>
      <c r="RD20" s="71">
        <v>0</v>
      </c>
      <c r="RE20" s="71">
        <v>0</v>
      </c>
      <c r="RF20" s="71">
        <v>0</v>
      </c>
      <c r="RG20" s="71">
        <v>1</v>
      </c>
      <c r="RH20" s="71">
        <v>1</v>
      </c>
      <c r="RI20" s="71">
        <v>1</v>
      </c>
      <c r="RJ20" s="71">
        <v>0</v>
      </c>
      <c r="RK20" s="71">
        <v>0</v>
      </c>
      <c r="RL20" s="71">
        <v>1</v>
      </c>
      <c r="RM20" s="71">
        <v>0</v>
      </c>
      <c r="RN20" s="71">
        <v>1</v>
      </c>
      <c r="RO20" s="71">
        <v>0</v>
      </c>
      <c r="RP20" s="71">
        <v>0</v>
      </c>
      <c r="RQ20" s="71">
        <v>0</v>
      </c>
      <c r="RR20" s="71">
        <v>0</v>
      </c>
      <c r="RS20" s="71">
        <v>3</v>
      </c>
      <c r="RT20" s="71">
        <v>1</v>
      </c>
      <c r="RU20" s="71">
        <v>0</v>
      </c>
      <c r="RV20" s="71">
        <v>0</v>
      </c>
      <c r="RW20" s="71">
        <v>0</v>
      </c>
      <c r="RX20" s="71">
        <v>0</v>
      </c>
      <c r="RY20" s="71">
        <v>0</v>
      </c>
      <c r="RZ20" s="71">
        <v>0</v>
      </c>
      <c r="SA20" s="71">
        <v>0</v>
      </c>
      <c r="SB20" s="71">
        <v>1</v>
      </c>
      <c r="SC20" s="71">
        <v>1</v>
      </c>
      <c r="SD20" s="71">
        <v>1</v>
      </c>
      <c r="SE20" s="71">
        <v>0</v>
      </c>
      <c r="SF20" s="71">
        <v>0</v>
      </c>
      <c r="SG20" s="71">
        <v>1</v>
      </c>
      <c r="SH20" s="71">
        <v>0</v>
      </c>
    </row>
    <row r="21" spans="1:502">
      <c r="A21" s="16" t="s">
        <v>2308</v>
      </c>
      <c r="B21" s="70">
        <v>13</v>
      </c>
      <c r="C21" s="70">
        <v>13</v>
      </c>
      <c r="D21" s="70">
        <v>1</v>
      </c>
      <c r="E21" s="70">
        <v>2016</v>
      </c>
      <c r="F21" s="70" t="s">
        <v>155</v>
      </c>
      <c r="G21" s="1073" t="s">
        <v>2295</v>
      </c>
      <c r="H21" s="70" t="s">
        <v>2296</v>
      </c>
      <c r="I21" s="1066"/>
      <c r="J21" s="73">
        <v>0</v>
      </c>
      <c r="K21" s="73">
        <v>0</v>
      </c>
      <c r="L21" s="73">
        <v>0</v>
      </c>
      <c r="M21" s="73">
        <v>0</v>
      </c>
      <c r="N21" s="73">
        <v>0</v>
      </c>
      <c r="O21" s="73">
        <v>0</v>
      </c>
      <c r="P21" s="73">
        <v>0</v>
      </c>
      <c r="Q21" s="73">
        <v>0</v>
      </c>
      <c r="R21" s="73">
        <v>0</v>
      </c>
      <c r="S21" s="73">
        <v>0</v>
      </c>
      <c r="T21" s="73">
        <v>0</v>
      </c>
      <c r="U21" s="73">
        <v>17.574999999999999</v>
      </c>
      <c r="V21" s="73">
        <v>0</v>
      </c>
      <c r="W21" s="73">
        <v>0</v>
      </c>
      <c r="X21" s="73">
        <v>0</v>
      </c>
      <c r="Y21" s="73">
        <v>0</v>
      </c>
      <c r="Z21" s="73">
        <v>0</v>
      </c>
      <c r="AA21" s="73">
        <v>0</v>
      </c>
      <c r="AB21" s="73">
        <v>0</v>
      </c>
      <c r="AC21" s="73">
        <v>0</v>
      </c>
      <c r="AD21" s="73">
        <v>4.5819999999999999</v>
      </c>
      <c r="AE21" s="73">
        <v>0</v>
      </c>
      <c r="AF21" s="73">
        <v>0</v>
      </c>
      <c r="AG21" s="73">
        <v>0</v>
      </c>
      <c r="AH21" s="73">
        <v>0</v>
      </c>
      <c r="AI21" s="73">
        <v>0</v>
      </c>
      <c r="AJ21" s="73">
        <v>0</v>
      </c>
      <c r="AK21" s="73">
        <v>0</v>
      </c>
      <c r="AL21" s="73">
        <v>0</v>
      </c>
      <c r="AM21" s="73">
        <v>0</v>
      </c>
      <c r="AN21" s="73">
        <v>0</v>
      </c>
      <c r="AO21" s="73">
        <v>0</v>
      </c>
      <c r="AP21" s="73">
        <v>318.52499999999998</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4.1020000000000003</v>
      </c>
      <c r="CJ21" s="73">
        <v>0</v>
      </c>
      <c r="CK21" s="73">
        <v>0</v>
      </c>
      <c r="CL21" s="73">
        <v>0</v>
      </c>
      <c r="CM21" s="73">
        <v>5.665</v>
      </c>
      <c r="CN21" s="73">
        <v>4.7649999999999997</v>
      </c>
      <c r="CO21" s="73">
        <v>0</v>
      </c>
      <c r="CP21" s="73">
        <v>0</v>
      </c>
      <c r="CQ21" s="73">
        <v>0</v>
      </c>
      <c r="CR21" s="73">
        <v>0</v>
      </c>
      <c r="CS21" s="73">
        <v>0</v>
      </c>
      <c r="CT21" s="73">
        <v>0</v>
      </c>
      <c r="CU21" s="73">
        <v>0</v>
      </c>
      <c r="CV21" s="73">
        <v>0</v>
      </c>
      <c r="CW21" s="73">
        <v>0</v>
      </c>
      <c r="CX21" s="73">
        <v>0</v>
      </c>
      <c r="CY21" s="73">
        <v>0</v>
      </c>
      <c r="CZ21" s="73">
        <v>0</v>
      </c>
      <c r="DA21" s="73">
        <v>0</v>
      </c>
      <c r="DB21" s="73">
        <v>9.2669999999999995</v>
      </c>
      <c r="DC21" s="73">
        <v>0</v>
      </c>
      <c r="DD21" s="73">
        <v>0</v>
      </c>
      <c r="DE21" s="73">
        <v>0</v>
      </c>
      <c r="DF21" s="73">
        <v>0</v>
      </c>
      <c r="DG21" s="73">
        <v>318.52499999999998</v>
      </c>
      <c r="DH21" s="73">
        <v>0</v>
      </c>
      <c r="DI21" s="73">
        <v>0</v>
      </c>
      <c r="DJ21" s="73">
        <v>0</v>
      </c>
      <c r="DK21" s="73">
        <v>0</v>
      </c>
      <c r="DL21" s="73">
        <v>0</v>
      </c>
      <c r="DM21" s="73">
        <v>0</v>
      </c>
      <c r="DN21" s="73">
        <v>0</v>
      </c>
      <c r="DO21" s="73">
        <v>0</v>
      </c>
      <c r="DP21" s="73">
        <v>0</v>
      </c>
      <c r="DQ21" s="73">
        <v>0</v>
      </c>
      <c r="DR21" s="73">
        <v>0</v>
      </c>
      <c r="DS21" s="73">
        <v>0</v>
      </c>
      <c r="DT21" s="73">
        <v>0</v>
      </c>
      <c r="DU21" s="73">
        <v>0</v>
      </c>
      <c r="DV21" s="73">
        <v>17.574999999999999</v>
      </c>
      <c r="DW21" s="73">
        <v>0</v>
      </c>
      <c r="DX21" s="73">
        <v>0</v>
      </c>
      <c r="DY21" s="73">
        <v>0</v>
      </c>
      <c r="DZ21" s="73">
        <v>0</v>
      </c>
      <c r="EA21" s="73">
        <v>0</v>
      </c>
      <c r="EB21" s="73">
        <v>0</v>
      </c>
      <c r="EC21" s="73">
        <v>0</v>
      </c>
      <c r="ED21" s="73">
        <v>0</v>
      </c>
      <c r="EE21" s="73">
        <v>4.5819999999999999</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4.1020000000000003</v>
      </c>
      <c r="GK21" s="73">
        <v>0</v>
      </c>
      <c r="GL21" s="73">
        <v>0</v>
      </c>
      <c r="GM21" s="73">
        <v>0</v>
      </c>
      <c r="GN21" s="73">
        <v>5.665</v>
      </c>
      <c r="GO21" s="73">
        <v>4.7649999999999997</v>
      </c>
      <c r="GP21" s="73">
        <v>0</v>
      </c>
      <c r="GQ21" s="73">
        <v>0</v>
      </c>
      <c r="GR21" s="73">
        <v>0</v>
      </c>
      <c r="GS21" s="73">
        <v>0</v>
      </c>
      <c r="GT21" s="73">
        <v>0</v>
      </c>
      <c r="GU21" s="73">
        <v>0</v>
      </c>
      <c r="GV21" s="73">
        <v>0</v>
      </c>
      <c r="GW21" s="73">
        <v>0</v>
      </c>
      <c r="GX21" s="73">
        <v>0</v>
      </c>
      <c r="GY21" s="73">
        <v>0</v>
      </c>
      <c r="GZ21" s="73">
        <v>0</v>
      </c>
      <c r="HA21" s="73">
        <v>0</v>
      </c>
      <c r="HB21" s="73">
        <v>0</v>
      </c>
      <c r="HC21" s="73">
        <v>9.2669999999999995</v>
      </c>
      <c r="HD21" s="73">
        <v>0</v>
      </c>
      <c r="HE21" s="73">
        <v>0</v>
      </c>
      <c r="HF21" s="73">
        <v>318.52499999999998</v>
      </c>
      <c r="HG21" s="73">
        <v>0</v>
      </c>
      <c r="HH21" s="73">
        <v>0</v>
      </c>
      <c r="HI21" s="73">
        <v>0</v>
      </c>
      <c r="HJ21" s="73">
        <v>0</v>
      </c>
      <c r="HK21" s="73">
        <v>22.157</v>
      </c>
      <c r="HL21" s="73">
        <v>0</v>
      </c>
      <c r="HM21" s="73">
        <v>0</v>
      </c>
      <c r="HN21" s="73">
        <v>0</v>
      </c>
      <c r="HO21" s="73">
        <v>0</v>
      </c>
      <c r="HP21" s="73">
        <v>0</v>
      </c>
      <c r="HQ21" s="73">
        <v>0</v>
      </c>
      <c r="HR21" s="73">
        <v>0</v>
      </c>
      <c r="HS21" s="73">
        <v>0</v>
      </c>
      <c r="HT21" s="73">
        <v>4.1020000000000003</v>
      </c>
      <c r="HU21" s="73">
        <v>5.665</v>
      </c>
      <c r="HV21" s="73">
        <v>4.7649999999999997</v>
      </c>
      <c r="HW21" s="73">
        <v>0</v>
      </c>
      <c r="HX21" s="73">
        <v>0</v>
      </c>
      <c r="HY21" s="73">
        <v>9.2669999999999995</v>
      </c>
      <c r="HZ21" s="73">
        <v>0</v>
      </c>
      <c r="IA21" s="73">
        <v>318.52499999999998</v>
      </c>
      <c r="IB21" s="73">
        <v>0</v>
      </c>
      <c r="IC21" s="73">
        <v>0</v>
      </c>
      <c r="ID21" s="73">
        <v>0</v>
      </c>
      <c r="IE21" s="73">
        <v>0</v>
      </c>
      <c r="IF21" s="73">
        <v>22.157</v>
      </c>
      <c r="IG21" s="73">
        <v>318.52499999999998</v>
      </c>
      <c r="IH21" s="73">
        <v>0</v>
      </c>
      <c r="II21" s="73">
        <v>0</v>
      </c>
      <c r="IJ21" s="73">
        <v>0</v>
      </c>
      <c r="IK21" s="73">
        <v>0</v>
      </c>
      <c r="IL21" s="73">
        <v>0</v>
      </c>
      <c r="IM21" s="73">
        <v>0</v>
      </c>
      <c r="IN21" s="73">
        <v>0</v>
      </c>
      <c r="IO21" s="73">
        <v>4.1020000000000003</v>
      </c>
      <c r="IP21" s="73">
        <v>5.665</v>
      </c>
      <c r="IQ21" s="73">
        <v>4.7649999999999997</v>
      </c>
      <c r="IR21" s="73">
        <v>0</v>
      </c>
      <c r="IS21" s="73">
        <v>0</v>
      </c>
      <c r="IT21" s="73">
        <v>9.2669999999999995</v>
      </c>
      <c r="IU21" s="73">
        <v>0</v>
      </c>
      <c r="IV21" s="74">
        <v>0</v>
      </c>
      <c r="IW21" s="71">
        <v>0</v>
      </c>
      <c r="IX21" s="71">
        <v>0</v>
      </c>
      <c r="IY21" s="71">
        <v>0</v>
      </c>
      <c r="IZ21" s="71">
        <v>0</v>
      </c>
      <c r="JA21" s="71">
        <v>0</v>
      </c>
      <c r="JB21" s="71">
        <v>0</v>
      </c>
      <c r="JC21" s="71">
        <v>0</v>
      </c>
      <c r="JD21" s="71">
        <v>0</v>
      </c>
      <c r="JE21" s="71">
        <v>0</v>
      </c>
      <c r="JF21" s="71">
        <v>0</v>
      </c>
      <c r="JG21" s="71">
        <v>0</v>
      </c>
      <c r="JH21" s="71">
        <v>2</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1</v>
      </c>
      <c r="MA21" s="71">
        <v>1</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2</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1</v>
      </c>
      <c r="QB21" s="71">
        <v>1</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1</v>
      </c>
      <c r="QT21" s="71">
        <v>0</v>
      </c>
      <c r="QU21" s="71">
        <v>0</v>
      </c>
      <c r="QV21" s="71">
        <v>0</v>
      </c>
      <c r="QW21" s="71">
        <v>0</v>
      </c>
      <c r="QX21" s="71">
        <v>3</v>
      </c>
      <c r="QY21" s="71">
        <v>0</v>
      </c>
      <c r="QZ21" s="71">
        <v>0</v>
      </c>
      <c r="RA21" s="71">
        <v>0</v>
      </c>
      <c r="RB21" s="71">
        <v>0</v>
      </c>
      <c r="RC21" s="71">
        <v>0</v>
      </c>
      <c r="RD21" s="71">
        <v>0</v>
      </c>
      <c r="RE21" s="71">
        <v>0</v>
      </c>
      <c r="RF21" s="71">
        <v>0</v>
      </c>
      <c r="RG21" s="71">
        <v>1</v>
      </c>
      <c r="RH21" s="71">
        <v>1</v>
      </c>
      <c r="RI21" s="71">
        <v>1</v>
      </c>
      <c r="RJ21" s="71">
        <v>0</v>
      </c>
      <c r="RK21" s="71">
        <v>0</v>
      </c>
      <c r="RL21" s="71">
        <v>1</v>
      </c>
      <c r="RM21" s="71">
        <v>0</v>
      </c>
      <c r="RN21" s="71">
        <v>1</v>
      </c>
      <c r="RO21" s="71">
        <v>0</v>
      </c>
      <c r="RP21" s="71">
        <v>0</v>
      </c>
      <c r="RQ21" s="71">
        <v>0</v>
      </c>
      <c r="RR21" s="71">
        <v>0</v>
      </c>
      <c r="RS21" s="71">
        <v>3</v>
      </c>
      <c r="RT21" s="71">
        <v>1</v>
      </c>
      <c r="RU21" s="71">
        <v>0</v>
      </c>
      <c r="RV21" s="71">
        <v>0</v>
      </c>
      <c r="RW21" s="71">
        <v>0</v>
      </c>
      <c r="RX21" s="71">
        <v>0</v>
      </c>
      <c r="RY21" s="71">
        <v>0</v>
      </c>
      <c r="RZ21" s="71">
        <v>0</v>
      </c>
      <c r="SA21" s="71">
        <v>0</v>
      </c>
      <c r="SB21" s="71">
        <v>1</v>
      </c>
      <c r="SC21" s="71">
        <v>1</v>
      </c>
      <c r="SD21" s="71">
        <v>1</v>
      </c>
      <c r="SE21" s="71">
        <v>0</v>
      </c>
      <c r="SF21" s="71">
        <v>0</v>
      </c>
      <c r="SG21" s="71">
        <v>1</v>
      </c>
      <c r="SH21" s="71">
        <v>0</v>
      </c>
    </row>
    <row r="22" spans="1:502">
      <c r="A22" s="16" t="s">
        <v>2309</v>
      </c>
      <c r="B22" s="70">
        <v>14</v>
      </c>
      <c r="C22" s="70">
        <v>14</v>
      </c>
      <c r="D22" s="70">
        <v>1</v>
      </c>
      <c r="E22" s="70">
        <v>2017</v>
      </c>
      <c r="F22" s="70" t="s">
        <v>156</v>
      </c>
      <c r="G22" s="1073" t="s">
        <v>2295</v>
      </c>
      <c r="H22" s="70" t="s">
        <v>2296</v>
      </c>
      <c r="I22" s="1066"/>
      <c r="J22" s="73">
        <v>0</v>
      </c>
      <c r="K22" s="73">
        <v>0</v>
      </c>
      <c r="L22" s="73">
        <v>0</v>
      </c>
      <c r="M22" s="73">
        <v>0</v>
      </c>
      <c r="N22" s="73">
        <v>0</v>
      </c>
      <c r="O22" s="73">
        <v>0</v>
      </c>
      <c r="P22" s="73">
        <v>0</v>
      </c>
      <c r="Q22" s="73">
        <v>0</v>
      </c>
      <c r="R22" s="73">
        <v>0</v>
      </c>
      <c r="S22" s="73">
        <v>0</v>
      </c>
      <c r="T22" s="73">
        <v>0</v>
      </c>
      <c r="U22" s="73">
        <v>17.768999999999998</v>
      </c>
      <c r="V22" s="73">
        <v>0</v>
      </c>
      <c r="W22" s="73">
        <v>0</v>
      </c>
      <c r="X22" s="73">
        <v>0</v>
      </c>
      <c r="Y22" s="73">
        <v>0</v>
      </c>
      <c r="Z22" s="73">
        <v>0</v>
      </c>
      <c r="AA22" s="73">
        <v>0</v>
      </c>
      <c r="AB22" s="73">
        <v>0</v>
      </c>
      <c r="AC22" s="73">
        <v>0</v>
      </c>
      <c r="AD22" s="73">
        <v>4.1360000000000001</v>
      </c>
      <c r="AE22" s="73">
        <v>0</v>
      </c>
      <c r="AF22" s="73">
        <v>0</v>
      </c>
      <c r="AG22" s="73">
        <v>0</v>
      </c>
      <c r="AH22" s="73">
        <v>0</v>
      </c>
      <c r="AI22" s="73">
        <v>0</v>
      </c>
      <c r="AJ22" s="73">
        <v>0</v>
      </c>
      <c r="AK22" s="73">
        <v>0</v>
      </c>
      <c r="AL22" s="73">
        <v>0</v>
      </c>
      <c r="AM22" s="73">
        <v>0</v>
      </c>
      <c r="AN22" s="73">
        <v>0</v>
      </c>
      <c r="AO22" s="73">
        <v>0</v>
      </c>
      <c r="AP22" s="73">
        <v>327.48200000000003</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4</v>
      </c>
      <c r="CJ22" s="73">
        <v>0</v>
      </c>
      <c r="CK22" s="73">
        <v>0</v>
      </c>
      <c r="CL22" s="73">
        <v>0</v>
      </c>
      <c r="CM22" s="73">
        <v>4.9089999999999998</v>
      </c>
      <c r="CN22" s="73">
        <v>4.6779999999999999</v>
      </c>
      <c r="CO22" s="73">
        <v>0</v>
      </c>
      <c r="CP22" s="73">
        <v>0</v>
      </c>
      <c r="CQ22" s="73">
        <v>0</v>
      </c>
      <c r="CR22" s="73">
        <v>0</v>
      </c>
      <c r="CS22" s="73">
        <v>0</v>
      </c>
      <c r="CT22" s="73">
        <v>0</v>
      </c>
      <c r="CU22" s="73">
        <v>0</v>
      </c>
      <c r="CV22" s="73">
        <v>0</v>
      </c>
      <c r="CW22" s="73">
        <v>0</v>
      </c>
      <c r="CX22" s="73">
        <v>0</v>
      </c>
      <c r="CY22" s="73">
        <v>0</v>
      </c>
      <c r="CZ22" s="73">
        <v>0</v>
      </c>
      <c r="DA22" s="73">
        <v>0</v>
      </c>
      <c r="DB22" s="73">
        <v>9.468</v>
      </c>
      <c r="DC22" s="73">
        <v>0</v>
      </c>
      <c r="DD22" s="73">
        <v>0</v>
      </c>
      <c r="DE22" s="73">
        <v>0</v>
      </c>
      <c r="DF22" s="73">
        <v>0</v>
      </c>
      <c r="DG22" s="73">
        <v>327.48200000000003</v>
      </c>
      <c r="DH22" s="73">
        <v>0</v>
      </c>
      <c r="DI22" s="73">
        <v>0</v>
      </c>
      <c r="DJ22" s="73">
        <v>0</v>
      </c>
      <c r="DK22" s="73">
        <v>0</v>
      </c>
      <c r="DL22" s="73">
        <v>0</v>
      </c>
      <c r="DM22" s="73">
        <v>0</v>
      </c>
      <c r="DN22" s="73">
        <v>0</v>
      </c>
      <c r="DO22" s="73">
        <v>0</v>
      </c>
      <c r="DP22" s="73">
        <v>0</v>
      </c>
      <c r="DQ22" s="73">
        <v>0</v>
      </c>
      <c r="DR22" s="73">
        <v>0</v>
      </c>
      <c r="DS22" s="73">
        <v>0</v>
      </c>
      <c r="DT22" s="73">
        <v>0</v>
      </c>
      <c r="DU22" s="73">
        <v>0</v>
      </c>
      <c r="DV22" s="73">
        <v>17.768999999999998</v>
      </c>
      <c r="DW22" s="73">
        <v>0</v>
      </c>
      <c r="DX22" s="73">
        <v>0</v>
      </c>
      <c r="DY22" s="73">
        <v>0</v>
      </c>
      <c r="DZ22" s="73">
        <v>0</v>
      </c>
      <c r="EA22" s="73">
        <v>0</v>
      </c>
      <c r="EB22" s="73">
        <v>0</v>
      </c>
      <c r="EC22" s="73">
        <v>0</v>
      </c>
      <c r="ED22" s="73">
        <v>0</v>
      </c>
      <c r="EE22" s="73">
        <v>4.1360000000000001</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4</v>
      </c>
      <c r="GK22" s="73">
        <v>0</v>
      </c>
      <c r="GL22" s="73">
        <v>0</v>
      </c>
      <c r="GM22" s="73">
        <v>0</v>
      </c>
      <c r="GN22" s="73">
        <v>4.9089999999999998</v>
      </c>
      <c r="GO22" s="73">
        <v>4.6779999999999999</v>
      </c>
      <c r="GP22" s="73">
        <v>0</v>
      </c>
      <c r="GQ22" s="73">
        <v>0</v>
      </c>
      <c r="GR22" s="73">
        <v>0</v>
      </c>
      <c r="GS22" s="73">
        <v>0</v>
      </c>
      <c r="GT22" s="73">
        <v>0</v>
      </c>
      <c r="GU22" s="73">
        <v>0</v>
      </c>
      <c r="GV22" s="73">
        <v>0</v>
      </c>
      <c r="GW22" s="73">
        <v>0</v>
      </c>
      <c r="GX22" s="73">
        <v>0</v>
      </c>
      <c r="GY22" s="73">
        <v>0</v>
      </c>
      <c r="GZ22" s="73">
        <v>0</v>
      </c>
      <c r="HA22" s="73">
        <v>0</v>
      </c>
      <c r="HB22" s="73">
        <v>0</v>
      </c>
      <c r="HC22" s="73">
        <v>9.468</v>
      </c>
      <c r="HD22" s="73">
        <v>0</v>
      </c>
      <c r="HE22" s="73">
        <v>0</v>
      </c>
      <c r="HF22" s="73">
        <v>327.48200000000003</v>
      </c>
      <c r="HG22" s="73">
        <v>0</v>
      </c>
      <c r="HH22" s="73">
        <v>0</v>
      </c>
      <c r="HI22" s="73">
        <v>0</v>
      </c>
      <c r="HJ22" s="73">
        <v>0</v>
      </c>
      <c r="HK22" s="73">
        <v>21.905000000000001</v>
      </c>
      <c r="HL22" s="73">
        <v>0</v>
      </c>
      <c r="HM22" s="73">
        <v>0</v>
      </c>
      <c r="HN22" s="73">
        <v>0</v>
      </c>
      <c r="HO22" s="73">
        <v>0</v>
      </c>
      <c r="HP22" s="73">
        <v>0</v>
      </c>
      <c r="HQ22" s="73">
        <v>0</v>
      </c>
      <c r="HR22" s="73">
        <v>0</v>
      </c>
      <c r="HS22" s="73">
        <v>0</v>
      </c>
      <c r="HT22" s="73">
        <v>4</v>
      </c>
      <c r="HU22" s="73">
        <v>4.9089999999999998</v>
      </c>
      <c r="HV22" s="73">
        <v>4.6779999999999999</v>
      </c>
      <c r="HW22" s="73">
        <v>0</v>
      </c>
      <c r="HX22" s="73">
        <v>0</v>
      </c>
      <c r="HY22" s="73">
        <v>9.468</v>
      </c>
      <c r="HZ22" s="73">
        <v>0</v>
      </c>
      <c r="IA22" s="73">
        <v>327.48200000000003</v>
      </c>
      <c r="IB22" s="73">
        <v>0</v>
      </c>
      <c r="IC22" s="73">
        <v>0</v>
      </c>
      <c r="ID22" s="73">
        <v>0</v>
      </c>
      <c r="IE22" s="73">
        <v>0</v>
      </c>
      <c r="IF22" s="73">
        <v>21.905000000000001</v>
      </c>
      <c r="IG22" s="73">
        <v>327.48200000000003</v>
      </c>
      <c r="IH22" s="73">
        <v>0</v>
      </c>
      <c r="II22" s="73">
        <v>0</v>
      </c>
      <c r="IJ22" s="73">
        <v>0</v>
      </c>
      <c r="IK22" s="73">
        <v>0</v>
      </c>
      <c r="IL22" s="73">
        <v>0</v>
      </c>
      <c r="IM22" s="73">
        <v>0</v>
      </c>
      <c r="IN22" s="73">
        <v>0</v>
      </c>
      <c r="IO22" s="73">
        <v>4</v>
      </c>
      <c r="IP22" s="73">
        <v>4.9089999999999998</v>
      </c>
      <c r="IQ22" s="73">
        <v>4.6779999999999999</v>
      </c>
      <c r="IR22" s="73">
        <v>0</v>
      </c>
      <c r="IS22" s="73">
        <v>0</v>
      </c>
      <c r="IT22" s="73">
        <v>9.468</v>
      </c>
      <c r="IU22" s="73">
        <v>0</v>
      </c>
      <c r="IV22" s="74">
        <v>0</v>
      </c>
      <c r="IW22" s="71">
        <v>0</v>
      </c>
      <c r="IX22" s="71">
        <v>0</v>
      </c>
      <c r="IY22" s="71">
        <v>0</v>
      </c>
      <c r="IZ22" s="71">
        <v>0</v>
      </c>
      <c r="JA22" s="71">
        <v>0</v>
      </c>
      <c r="JB22" s="71">
        <v>0</v>
      </c>
      <c r="JC22" s="71">
        <v>0</v>
      </c>
      <c r="JD22" s="71">
        <v>0</v>
      </c>
      <c r="JE22" s="71">
        <v>0</v>
      </c>
      <c r="JF22" s="71">
        <v>0</v>
      </c>
      <c r="JG22" s="71">
        <v>0</v>
      </c>
      <c r="JH22" s="71">
        <v>2</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1</v>
      </c>
      <c r="MA22" s="71">
        <v>1</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2</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1</v>
      </c>
      <c r="QB22" s="71">
        <v>1</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1</v>
      </c>
      <c r="QT22" s="71">
        <v>0</v>
      </c>
      <c r="QU22" s="71">
        <v>0</v>
      </c>
      <c r="QV22" s="71">
        <v>0</v>
      </c>
      <c r="QW22" s="71">
        <v>0</v>
      </c>
      <c r="QX22" s="71">
        <v>3</v>
      </c>
      <c r="QY22" s="71">
        <v>0</v>
      </c>
      <c r="QZ22" s="71">
        <v>0</v>
      </c>
      <c r="RA22" s="71">
        <v>0</v>
      </c>
      <c r="RB22" s="71">
        <v>0</v>
      </c>
      <c r="RC22" s="71">
        <v>0</v>
      </c>
      <c r="RD22" s="71">
        <v>0</v>
      </c>
      <c r="RE22" s="71">
        <v>0</v>
      </c>
      <c r="RF22" s="71">
        <v>0</v>
      </c>
      <c r="RG22" s="71">
        <v>1</v>
      </c>
      <c r="RH22" s="71">
        <v>1</v>
      </c>
      <c r="RI22" s="71">
        <v>1</v>
      </c>
      <c r="RJ22" s="71">
        <v>0</v>
      </c>
      <c r="RK22" s="71">
        <v>0</v>
      </c>
      <c r="RL22" s="71">
        <v>1</v>
      </c>
      <c r="RM22" s="71">
        <v>0</v>
      </c>
      <c r="RN22" s="71">
        <v>1</v>
      </c>
      <c r="RO22" s="71">
        <v>0</v>
      </c>
      <c r="RP22" s="71">
        <v>0</v>
      </c>
      <c r="RQ22" s="71">
        <v>0</v>
      </c>
      <c r="RR22" s="71">
        <v>0</v>
      </c>
      <c r="RS22" s="71">
        <v>3</v>
      </c>
      <c r="RT22" s="71">
        <v>1</v>
      </c>
      <c r="RU22" s="71">
        <v>0</v>
      </c>
      <c r="RV22" s="71">
        <v>0</v>
      </c>
      <c r="RW22" s="71">
        <v>0</v>
      </c>
      <c r="RX22" s="71">
        <v>0</v>
      </c>
      <c r="RY22" s="71">
        <v>0</v>
      </c>
      <c r="RZ22" s="71">
        <v>0</v>
      </c>
      <c r="SA22" s="71">
        <v>0</v>
      </c>
      <c r="SB22" s="71">
        <v>1</v>
      </c>
      <c r="SC22" s="71">
        <v>1</v>
      </c>
      <c r="SD22" s="71">
        <v>1</v>
      </c>
      <c r="SE22" s="71">
        <v>0</v>
      </c>
      <c r="SF22" s="71">
        <v>0</v>
      </c>
      <c r="SG22" s="71">
        <v>1</v>
      </c>
      <c r="SH22" s="71">
        <v>0</v>
      </c>
    </row>
    <row r="23" spans="1:502">
      <c r="A23" s="16" t="s">
        <v>2310</v>
      </c>
      <c r="B23" s="70">
        <v>15</v>
      </c>
      <c r="C23" s="70">
        <v>15</v>
      </c>
      <c r="D23" s="70">
        <v>1</v>
      </c>
      <c r="E23" s="70">
        <v>2018</v>
      </c>
      <c r="F23" s="70" t="s">
        <v>183</v>
      </c>
      <c r="G23" s="1073" t="s">
        <v>2295</v>
      </c>
      <c r="H23" s="70" t="s">
        <v>2296</v>
      </c>
      <c r="I23" s="1066"/>
      <c r="J23" s="73">
        <v>0</v>
      </c>
      <c r="K23" s="73">
        <v>0</v>
      </c>
      <c r="L23" s="73">
        <v>0</v>
      </c>
      <c r="M23" s="73">
        <v>0</v>
      </c>
      <c r="N23" s="73">
        <v>0</v>
      </c>
      <c r="O23" s="73">
        <v>0</v>
      </c>
      <c r="P23" s="73">
        <v>0</v>
      </c>
      <c r="Q23" s="73">
        <v>0</v>
      </c>
      <c r="R23" s="73">
        <v>0</v>
      </c>
      <c r="S23" s="73">
        <v>0</v>
      </c>
      <c r="T23" s="73">
        <v>0</v>
      </c>
      <c r="U23" s="73">
        <v>17.273</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270.39800000000002</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3.948</v>
      </c>
      <c r="CJ23" s="73">
        <v>0</v>
      </c>
      <c r="CK23" s="73">
        <v>0</v>
      </c>
      <c r="CL23" s="73">
        <v>0</v>
      </c>
      <c r="CM23" s="73">
        <v>4.9619999999999997</v>
      </c>
      <c r="CN23" s="73">
        <v>3.827</v>
      </c>
      <c r="CO23" s="73">
        <v>0</v>
      </c>
      <c r="CP23" s="73">
        <v>0</v>
      </c>
      <c r="CQ23" s="73">
        <v>0</v>
      </c>
      <c r="CR23" s="73">
        <v>0</v>
      </c>
      <c r="CS23" s="73">
        <v>0</v>
      </c>
      <c r="CT23" s="73">
        <v>0</v>
      </c>
      <c r="CU23" s="73">
        <v>0</v>
      </c>
      <c r="CV23" s="73">
        <v>0</v>
      </c>
      <c r="CW23" s="73">
        <v>0</v>
      </c>
      <c r="CX23" s="73">
        <v>0</v>
      </c>
      <c r="CY23" s="73">
        <v>0</v>
      </c>
      <c r="CZ23" s="73">
        <v>0</v>
      </c>
      <c r="DA23" s="73">
        <v>0</v>
      </c>
      <c r="DB23" s="73">
        <v>8.3320000000000007</v>
      </c>
      <c r="DC23" s="73">
        <v>0</v>
      </c>
      <c r="DD23" s="73">
        <v>0</v>
      </c>
      <c r="DE23" s="73">
        <v>0</v>
      </c>
      <c r="DF23" s="73">
        <v>0</v>
      </c>
      <c r="DG23" s="73">
        <v>270.39800000000002</v>
      </c>
      <c r="DH23" s="73">
        <v>0</v>
      </c>
      <c r="DI23" s="73">
        <v>0</v>
      </c>
      <c r="DJ23" s="73">
        <v>0</v>
      </c>
      <c r="DK23" s="73">
        <v>0</v>
      </c>
      <c r="DL23" s="73">
        <v>0</v>
      </c>
      <c r="DM23" s="73">
        <v>0</v>
      </c>
      <c r="DN23" s="73">
        <v>0</v>
      </c>
      <c r="DO23" s="73">
        <v>0</v>
      </c>
      <c r="DP23" s="73">
        <v>0</v>
      </c>
      <c r="DQ23" s="73">
        <v>0</v>
      </c>
      <c r="DR23" s="73">
        <v>0</v>
      </c>
      <c r="DS23" s="73">
        <v>0</v>
      </c>
      <c r="DT23" s="73">
        <v>0</v>
      </c>
      <c r="DU23" s="73">
        <v>0</v>
      </c>
      <c r="DV23" s="73">
        <v>17.273</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3.948</v>
      </c>
      <c r="GK23" s="73">
        <v>0</v>
      </c>
      <c r="GL23" s="73">
        <v>0</v>
      </c>
      <c r="GM23" s="73">
        <v>0</v>
      </c>
      <c r="GN23" s="73">
        <v>4.9619999999999997</v>
      </c>
      <c r="GO23" s="73">
        <v>3.827</v>
      </c>
      <c r="GP23" s="73">
        <v>0</v>
      </c>
      <c r="GQ23" s="73">
        <v>0</v>
      </c>
      <c r="GR23" s="73">
        <v>0</v>
      </c>
      <c r="GS23" s="73">
        <v>0</v>
      </c>
      <c r="GT23" s="73">
        <v>0</v>
      </c>
      <c r="GU23" s="73">
        <v>0</v>
      </c>
      <c r="GV23" s="73">
        <v>0</v>
      </c>
      <c r="GW23" s="73">
        <v>0</v>
      </c>
      <c r="GX23" s="73">
        <v>0</v>
      </c>
      <c r="GY23" s="73">
        <v>0</v>
      </c>
      <c r="GZ23" s="73">
        <v>0</v>
      </c>
      <c r="HA23" s="73">
        <v>0</v>
      </c>
      <c r="HB23" s="73">
        <v>0</v>
      </c>
      <c r="HC23" s="73">
        <v>8.3320000000000007</v>
      </c>
      <c r="HD23" s="73">
        <v>0</v>
      </c>
      <c r="HE23" s="73">
        <v>0</v>
      </c>
      <c r="HF23" s="73">
        <v>270.39800000000002</v>
      </c>
      <c r="HG23" s="73">
        <v>0</v>
      </c>
      <c r="HH23" s="73">
        <v>0</v>
      </c>
      <c r="HI23" s="73">
        <v>0</v>
      </c>
      <c r="HJ23" s="73">
        <v>0</v>
      </c>
      <c r="HK23" s="73">
        <v>17.273</v>
      </c>
      <c r="HL23" s="73">
        <v>0</v>
      </c>
      <c r="HM23" s="73">
        <v>0</v>
      </c>
      <c r="HN23" s="73">
        <v>0</v>
      </c>
      <c r="HO23" s="73">
        <v>0</v>
      </c>
      <c r="HP23" s="73">
        <v>0</v>
      </c>
      <c r="HQ23" s="73">
        <v>0</v>
      </c>
      <c r="HR23" s="73">
        <v>0</v>
      </c>
      <c r="HS23" s="73">
        <v>0</v>
      </c>
      <c r="HT23" s="73">
        <v>3.948</v>
      </c>
      <c r="HU23" s="73">
        <v>4.9619999999999997</v>
      </c>
      <c r="HV23" s="73">
        <v>3.827</v>
      </c>
      <c r="HW23" s="73">
        <v>0</v>
      </c>
      <c r="HX23" s="73">
        <v>0</v>
      </c>
      <c r="HY23" s="73">
        <v>8.3320000000000007</v>
      </c>
      <c r="HZ23" s="73">
        <v>0</v>
      </c>
      <c r="IA23" s="73">
        <v>270.39800000000002</v>
      </c>
      <c r="IB23" s="73">
        <v>0</v>
      </c>
      <c r="IC23" s="73">
        <v>0</v>
      </c>
      <c r="ID23" s="73">
        <v>0</v>
      </c>
      <c r="IE23" s="73">
        <v>0</v>
      </c>
      <c r="IF23" s="73">
        <v>17.273</v>
      </c>
      <c r="IG23" s="73">
        <v>270.39800000000002</v>
      </c>
      <c r="IH23" s="73">
        <v>0</v>
      </c>
      <c r="II23" s="73">
        <v>0</v>
      </c>
      <c r="IJ23" s="73">
        <v>0</v>
      </c>
      <c r="IK23" s="73">
        <v>0</v>
      </c>
      <c r="IL23" s="73">
        <v>0</v>
      </c>
      <c r="IM23" s="73">
        <v>0</v>
      </c>
      <c r="IN23" s="73">
        <v>0</v>
      </c>
      <c r="IO23" s="73">
        <v>3.948</v>
      </c>
      <c r="IP23" s="73">
        <v>4.9619999999999997</v>
      </c>
      <c r="IQ23" s="73">
        <v>3.827</v>
      </c>
      <c r="IR23" s="73">
        <v>0</v>
      </c>
      <c r="IS23" s="73">
        <v>0</v>
      </c>
      <c r="IT23" s="73">
        <v>8.3320000000000007</v>
      </c>
      <c r="IU23" s="73">
        <v>0</v>
      </c>
      <c r="IV23" s="74">
        <v>0</v>
      </c>
      <c r="IW23" s="71">
        <v>0</v>
      </c>
      <c r="IX23" s="71">
        <v>0</v>
      </c>
      <c r="IY23" s="71">
        <v>0</v>
      </c>
      <c r="IZ23" s="71">
        <v>0</v>
      </c>
      <c r="JA23" s="71">
        <v>0</v>
      </c>
      <c r="JB23" s="71">
        <v>0</v>
      </c>
      <c r="JC23" s="71">
        <v>0</v>
      </c>
      <c r="JD23" s="71">
        <v>0</v>
      </c>
      <c r="JE23" s="71">
        <v>0</v>
      </c>
      <c r="JF23" s="71">
        <v>0</v>
      </c>
      <c r="JG23" s="71">
        <v>0</v>
      </c>
      <c r="JH23" s="71">
        <v>2</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1</v>
      </c>
      <c r="MA23" s="71">
        <v>1</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2</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1</v>
      </c>
      <c r="QB23" s="71">
        <v>1</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1</v>
      </c>
      <c r="QT23" s="71">
        <v>0</v>
      </c>
      <c r="QU23" s="71">
        <v>0</v>
      </c>
      <c r="QV23" s="71">
        <v>0</v>
      </c>
      <c r="QW23" s="71">
        <v>0</v>
      </c>
      <c r="QX23" s="71">
        <v>2</v>
      </c>
      <c r="QY23" s="71">
        <v>0</v>
      </c>
      <c r="QZ23" s="71">
        <v>0</v>
      </c>
      <c r="RA23" s="71">
        <v>0</v>
      </c>
      <c r="RB23" s="71">
        <v>0</v>
      </c>
      <c r="RC23" s="71">
        <v>0</v>
      </c>
      <c r="RD23" s="71">
        <v>0</v>
      </c>
      <c r="RE23" s="71">
        <v>0</v>
      </c>
      <c r="RF23" s="71">
        <v>0</v>
      </c>
      <c r="RG23" s="71">
        <v>1</v>
      </c>
      <c r="RH23" s="71">
        <v>1</v>
      </c>
      <c r="RI23" s="71">
        <v>1</v>
      </c>
      <c r="RJ23" s="71">
        <v>0</v>
      </c>
      <c r="RK23" s="71">
        <v>0</v>
      </c>
      <c r="RL23" s="71">
        <v>1</v>
      </c>
      <c r="RM23" s="71">
        <v>0</v>
      </c>
      <c r="RN23" s="71">
        <v>1</v>
      </c>
      <c r="RO23" s="71">
        <v>0</v>
      </c>
      <c r="RP23" s="71">
        <v>0</v>
      </c>
      <c r="RQ23" s="71">
        <v>0</v>
      </c>
      <c r="RR23" s="71">
        <v>0</v>
      </c>
      <c r="RS23" s="71">
        <v>2</v>
      </c>
      <c r="RT23" s="71">
        <v>1</v>
      </c>
      <c r="RU23" s="71">
        <v>0</v>
      </c>
      <c r="RV23" s="71">
        <v>0</v>
      </c>
      <c r="RW23" s="71">
        <v>0</v>
      </c>
      <c r="RX23" s="71">
        <v>0</v>
      </c>
      <c r="RY23" s="71">
        <v>0</v>
      </c>
      <c r="RZ23" s="71">
        <v>0</v>
      </c>
      <c r="SA23" s="71">
        <v>0</v>
      </c>
      <c r="SB23" s="71">
        <v>1</v>
      </c>
      <c r="SC23" s="71">
        <v>1</v>
      </c>
      <c r="SD23" s="71">
        <v>1</v>
      </c>
      <c r="SE23" s="71">
        <v>0</v>
      </c>
      <c r="SF23" s="71">
        <v>0</v>
      </c>
      <c r="SG23" s="71">
        <v>1</v>
      </c>
      <c r="SH23" s="71">
        <v>0</v>
      </c>
    </row>
    <row r="24" spans="1:502">
      <c r="A24" s="16" t="s">
        <v>2311</v>
      </c>
      <c r="B24" s="70">
        <v>16</v>
      </c>
      <c r="C24" s="70">
        <v>16</v>
      </c>
      <c r="D24" s="70">
        <v>1</v>
      </c>
      <c r="E24" s="70">
        <v>2019</v>
      </c>
      <c r="F24" s="70" t="s">
        <v>158</v>
      </c>
      <c r="G24" s="1073" t="s">
        <v>2295</v>
      </c>
      <c r="H24" s="70" t="s">
        <v>2296</v>
      </c>
      <c r="I24" s="1066"/>
      <c r="J24" s="73">
        <v>0</v>
      </c>
      <c r="K24" s="73">
        <v>0</v>
      </c>
      <c r="L24" s="73">
        <v>0</v>
      </c>
      <c r="M24" s="73">
        <v>0</v>
      </c>
      <c r="N24" s="73">
        <v>0</v>
      </c>
      <c r="O24" s="73">
        <v>0</v>
      </c>
      <c r="P24" s="73">
        <v>0</v>
      </c>
      <c r="Q24" s="73">
        <v>0</v>
      </c>
      <c r="R24" s="73">
        <v>0</v>
      </c>
      <c r="S24" s="73">
        <v>0</v>
      </c>
      <c r="T24" s="73">
        <v>0</v>
      </c>
      <c r="U24" s="73">
        <v>15.88</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327.59100000000001</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3.9049999999999998</v>
      </c>
      <c r="CJ24" s="73">
        <v>0</v>
      </c>
      <c r="CK24" s="73">
        <v>0</v>
      </c>
      <c r="CL24" s="73">
        <v>0</v>
      </c>
      <c r="CM24" s="73">
        <v>4.5529999999999999</v>
      </c>
      <c r="CN24" s="73">
        <v>2.74</v>
      </c>
      <c r="CO24" s="73">
        <v>0</v>
      </c>
      <c r="CP24" s="73">
        <v>0</v>
      </c>
      <c r="CQ24" s="73">
        <v>0</v>
      </c>
      <c r="CR24" s="73">
        <v>0</v>
      </c>
      <c r="CS24" s="73">
        <v>0</v>
      </c>
      <c r="CT24" s="73">
        <v>0</v>
      </c>
      <c r="CU24" s="73">
        <v>0</v>
      </c>
      <c r="CV24" s="73">
        <v>0</v>
      </c>
      <c r="CW24" s="73">
        <v>0</v>
      </c>
      <c r="CX24" s="73">
        <v>0</v>
      </c>
      <c r="CY24" s="73">
        <v>0</v>
      </c>
      <c r="CZ24" s="73">
        <v>0</v>
      </c>
      <c r="DA24" s="73">
        <v>0</v>
      </c>
      <c r="DB24" s="73">
        <v>8.5039999999999996</v>
      </c>
      <c r="DC24" s="73">
        <v>0</v>
      </c>
      <c r="DD24" s="73">
        <v>0</v>
      </c>
      <c r="DE24" s="73">
        <v>0</v>
      </c>
      <c r="DF24" s="73">
        <v>0</v>
      </c>
      <c r="DG24" s="73">
        <v>327.59100000000001</v>
      </c>
      <c r="DH24" s="73">
        <v>0</v>
      </c>
      <c r="DI24" s="73">
        <v>0</v>
      </c>
      <c r="DJ24" s="73">
        <v>0</v>
      </c>
      <c r="DK24" s="73">
        <v>0</v>
      </c>
      <c r="DL24" s="73">
        <v>0</v>
      </c>
      <c r="DM24" s="73">
        <v>0</v>
      </c>
      <c r="DN24" s="73">
        <v>0</v>
      </c>
      <c r="DO24" s="73">
        <v>0</v>
      </c>
      <c r="DP24" s="73">
        <v>0</v>
      </c>
      <c r="DQ24" s="73">
        <v>0</v>
      </c>
      <c r="DR24" s="73">
        <v>0</v>
      </c>
      <c r="DS24" s="73">
        <v>0</v>
      </c>
      <c r="DT24" s="73">
        <v>0</v>
      </c>
      <c r="DU24" s="73">
        <v>0</v>
      </c>
      <c r="DV24" s="73">
        <v>15.88</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3.9049999999999998</v>
      </c>
      <c r="GK24" s="73">
        <v>0</v>
      </c>
      <c r="GL24" s="73">
        <v>0</v>
      </c>
      <c r="GM24" s="73">
        <v>0</v>
      </c>
      <c r="GN24" s="73">
        <v>4.5529999999999999</v>
      </c>
      <c r="GO24" s="73">
        <v>2.74</v>
      </c>
      <c r="GP24" s="73">
        <v>0</v>
      </c>
      <c r="GQ24" s="73">
        <v>0</v>
      </c>
      <c r="GR24" s="73">
        <v>0</v>
      </c>
      <c r="GS24" s="73">
        <v>0</v>
      </c>
      <c r="GT24" s="73">
        <v>0</v>
      </c>
      <c r="GU24" s="73">
        <v>0</v>
      </c>
      <c r="GV24" s="73">
        <v>0</v>
      </c>
      <c r="GW24" s="73">
        <v>0</v>
      </c>
      <c r="GX24" s="73">
        <v>0</v>
      </c>
      <c r="GY24" s="73">
        <v>0</v>
      </c>
      <c r="GZ24" s="73">
        <v>0</v>
      </c>
      <c r="HA24" s="73">
        <v>0</v>
      </c>
      <c r="HB24" s="73">
        <v>0</v>
      </c>
      <c r="HC24" s="73">
        <v>8.5039999999999996</v>
      </c>
      <c r="HD24" s="73">
        <v>0</v>
      </c>
      <c r="HE24" s="73">
        <v>0</v>
      </c>
      <c r="HF24" s="73">
        <v>327.59100000000001</v>
      </c>
      <c r="HG24" s="73">
        <v>0</v>
      </c>
      <c r="HH24" s="73">
        <v>0</v>
      </c>
      <c r="HI24" s="73">
        <v>0</v>
      </c>
      <c r="HJ24" s="73">
        <v>0</v>
      </c>
      <c r="HK24" s="73">
        <v>15.88</v>
      </c>
      <c r="HL24" s="73">
        <v>0</v>
      </c>
      <c r="HM24" s="73">
        <v>0</v>
      </c>
      <c r="HN24" s="73">
        <v>0</v>
      </c>
      <c r="HO24" s="73">
        <v>0</v>
      </c>
      <c r="HP24" s="73">
        <v>0</v>
      </c>
      <c r="HQ24" s="73">
        <v>0</v>
      </c>
      <c r="HR24" s="73">
        <v>0</v>
      </c>
      <c r="HS24" s="73">
        <v>0</v>
      </c>
      <c r="HT24" s="73">
        <v>3.9049999999999998</v>
      </c>
      <c r="HU24" s="73">
        <v>4.5529999999999999</v>
      </c>
      <c r="HV24" s="73">
        <v>2.74</v>
      </c>
      <c r="HW24" s="73">
        <v>0</v>
      </c>
      <c r="HX24" s="73">
        <v>0</v>
      </c>
      <c r="HY24" s="73">
        <v>8.5039999999999996</v>
      </c>
      <c r="HZ24" s="73">
        <v>0</v>
      </c>
      <c r="IA24" s="73">
        <v>327.59100000000001</v>
      </c>
      <c r="IB24" s="73">
        <v>0</v>
      </c>
      <c r="IC24" s="73">
        <v>0</v>
      </c>
      <c r="ID24" s="73">
        <v>0</v>
      </c>
      <c r="IE24" s="73">
        <v>0</v>
      </c>
      <c r="IF24" s="73">
        <v>15.88</v>
      </c>
      <c r="IG24" s="73">
        <v>327.59100000000001</v>
      </c>
      <c r="IH24" s="73">
        <v>0</v>
      </c>
      <c r="II24" s="73">
        <v>0</v>
      </c>
      <c r="IJ24" s="73">
        <v>0</v>
      </c>
      <c r="IK24" s="73">
        <v>0</v>
      </c>
      <c r="IL24" s="73">
        <v>0</v>
      </c>
      <c r="IM24" s="73">
        <v>0</v>
      </c>
      <c r="IN24" s="73">
        <v>0</v>
      </c>
      <c r="IO24" s="73">
        <v>3.9049999999999998</v>
      </c>
      <c r="IP24" s="73">
        <v>4.5529999999999999</v>
      </c>
      <c r="IQ24" s="73">
        <v>2.74</v>
      </c>
      <c r="IR24" s="73">
        <v>0</v>
      </c>
      <c r="IS24" s="73">
        <v>0</v>
      </c>
      <c r="IT24" s="73">
        <v>8.5039999999999996</v>
      </c>
      <c r="IU24" s="73">
        <v>0</v>
      </c>
      <c r="IV24" s="74">
        <v>0</v>
      </c>
      <c r="IW24" s="71">
        <v>0</v>
      </c>
      <c r="IX24" s="71">
        <v>0</v>
      </c>
      <c r="IY24" s="71">
        <v>0</v>
      </c>
      <c r="IZ24" s="71">
        <v>0</v>
      </c>
      <c r="JA24" s="71">
        <v>0</v>
      </c>
      <c r="JB24" s="71">
        <v>0</v>
      </c>
      <c r="JC24" s="71">
        <v>0</v>
      </c>
      <c r="JD24" s="71">
        <v>0</v>
      </c>
      <c r="JE24" s="71">
        <v>0</v>
      </c>
      <c r="JF24" s="71">
        <v>0</v>
      </c>
      <c r="JG24" s="71">
        <v>0</v>
      </c>
      <c r="JH24" s="71">
        <v>2</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1</v>
      </c>
      <c r="MA24" s="71">
        <v>1</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2</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1</v>
      </c>
      <c r="QB24" s="71">
        <v>1</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1</v>
      </c>
      <c r="QT24" s="71">
        <v>0</v>
      </c>
      <c r="QU24" s="71">
        <v>0</v>
      </c>
      <c r="QV24" s="71">
        <v>0</v>
      </c>
      <c r="QW24" s="71">
        <v>0</v>
      </c>
      <c r="QX24" s="71">
        <v>2</v>
      </c>
      <c r="QY24" s="71">
        <v>0</v>
      </c>
      <c r="QZ24" s="71">
        <v>0</v>
      </c>
      <c r="RA24" s="71">
        <v>0</v>
      </c>
      <c r="RB24" s="71">
        <v>0</v>
      </c>
      <c r="RC24" s="71">
        <v>0</v>
      </c>
      <c r="RD24" s="71">
        <v>0</v>
      </c>
      <c r="RE24" s="71">
        <v>0</v>
      </c>
      <c r="RF24" s="71">
        <v>0</v>
      </c>
      <c r="RG24" s="71">
        <v>1</v>
      </c>
      <c r="RH24" s="71">
        <v>1</v>
      </c>
      <c r="RI24" s="71">
        <v>1</v>
      </c>
      <c r="RJ24" s="71">
        <v>0</v>
      </c>
      <c r="RK24" s="71">
        <v>0</v>
      </c>
      <c r="RL24" s="71">
        <v>1</v>
      </c>
      <c r="RM24" s="71">
        <v>0</v>
      </c>
      <c r="RN24" s="71">
        <v>1</v>
      </c>
      <c r="RO24" s="71">
        <v>0</v>
      </c>
      <c r="RP24" s="71">
        <v>0</v>
      </c>
      <c r="RQ24" s="71">
        <v>0</v>
      </c>
      <c r="RR24" s="71">
        <v>0</v>
      </c>
      <c r="RS24" s="71">
        <v>2</v>
      </c>
      <c r="RT24" s="71">
        <v>1</v>
      </c>
      <c r="RU24" s="71">
        <v>0</v>
      </c>
      <c r="RV24" s="71">
        <v>0</v>
      </c>
      <c r="RW24" s="71">
        <v>0</v>
      </c>
      <c r="RX24" s="71">
        <v>0</v>
      </c>
      <c r="RY24" s="71">
        <v>0</v>
      </c>
      <c r="RZ24" s="71">
        <v>0</v>
      </c>
      <c r="SA24" s="71">
        <v>0</v>
      </c>
      <c r="SB24" s="71">
        <v>1</v>
      </c>
      <c r="SC24" s="71">
        <v>1</v>
      </c>
      <c r="SD24" s="71">
        <v>1</v>
      </c>
      <c r="SE24" s="71">
        <v>0</v>
      </c>
      <c r="SF24" s="71">
        <v>0</v>
      </c>
      <c r="SG24" s="71">
        <v>1</v>
      </c>
      <c r="SH24" s="71">
        <v>0</v>
      </c>
    </row>
    <row r="25" spans="1:502">
      <c r="A25" s="16" t="s">
        <v>2312</v>
      </c>
      <c r="B25" s="70">
        <v>17</v>
      </c>
      <c r="C25" s="70">
        <v>17</v>
      </c>
      <c r="D25" s="70">
        <v>1</v>
      </c>
      <c r="E25" s="70">
        <v>2020</v>
      </c>
      <c r="F25" s="70" t="s">
        <v>159</v>
      </c>
      <c r="G25" s="1073" t="s">
        <v>2295</v>
      </c>
      <c r="H25" s="70" t="s">
        <v>2296</v>
      </c>
      <c r="I25" s="1066"/>
      <c r="J25" s="73">
        <v>0</v>
      </c>
      <c r="K25" s="73">
        <v>0</v>
      </c>
      <c r="L25" s="73">
        <v>0</v>
      </c>
      <c r="M25" s="73">
        <v>0</v>
      </c>
      <c r="N25" s="73">
        <v>0</v>
      </c>
      <c r="O25" s="73">
        <v>0</v>
      </c>
      <c r="P25" s="73">
        <v>0</v>
      </c>
      <c r="Q25" s="73">
        <v>0</v>
      </c>
      <c r="R25" s="73">
        <v>0</v>
      </c>
      <c r="S25" s="73">
        <v>0</v>
      </c>
      <c r="T25" s="73">
        <v>0</v>
      </c>
      <c r="U25" s="73">
        <v>14.659000000000001</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303.93400000000003</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3.3420000000000001</v>
      </c>
      <c r="CJ25" s="73">
        <v>0</v>
      </c>
      <c r="CK25" s="73">
        <v>0</v>
      </c>
      <c r="CL25" s="73">
        <v>0</v>
      </c>
      <c r="CM25" s="73">
        <v>4.03</v>
      </c>
      <c r="CN25" s="73">
        <v>2.681</v>
      </c>
      <c r="CO25" s="73">
        <v>0</v>
      </c>
      <c r="CP25" s="73">
        <v>0</v>
      </c>
      <c r="CQ25" s="73">
        <v>0</v>
      </c>
      <c r="CR25" s="73">
        <v>0</v>
      </c>
      <c r="CS25" s="73">
        <v>0</v>
      </c>
      <c r="CT25" s="73">
        <v>0</v>
      </c>
      <c r="CU25" s="73">
        <v>0</v>
      </c>
      <c r="CV25" s="73">
        <v>0</v>
      </c>
      <c r="CW25" s="73">
        <v>0</v>
      </c>
      <c r="CX25" s="73">
        <v>0</v>
      </c>
      <c r="CY25" s="73">
        <v>0</v>
      </c>
      <c r="CZ25" s="73">
        <v>0</v>
      </c>
      <c r="DA25" s="73">
        <v>0</v>
      </c>
      <c r="DB25" s="73">
        <v>8.3740000000000006</v>
      </c>
      <c r="DC25" s="73">
        <v>0</v>
      </c>
      <c r="DD25" s="73">
        <v>0</v>
      </c>
      <c r="DE25" s="73">
        <v>0</v>
      </c>
      <c r="DF25" s="73">
        <v>0</v>
      </c>
      <c r="DG25" s="73">
        <v>303.93400000000003</v>
      </c>
      <c r="DH25" s="73">
        <v>0</v>
      </c>
      <c r="DI25" s="73">
        <v>0</v>
      </c>
      <c r="DJ25" s="73">
        <v>0</v>
      </c>
      <c r="DK25" s="73">
        <v>0</v>
      </c>
      <c r="DL25" s="73">
        <v>0</v>
      </c>
      <c r="DM25" s="73">
        <v>0</v>
      </c>
      <c r="DN25" s="73">
        <v>0</v>
      </c>
      <c r="DO25" s="73">
        <v>0</v>
      </c>
      <c r="DP25" s="73">
        <v>0</v>
      </c>
      <c r="DQ25" s="73">
        <v>0</v>
      </c>
      <c r="DR25" s="73">
        <v>0</v>
      </c>
      <c r="DS25" s="73">
        <v>0</v>
      </c>
      <c r="DT25" s="73">
        <v>0</v>
      </c>
      <c r="DU25" s="73">
        <v>0</v>
      </c>
      <c r="DV25" s="73">
        <v>14.659000000000001</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3.3420000000000001</v>
      </c>
      <c r="GK25" s="73">
        <v>0</v>
      </c>
      <c r="GL25" s="73">
        <v>0</v>
      </c>
      <c r="GM25" s="73">
        <v>0</v>
      </c>
      <c r="GN25" s="73">
        <v>4.03</v>
      </c>
      <c r="GO25" s="73">
        <v>2.681</v>
      </c>
      <c r="GP25" s="73">
        <v>0</v>
      </c>
      <c r="GQ25" s="73">
        <v>0</v>
      </c>
      <c r="GR25" s="73">
        <v>0</v>
      </c>
      <c r="GS25" s="73">
        <v>0</v>
      </c>
      <c r="GT25" s="73">
        <v>0</v>
      </c>
      <c r="GU25" s="73">
        <v>0</v>
      </c>
      <c r="GV25" s="73">
        <v>0</v>
      </c>
      <c r="GW25" s="73">
        <v>0</v>
      </c>
      <c r="GX25" s="73">
        <v>0</v>
      </c>
      <c r="GY25" s="73">
        <v>0</v>
      </c>
      <c r="GZ25" s="73">
        <v>0</v>
      </c>
      <c r="HA25" s="73">
        <v>0</v>
      </c>
      <c r="HB25" s="73">
        <v>0</v>
      </c>
      <c r="HC25" s="73">
        <v>8.3740000000000006</v>
      </c>
      <c r="HD25" s="73">
        <v>0</v>
      </c>
      <c r="HE25" s="73">
        <v>0</v>
      </c>
      <c r="HF25" s="73">
        <v>303.93400000000003</v>
      </c>
      <c r="HG25" s="73">
        <v>0</v>
      </c>
      <c r="HH25" s="73">
        <v>0</v>
      </c>
      <c r="HI25" s="73">
        <v>0</v>
      </c>
      <c r="HJ25" s="73">
        <v>0</v>
      </c>
      <c r="HK25" s="73">
        <v>14.659000000000001</v>
      </c>
      <c r="HL25" s="73">
        <v>0</v>
      </c>
      <c r="HM25" s="73">
        <v>0</v>
      </c>
      <c r="HN25" s="73">
        <v>0</v>
      </c>
      <c r="HO25" s="73">
        <v>0</v>
      </c>
      <c r="HP25" s="73">
        <v>0</v>
      </c>
      <c r="HQ25" s="73">
        <v>0</v>
      </c>
      <c r="HR25" s="73">
        <v>0</v>
      </c>
      <c r="HS25" s="73">
        <v>0</v>
      </c>
      <c r="HT25" s="73">
        <v>3.3420000000000001</v>
      </c>
      <c r="HU25" s="73">
        <v>4.03</v>
      </c>
      <c r="HV25" s="73">
        <v>2.681</v>
      </c>
      <c r="HW25" s="73">
        <v>0</v>
      </c>
      <c r="HX25" s="73">
        <v>0</v>
      </c>
      <c r="HY25" s="73">
        <v>8.3740000000000006</v>
      </c>
      <c r="HZ25" s="73">
        <v>0</v>
      </c>
      <c r="IA25" s="73">
        <v>303.93400000000003</v>
      </c>
      <c r="IB25" s="73">
        <v>0</v>
      </c>
      <c r="IC25" s="73">
        <v>0</v>
      </c>
      <c r="ID25" s="73">
        <v>0</v>
      </c>
      <c r="IE25" s="73">
        <v>0</v>
      </c>
      <c r="IF25" s="73">
        <v>14.659000000000001</v>
      </c>
      <c r="IG25" s="73">
        <v>303.93400000000003</v>
      </c>
      <c r="IH25" s="73">
        <v>0</v>
      </c>
      <c r="II25" s="73">
        <v>0</v>
      </c>
      <c r="IJ25" s="73">
        <v>0</v>
      </c>
      <c r="IK25" s="73">
        <v>0</v>
      </c>
      <c r="IL25" s="73">
        <v>0</v>
      </c>
      <c r="IM25" s="73">
        <v>0</v>
      </c>
      <c r="IN25" s="73">
        <v>0</v>
      </c>
      <c r="IO25" s="73">
        <v>3.3420000000000001</v>
      </c>
      <c r="IP25" s="73">
        <v>4.03</v>
      </c>
      <c r="IQ25" s="73">
        <v>2.681</v>
      </c>
      <c r="IR25" s="73">
        <v>0</v>
      </c>
      <c r="IS25" s="73">
        <v>0</v>
      </c>
      <c r="IT25" s="73">
        <v>8.3740000000000006</v>
      </c>
      <c r="IU25" s="73">
        <v>0</v>
      </c>
      <c r="IV25" s="74">
        <v>0</v>
      </c>
      <c r="IW25" s="71">
        <v>0</v>
      </c>
      <c r="IX25" s="71">
        <v>0</v>
      </c>
      <c r="IY25" s="71">
        <v>0</v>
      </c>
      <c r="IZ25" s="71">
        <v>0</v>
      </c>
      <c r="JA25" s="71">
        <v>0</v>
      </c>
      <c r="JB25" s="71">
        <v>0</v>
      </c>
      <c r="JC25" s="71">
        <v>0</v>
      </c>
      <c r="JD25" s="71">
        <v>0</v>
      </c>
      <c r="JE25" s="71">
        <v>0</v>
      </c>
      <c r="JF25" s="71">
        <v>0</v>
      </c>
      <c r="JG25" s="71">
        <v>0</v>
      </c>
      <c r="JH25" s="71">
        <v>2</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1</v>
      </c>
      <c r="MA25" s="71">
        <v>1</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2</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1</v>
      </c>
      <c r="QB25" s="71">
        <v>1</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1</v>
      </c>
      <c r="QT25" s="71">
        <v>0</v>
      </c>
      <c r="QU25" s="71">
        <v>0</v>
      </c>
      <c r="QV25" s="71">
        <v>0</v>
      </c>
      <c r="QW25" s="71">
        <v>0</v>
      </c>
      <c r="QX25" s="71">
        <v>2</v>
      </c>
      <c r="QY25" s="71">
        <v>0</v>
      </c>
      <c r="QZ25" s="71">
        <v>0</v>
      </c>
      <c r="RA25" s="71">
        <v>0</v>
      </c>
      <c r="RB25" s="71">
        <v>0</v>
      </c>
      <c r="RC25" s="71">
        <v>0</v>
      </c>
      <c r="RD25" s="71">
        <v>0</v>
      </c>
      <c r="RE25" s="71">
        <v>0</v>
      </c>
      <c r="RF25" s="71">
        <v>0</v>
      </c>
      <c r="RG25" s="71">
        <v>1</v>
      </c>
      <c r="RH25" s="71">
        <v>1</v>
      </c>
      <c r="RI25" s="71">
        <v>1</v>
      </c>
      <c r="RJ25" s="71">
        <v>0</v>
      </c>
      <c r="RK25" s="71">
        <v>0</v>
      </c>
      <c r="RL25" s="71">
        <v>1</v>
      </c>
      <c r="RM25" s="71">
        <v>0</v>
      </c>
      <c r="RN25" s="71">
        <v>1</v>
      </c>
      <c r="RO25" s="71">
        <v>0</v>
      </c>
      <c r="RP25" s="71">
        <v>0</v>
      </c>
      <c r="RQ25" s="71">
        <v>0</v>
      </c>
      <c r="RR25" s="71">
        <v>0</v>
      </c>
      <c r="RS25" s="71">
        <v>2</v>
      </c>
      <c r="RT25" s="71">
        <v>1</v>
      </c>
      <c r="RU25" s="71">
        <v>0</v>
      </c>
      <c r="RV25" s="71">
        <v>0</v>
      </c>
      <c r="RW25" s="71">
        <v>0</v>
      </c>
      <c r="RX25" s="71">
        <v>0</v>
      </c>
      <c r="RY25" s="71">
        <v>0</v>
      </c>
      <c r="RZ25" s="71">
        <v>0</v>
      </c>
      <c r="SA25" s="71">
        <v>0</v>
      </c>
      <c r="SB25" s="71">
        <v>1</v>
      </c>
      <c r="SC25" s="71">
        <v>1</v>
      </c>
      <c r="SD25" s="71">
        <v>1</v>
      </c>
      <c r="SE25" s="71">
        <v>0</v>
      </c>
      <c r="SF25" s="71">
        <v>0</v>
      </c>
      <c r="SG25" s="71">
        <v>1</v>
      </c>
      <c r="SH25" s="71">
        <v>0</v>
      </c>
    </row>
    <row r="26" spans="1:502">
      <c r="A26" s="16" t="s">
        <v>2313</v>
      </c>
      <c r="B26" s="70">
        <v>18</v>
      </c>
      <c r="C26" s="70">
        <v>18</v>
      </c>
      <c r="D26" s="70">
        <v>1</v>
      </c>
      <c r="E26" s="70">
        <v>2021</v>
      </c>
      <c r="F26" s="70" t="s">
        <v>160</v>
      </c>
      <c r="G26" s="1073" t="s">
        <v>2295</v>
      </c>
      <c r="H26" s="70" t="s">
        <v>2296</v>
      </c>
      <c r="I26" s="1066"/>
      <c r="J26" s="73">
        <v>0</v>
      </c>
      <c r="K26" s="73">
        <v>0</v>
      </c>
      <c r="L26" s="73">
        <v>0</v>
      </c>
      <c r="M26" s="73">
        <v>0</v>
      </c>
      <c r="N26" s="73">
        <v>0</v>
      </c>
      <c r="O26" s="73">
        <v>0</v>
      </c>
      <c r="P26" s="73">
        <v>0</v>
      </c>
      <c r="Q26" s="73">
        <v>0</v>
      </c>
      <c r="R26" s="73">
        <v>0</v>
      </c>
      <c r="S26" s="73">
        <v>0</v>
      </c>
      <c r="T26" s="73">
        <v>0</v>
      </c>
      <c r="U26" s="73">
        <v>14.702999999999999</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261.92899999999997</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3.1760000000000002</v>
      </c>
      <c r="CJ26" s="73">
        <v>0</v>
      </c>
      <c r="CK26" s="73">
        <v>0</v>
      </c>
      <c r="CL26" s="73">
        <v>0</v>
      </c>
      <c r="CM26" s="73">
        <v>3.78</v>
      </c>
      <c r="CN26" s="73">
        <v>3.2050000000000001</v>
      </c>
      <c r="CO26" s="73">
        <v>0</v>
      </c>
      <c r="CP26" s="73">
        <v>0</v>
      </c>
      <c r="CQ26" s="73">
        <v>0</v>
      </c>
      <c r="CR26" s="73">
        <v>0</v>
      </c>
      <c r="CS26" s="73">
        <v>0</v>
      </c>
      <c r="CT26" s="73">
        <v>0</v>
      </c>
      <c r="CU26" s="73">
        <v>0</v>
      </c>
      <c r="CV26" s="73">
        <v>0</v>
      </c>
      <c r="CW26" s="73">
        <v>0</v>
      </c>
      <c r="CX26" s="73">
        <v>0</v>
      </c>
      <c r="CY26" s="73">
        <v>0</v>
      </c>
      <c r="CZ26" s="73">
        <v>0</v>
      </c>
      <c r="DA26" s="73">
        <v>0</v>
      </c>
      <c r="DB26" s="73">
        <v>8.17</v>
      </c>
      <c r="DC26" s="73">
        <v>0</v>
      </c>
      <c r="DD26" s="73">
        <v>0</v>
      </c>
      <c r="DE26" s="73">
        <v>0</v>
      </c>
      <c r="DF26" s="73">
        <v>0</v>
      </c>
      <c r="DG26" s="73">
        <v>261.92899999999997</v>
      </c>
      <c r="DH26" s="73">
        <v>0</v>
      </c>
      <c r="DI26" s="73">
        <v>0</v>
      </c>
      <c r="DJ26" s="73">
        <v>0</v>
      </c>
      <c r="DK26" s="73">
        <v>0</v>
      </c>
      <c r="DL26" s="73">
        <v>0</v>
      </c>
      <c r="DM26" s="73">
        <v>0</v>
      </c>
      <c r="DN26" s="73">
        <v>0</v>
      </c>
      <c r="DO26" s="73">
        <v>0</v>
      </c>
      <c r="DP26" s="73">
        <v>0</v>
      </c>
      <c r="DQ26" s="73">
        <v>0</v>
      </c>
      <c r="DR26" s="73">
        <v>0</v>
      </c>
      <c r="DS26" s="73">
        <v>0</v>
      </c>
      <c r="DT26" s="73">
        <v>0</v>
      </c>
      <c r="DU26" s="73">
        <v>0</v>
      </c>
      <c r="DV26" s="73">
        <v>14.702999999999999</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3.1760000000000002</v>
      </c>
      <c r="GK26" s="73">
        <v>0</v>
      </c>
      <c r="GL26" s="73">
        <v>0</v>
      </c>
      <c r="GM26" s="73">
        <v>0</v>
      </c>
      <c r="GN26" s="73">
        <v>3.78</v>
      </c>
      <c r="GO26" s="73">
        <v>3.2050000000000001</v>
      </c>
      <c r="GP26" s="73">
        <v>0</v>
      </c>
      <c r="GQ26" s="73">
        <v>0</v>
      </c>
      <c r="GR26" s="73">
        <v>0</v>
      </c>
      <c r="GS26" s="73">
        <v>0</v>
      </c>
      <c r="GT26" s="73">
        <v>0</v>
      </c>
      <c r="GU26" s="73">
        <v>0</v>
      </c>
      <c r="GV26" s="73">
        <v>0</v>
      </c>
      <c r="GW26" s="73">
        <v>0</v>
      </c>
      <c r="GX26" s="73">
        <v>0</v>
      </c>
      <c r="GY26" s="73">
        <v>0</v>
      </c>
      <c r="GZ26" s="73">
        <v>0</v>
      </c>
      <c r="HA26" s="73">
        <v>0</v>
      </c>
      <c r="HB26" s="73">
        <v>0</v>
      </c>
      <c r="HC26" s="73">
        <v>8.17</v>
      </c>
      <c r="HD26" s="73">
        <v>0</v>
      </c>
      <c r="HE26" s="73">
        <v>0</v>
      </c>
      <c r="HF26" s="73">
        <v>261.92899999999997</v>
      </c>
      <c r="HG26" s="73">
        <v>0</v>
      </c>
      <c r="HH26" s="73">
        <v>0</v>
      </c>
      <c r="HI26" s="73">
        <v>0</v>
      </c>
      <c r="HJ26" s="73">
        <v>0</v>
      </c>
      <c r="HK26" s="73">
        <v>14.702999999999999</v>
      </c>
      <c r="HL26" s="73">
        <v>0</v>
      </c>
      <c r="HM26" s="73">
        <v>0</v>
      </c>
      <c r="HN26" s="73">
        <v>0</v>
      </c>
      <c r="HO26" s="73">
        <v>0</v>
      </c>
      <c r="HP26" s="73">
        <v>0</v>
      </c>
      <c r="HQ26" s="73">
        <v>0</v>
      </c>
      <c r="HR26" s="73">
        <v>0</v>
      </c>
      <c r="HS26" s="73">
        <v>0</v>
      </c>
      <c r="HT26" s="73">
        <v>3.1760000000000002</v>
      </c>
      <c r="HU26" s="73">
        <v>3.78</v>
      </c>
      <c r="HV26" s="73">
        <v>3.2050000000000001</v>
      </c>
      <c r="HW26" s="73">
        <v>0</v>
      </c>
      <c r="HX26" s="73">
        <v>0</v>
      </c>
      <c r="HY26" s="73">
        <v>8.17</v>
      </c>
      <c r="HZ26" s="73">
        <v>0</v>
      </c>
      <c r="IA26" s="73">
        <v>261.92899999999997</v>
      </c>
      <c r="IB26" s="73">
        <v>0</v>
      </c>
      <c r="IC26" s="73">
        <v>0</v>
      </c>
      <c r="ID26" s="73">
        <v>0</v>
      </c>
      <c r="IE26" s="73">
        <v>0</v>
      </c>
      <c r="IF26" s="73">
        <v>14.702999999999999</v>
      </c>
      <c r="IG26" s="73">
        <v>261.92899999999997</v>
      </c>
      <c r="IH26" s="73">
        <v>0</v>
      </c>
      <c r="II26" s="73">
        <v>0</v>
      </c>
      <c r="IJ26" s="73">
        <v>0</v>
      </c>
      <c r="IK26" s="73">
        <v>0</v>
      </c>
      <c r="IL26" s="73">
        <v>0</v>
      </c>
      <c r="IM26" s="73">
        <v>0</v>
      </c>
      <c r="IN26" s="73">
        <v>0</v>
      </c>
      <c r="IO26" s="73">
        <v>3.1760000000000002</v>
      </c>
      <c r="IP26" s="73">
        <v>3.78</v>
      </c>
      <c r="IQ26" s="73">
        <v>3.2050000000000001</v>
      </c>
      <c r="IR26" s="73">
        <v>0</v>
      </c>
      <c r="IS26" s="73">
        <v>0</v>
      </c>
      <c r="IT26" s="73">
        <v>8.17</v>
      </c>
      <c r="IU26" s="73">
        <v>0</v>
      </c>
      <c r="IV26" s="74">
        <v>0</v>
      </c>
      <c r="IW26" s="71">
        <v>0</v>
      </c>
      <c r="IX26" s="71">
        <v>0</v>
      </c>
      <c r="IY26" s="71">
        <v>0</v>
      </c>
      <c r="IZ26" s="71">
        <v>0</v>
      </c>
      <c r="JA26" s="71">
        <v>0</v>
      </c>
      <c r="JB26" s="71">
        <v>0</v>
      </c>
      <c r="JC26" s="71">
        <v>0</v>
      </c>
      <c r="JD26" s="71">
        <v>0</v>
      </c>
      <c r="JE26" s="71">
        <v>0</v>
      </c>
      <c r="JF26" s="71">
        <v>0</v>
      </c>
      <c r="JG26" s="71">
        <v>0</v>
      </c>
      <c r="JH26" s="71">
        <v>2</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1</v>
      </c>
      <c r="MA26" s="71">
        <v>1</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2</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1</v>
      </c>
      <c r="QB26" s="71">
        <v>1</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1</v>
      </c>
      <c r="QT26" s="71">
        <v>0</v>
      </c>
      <c r="QU26" s="71">
        <v>0</v>
      </c>
      <c r="QV26" s="71">
        <v>0</v>
      </c>
      <c r="QW26" s="71">
        <v>0</v>
      </c>
      <c r="QX26" s="71">
        <v>2</v>
      </c>
      <c r="QY26" s="71">
        <v>0</v>
      </c>
      <c r="QZ26" s="71">
        <v>0</v>
      </c>
      <c r="RA26" s="71">
        <v>0</v>
      </c>
      <c r="RB26" s="71">
        <v>0</v>
      </c>
      <c r="RC26" s="71">
        <v>0</v>
      </c>
      <c r="RD26" s="71">
        <v>0</v>
      </c>
      <c r="RE26" s="71">
        <v>0</v>
      </c>
      <c r="RF26" s="71">
        <v>0</v>
      </c>
      <c r="RG26" s="71">
        <v>1</v>
      </c>
      <c r="RH26" s="71">
        <v>1</v>
      </c>
      <c r="RI26" s="71">
        <v>1</v>
      </c>
      <c r="RJ26" s="71">
        <v>0</v>
      </c>
      <c r="RK26" s="71">
        <v>0</v>
      </c>
      <c r="RL26" s="71">
        <v>1</v>
      </c>
      <c r="RM26" s="71">
        <v>0</v>
      </c>
      <c r="RN26" s="71">
        <v>1</v>
      </c>
      <c r="RO26" s="71">
        <v>0</v>
      </c>
      <c r="RP26" s="71">
        <v>0</v>
      </c>
      <c r="RQ26" s="71">
        <v>0</v>
      </c>
      <c r="RR26" s="71">
        <v>0</v>
      </c>
      <c r="RS26" s="71">
        <v>2</v>
      </c>
      <c r="RT26" s="71">
        <v>1</v>
      </c>
      <c r="RU26" s="71">
        <v>0</v>
      </c>
      <c r="RV26" s="71">
        <v>0</v>
      </c>
      <c r="RW26" s="71">
        <v>0</v>
      </c>
      <c r="RX26" s="71">
        <v>0</v>
      </c>
      <c r="RY26" s="71">
        <v>0</v>
      </c>
      <c r="RZ26" s="71">
        <v>0</v>
      </c>
      <c r="SA26" s="71">
        <v>0</v>
      </c>
      <c r="SB26" s="71">
        <v>1</v>
      </c>
      <c r="SC26" s="71">
        <v>1</v>
      </c>
      <c r="SD26" s="71">
        <v>1</v>
      </c>
      <c r="SE26" s="71">
        <v>0</v>
      </c>
      <c r="SF26" s="71">
        <v>0</v>
      </c>
      <c r="SG26" s="71">
        <v>1</v>
      </c>
      <c r="SH26" s="71">
        <v>0</v>
      </c>
    </row>
    <row r="27" spans="1:502">
      <c r="A27" s="16" t="s">
        <v>2314</v>
      </c>
      <c r="B27" s="70">
        <v>19</v>
      </c>
      <c r="C27" s="70">
        <v>19</v>
      </c>
      <c r="D27" s="70">
        <v>1</v>
      </c>
      <c r="E27" s="70">
        <v>2022</v>
      </c>
      <c r="F27" s="70" t="s">
        <v>161</v>
      </c>
      <c r="G27" s="1073" t="s">
        <v>2295</v>
      </c>
      <c r="H27" s="70" t="s">
        <v>2296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2315</v>
      </c>
      <c r="B28" s="70">
        <v>20</v>
      </c>
      <c r="C28" s="70">
        <v>20</v>
      </c>
      <c r="D28" s="70">
        <v>1</v>
      </c>
      <c r="E28" s="70">
        <v>2023</v>
      </c>
      <c r="F28" s="70" t="s">
        <v>1539</v>
      </c>
      <c r="G28" s="1073" t="s">
        <v>2295</v>
      </c>
      <c r="H28" s="70" t="s">
        <v>2296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2316</v>
      </c>
      <c r="B29" s="70">
        <v>21</v>
      </c>
      <c r="C29" s="70">
        <v>21</v>
      </c>
      <c r="D29" s="70">
        <v>1</v>
      </c>
      <c r="E29" s="70">
        <v>2024</v>
      </c>
      <c r="F29" s="70" t="s">
        <v>1554</v>
      </c>
      <c r="G29" s="1073" t="s">
        <v>2295</v>
      </c>
      <c r="H29" s="70" t="s">
        <v>2296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2295</v>
      </c>
      <c r="H30" s="70" t="s">
        <v>2296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2295</v>
      </c>
      <c r="H31" s="70" t="s">
        <v>2296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2295</v>
      </c>
      <c r="H32" s="70" t="s">
        <v>2296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2295</v>
      </c>
      <c r="H33" s="70" t="s">
        <v>2296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2295</v>
      </c>
      <c r="H34" s="70" t="s">
        <v>2296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2295</v>
      </c>
      <c r="H35" s="70" t="s">
        <v>2296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1672</v>
      </c>
      <c r="H10" s="70" t="s">
        <v>1673</v>
      </c>
      <c r="I10" s="1066"/>
      <c r="J10" s="73">
        <v>21464</v>
      </c>
      <c r="K10" s="71">
        <v>25988685</v>
      </c>
      <c r="L10" s="71">
        <v>62315</v>
      </c>
      <c r="M10" s="71">
        <v>75573484</v>
      </c>
      <c r="N10" s="71">
        <v>29400</v>
      </c>
      <c r="O10" s="71">
        <v>72474976</v>
      </c>
      <c r="P10" s="71">
        <v>0</v>
      </c>
      <c r="Q10" s="71">
        <v>0</v>
      </c>
      <c r="R10" s="71">
        <v>0</v>
      </c>
      <c r="S10" s="71">
        <v>0</v>
      </c>
      <c r="T10" s="71">
        <v>0</v>
      </c>
      <c r="U10" s="71">
        <v>0</v>
      </c>
      <c r="V10" s="71">
        <v>0</v>
      </c>
      <c r="W10" s="71">
        <v>0</v>
      </c>
      <c r="X10" s="71">
        <v>0</v>
      </c>
      <c r="Y10" s="71">
        <v>0</v>
      </c>
      <c r="Z10" s="71">
        <v>174037145.00000003</v>
      </c>
      <c r="AA10" s="71">
        <v>10274767</v>
      </c>
      <c r="AB10" s="71">
        <v>119813966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1668</v>
      </c>
      <c r="B11" s="70">
        <v>3</v>
      </c>
      <c r="C11" s="70">
        <v>18</v>
      </c>
      <c r="D11" s="70">
        <v>3</v>
      </c>
      <c r="E11" s="70">
        <v>2024</v>
      </c>
      <c r="F11" s="70" t="s">
        <v>1554</v>
      </c>
      <c r="G11" s="1073" t="s">
        <v>1665</v>
      </c>
      <c r="H11" s="70" t="s">
        <v>1666</v>
      </c>
      <c r="I11" s="1066"/>
      <c r="J11" s="73">
        <v>62415</v>
      </c>
      <c r="K11" s="71">
        <v>72272949</v>
      </c>
      <c r="L11" s="71">
        <v>373581</v>
      </c>
      <c r="M11" s="71">
        <v>433593622</v>
      </c>
      <c r="N11" s="71">
        <v>240700</v>
      </c>
      <c r="O11" s="71">
        <v>577893651</v>
      </c>
      <c r="P11" s="71">
        <v>1478</v>
      </c>
      <c r="Q11" s="71">
        <v>8894286</v>
      </c>
      <c r="R11" s="71">
        <v>0</v>
      </c>
      <c r="S11" s="71">
        <v>0</v>
      </c>
      <c r="T11" s="71">
        <v>0</v>
      </c>
      <c r="U11" s="71">
        <v>0</v>
      </c>
      <c r="V11" s="71">
        <v>0</v>
      </c>
      <c r="W11" s="71">
        <v>0</v>
      </c>
      <c r="X11" s="71">
        <v>0</v>
      </c>
      <c r="Y11" s="71">
        <v>0</v>
      </c>
      <c r="Z11" s="71">
        <v>1092654508</v>
      </c>
      <c r="AA11" s="71">
        <v>18031037</v>
      </c>
      <c r="AB11" s="71">
        <v>278236898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1631</v>
      </c>
      <c r="B12" s="70">
        <v>4</v>
      </c>
      <c r="C12" s="70">
        <v>18</v>
      </c>
      <c r="D12" s="70">
        <v>4</v>
      </c>
      <c r="E12" s="70">
        <v>2024</v>
      </c>
      <c r="F12" s="70" t="s">
        <v>1554</v>
      </c>
      <c r="G12" s="1073" t="s">
        <v>1628</v>
      </c>
      <c r="H12" s="70" t="s">
        <v>1629</v>
      </c>
      <c r="I12" s="1066"/>
      <c r="J12" s="73">
        <v>948633</v>
      </c>
      <c r="K12" s="71">
        <v>1139327475</v>
      </c>
      <c r="L12" s="71">
        <v>1745542</v>
      </c>
      <c r="M12" s="71">
        <v>2099934428</v>
      </c>
      <c r="N12" s="71">
        <v>316100</v>
      </c>
      <c r="O12" s="71">
        <v>836655343</v>
      </c>
      <c r="P12" s="71">
        <v>6116</v>
      </c>
      <c r="Q12" s="71">
        <v>37182355</v>
      </c>
      <c r="R12" s="71">
        <v>0</v>
      </c>
      <c r="S12" s="71">
        <v>0</v>
      </c>
      <c r="T12" s="71">
        <v>0</v>
      </c>
      <c r="U12" s="71">
        <v>0</v>
      </c>
      <c r="V12" s="71">
        <v>0</v>
      </c>
      <c r="W12" s="71">
        <v>0</v>
      </c>
      <c r="X12" s="71">
        <v>0</v>
      </c>
      <c r="Y12" s="71">
        <v>0</v>
      </c>
      <c r="Z12" s="71">
        <v>4113099601</v>
      </c>
      <c r="AA12" s="71">
        <v>2264739991</v>
      </c>
      <c r="AB12" s="71">
        <v>10326646012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297930</v>
      </c>
      <c r="K13" s="71">
        <v>356416725</v>
      </c>
      <c r="L13" s="71">
        <v>1011151</v>
      </c>
      <c r="M13" s="71">
        <v>1212303015</v>
      </c>
      <c r="N13" s="71">
        <v>353200</v>
      </c>
      <c r="O13" s="71">
        <v>879501153.99999988</v>
      </c>
      <c r="P13" s="71">
        <v>11190</v>
      </c>
      <c r="Q13" s="71">
        <v>70248415</v>
      </c>
      <c r="R13" s="71">
        <v>0</v>
      </c>
      <c r="S13" s="71">
        <v>0</v>
      </c>
      <c r="T13" s="71">
        <v>0</v>
      </c>
      <c r="U13" s="71">
        <v>0</v>
      </c>
      <c r="V13" s="71">
        <v>0</v>
      </c>
      <c r="W13" s="71">
        <v>0</v>
      </c>
      <c r="X13" s="71">
        <v>0</v>
      </c>
      <c r="Y13" s="71">
        <v>0</v>
      </c>
      <c r="Z13" s="71">
        <v>2518469309</v>
      </c>
      <c r="AA13" s="71">
        <v>444936085.99999994</v>
      </c>
      <c r="AB13" s="71">
        <v>2591006457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288144</v>
      </c>
      <c r="K14" s="71">
        <v>345585679</v>
      </c>
      <c r="L14" s="71">
        <v>776646</v>
      </c>
      <c r="M14" s="71">
        <v>933229688</v>
      </c>
      <c r="N14" s="71">
        <v>162400</v>
      </c>
      <c r="O14" s="71">
        <v>361399181</v>
      </c>
      <c r="P14" s="71">
        <v>3025</v>
      </c>
      <c r="Q14" s="71">
        <v>18332683</v>
      </c>
      <c r="R14" s="71">
        <v>0</v>
      </c>
      <c r="S14" s="71">
        <v>0</v>
      </c>
      <c r="T14" s="71">
        <v>0</v>
      </c>
      <c r="U14" s="71">
        <v>0</v>
      </c>
      <c r="V14" s="71">
        <v>0</v>
      </c>
      <c r="W14" s="71">
        <v>0</v>
      </c>
      <c r="X14" s="71">
        <v>0</v>
      </c>
      <c r="Y14" s="71">
        <v>0</v>
      </c>
      <c r="Z14" s="71">
        <v>1658547231.0000002</v>
      </c>
      <c r="AA14" s="71">
        <v>353904463</v>
      </c>
      <c r="AB14" s="71">
        <v>2220452801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1687</v>
      </c>
      <c r="B15" s="70">
        <v>7</v>
      </c>
      <c r="C15" s="70">
        <v>18</v>
      </c>
      <c r="D15" s="70">
        <v>7</v>
      </c>
      <c r="E15" s="70">
        <v>2024</v>
      </c>
      <c r="F15" s="70" t="s">
        <v>1554</v>
      </c>
      <c r="G15" s="1073" t="s">
        <v>1684</v>
      </c>
      <c r="H15" s="70" t="s">
        <v>1685</v>
      </c>
      <c r="I15" s="1066"/>
      <c r="J15" s="73">
        <v>133980</v>
      </c>
      <c r="K15" s="71">
        <v>157329909</v>
      </c>
      <c r="L15" s="71">
        <v>558196</v>
      </c>
      <c r="M15" s="71">
        <v>656627583</v>
      </c>
      <c r="N15" s="71">
        <v>575600</v>
      </c>
      <c r="O15" s="71">
        <v>1481680700.9999998</v>
      </c>
      <c r="P15" s="71">
        <v>3112</v>
      </c>
      <c r="Q15" s="71">
        <v>18119867</v>
      </c>
      <c r="R15" s="71">
        <v>0</v>
      </c>
      <c r="S15" s="71">
        <v>0</v>
      </c>
      <c r="T15" s="71">
        <v>0</v>
      </c>
      <c r="U15" s="71">
        <v>0</v>
      </c>
      <c r="V15" s="71">
        <v>0</v>
      </c>
      <c r="W15" s="71">
        <v>0</v>
      </c>
      <c r="X15" s="71">
        <v>0</v>
      </c>
      <c r="Y15" s="71">
        <v>0</v>
      </c>
      <c r="Z15" s="71">
        <v>2313758059.9999995</v>
      </c>
      <c r="AA15" s="71">
        <v>42180878</v>
      </c>
      <c r="AB15" s="71">
        <v>606378258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1664</v>
      </c>
      <c r="B16" s="70">
        <v>8</v>
      </c>
      <c r="C16" s="70">
        <v>18</v>
      </c>
      <c r="D16" s="70">
        <v>8</v>
      </c>
      <c r="E16" s="70">
        <v>2024</v>
      </c>
      <c r="F16" s="70" t="s">
        <v>1554</v>
      </c>
      <c r="G16" s="1073" t="s">
        <v>1661</v>
      </c>
      <c r="H16" s="70" t="s">
        <v>1662</v>
      </c>
      <c r="I16" s="1066"/>
      <c r="J16" s="73">
        <v>100942</v>
      </c>
      <c r="K16" s="71">
        <v>124475103</v>
      </c>
      <c r="L16" s="71">
        <v>210153</v>
      </c>
      <c r="M16" s="71">
        <v>259447115</v>
      </c>
      <c r="N16" s="71">
        <v>403500</v>
      </c>
      <c r="O16" s="71">
        <v>1126260879.9999998</v>
      </c>
      <c r="P16" s="71">
        <v>0</v>
      </c>
      <c r="Q16" s="71">
        <v>0</v>
      </c>
      <c r="R16" s="71">
        <v>0</v>
      </c>
      <c r="S16" s="71">
        <v>0</v>
      </c>
      <c r="T16" s="71">
        <v>0</v>
      </c>
      <c r="U16" s="71">
        <v>0</v>
      </c>
      <c r="V16" s="71">
        <v>0</v>
      </c>
      <c r="W16" s="71">
        <v>0</v>
      </c>
      <c r="X16" s="71">
        <v>0</v>
      </c>
      <c r="Y16" s="71">
        <v>0</v>
      </c>
      <c r="Z16" s="71">
        <v>1510183097.9999998</v>
      </c>
      <c r="AA16" s="71">
        <v>60578876</v>
      </c>
      <c r="AB16" s="71">
        <v>782929258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1643</v>
      </c>
      <c r="B17" s="70">
        <v>9</v>
      </c>
      <c r="C17" s="70">
        <v>18</v>
      </c>
      <c r="D17" s="70">
        <v>9</v>
      </c>
      <c r="E17" s="70">
        <v>2024</v>
      </c>
      <c r="F17" s="70" t="s">
        <v>1554</v>
      </c>
      <c r="G17" s="1073" t="s">
        <v>1640</v>
      </c>
      <c r="H17" s="70" t="s">
        <v>1641</v>
      </c>
      <c r="I17" s="1066"/>
      <c r="J17" s="73">
        <v>125984</v>
      </c>
      <c r="K17" s="71">
        <v>149719405</v>
      </c>
      <c r="L17" s="71">
        <v>816749</v>
      </c>
      <c r="M17" s="71">
        <v>972459775.99999988</v>
      </c>
      <c r="N17" s="71">
        <v>392600</v>
      </c>
      <c r="O17" s="71">
        <v>1040433878.9999999</v>
      </c>
      <c r="P17" s="71">
        <v>11044</v>
      </c>
      <c r="Q17" s="71">
        <v>69327770</v>
      </c>
      <c r="R17" s="71">
        <v>0</v>
      </c>
      <c r="S17" s="71">
        <v>0</v>
      </c>
      <c r="T17" s="71">
        <v>0</v>
      </c>
      <c r="U17" s="71">
        <v>0</v>
      </c>
      <c r="V17" s="71">
        <v>0</v>
      </c>
      <c r="W17" s="71">
        <v>0</v>
      </c>
      <c r="X17" s="71">
        <v>0</v>
      </c>
      <c r="Y17" s="71">
        <v>0</v>
      </c>
      <c r="Z17" s="71">
        <v>2231940829.9999995</v>
      </c>
      <c r="AA17" s="71">
        <v>44788474</v>
      </c>
      <c r="AB17" s="71">
        <v>729280460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1660</v>
      </c>
      <c r="B18" s="70">
        <v>10</v>
      </c>
      <c r="C18" s="70">
        <v>18</v>
      </c>
      <c r="D18" s="70">
        <v>10</v>
      </c>
      <c r="E18" s="70">
        <v>2024</v>
      </c>
      <c r="F18" s="70" t="s">
        <v>1554</v>
      </c>
      <c r="G18" s="1073" t="s">
        <v>1657</v>
      </c>
      <c r="H18" s="70" t="s">
        <v>1658</v>
      </c>
      <c r="I18" s="1066"/>
      <c r="J18" s="73">
        <v>34821</v>
      </c>
      <c r="K18" s="71">
        <v>40523616.000000007</v>
      </c>
      <c r="L18" s="71">
        <v>111317</v>
      </c>
      <c r="M18" s="71">
        <v>129845025.99999999</v>
      </c>
      <c r="N18" s="71">
        <v>53000</v>
      </c>
      <c r="O18" s="71">
        <v>120609330</v>
      </c>
      <c r="P18" s="71">
        <v>2425</v>
      </c>
      <c r="Q18" s="71">
        <v>14120612</v>
      </c>
      <c r="R18" s="71">
        <v>0</v>
      </c>
      <c r="S18" s="71">
        <v>0</v>
      </c>
      <c r="T18" s="71">
        <v>0</v>
      </c>
      <c r="U18" s="71">
        <v>0</v>
      </c>
      <c r="V18" s="71">
        <v>0</v>
      </c>
      <c r="W18" s="71">
        <v>0</v>
      </c>
      <c r="X18" s="71">
        <v>0</v>
      </c>
      <c r="Y18" s="71">
        <v>0</v>
      </c>
      <c r="Z18" s="71">
        <v>305098584.00000006</v>
      </c>
      <c r="AA18" s="71">
        <v>14116472</v>
      </c>
      <c r="AB18" s="71">
        <v>195871105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184468</v>
      </c>
      <c r="K19" s="71">
        <v>219728007.00000003</v>
      </c>
      <c r="L19" s="71">
        <v>147329</v>
      </c>
      <c r="M19" s="71">
        <v>175817823</v>
      </c>
      <c r="N19" s="71">
        <v>124900</v>
      </c>
      <c r="O19" s="71">
        <v>271583052</v>
      </c>
      <c r="P19" s="71">
        <v>4881</v>
      </c>
      <c r="Q19" s="71">
        <v>28414330.000000004</v>
      </c>
      <c r="R19" s="71">
        <v>0</v>
      </c>
      <c r="S19" s="71">
        <v>0</v>
      </c>
      <c r="T19" s="71">
        <v>0</v>
      </c>
      <c r="U19" s="71">
        <v>0</v>
      </c>
      <c r="V19" s="71">
        <v>0</v>
      </c>
      <c r="W19" s="71">
        <v>0</v>
      </c>
      <c r="X19" s="71">
        <v>0</v>
      </c>
      <c r="Y19" s="71">
        <v>0</v>
      </c>
      <c r="Z19" s="71">
        <v>695543212</v>
      </c>
      <c r="AA19" s="71">
        <v>374274181</v>
      </c>
      <c r="AB19" s="71">
        <v>1891131073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1683</v>
      </c>
      <c r="B20" s="70">
        <v>12</v>
      </c>
      <c r="C20" s="70">
        <v>18</v>
      </c>
      <c r="D20" s="70">
        <v>12</v>
      </c>
      <c r="E20" s="70">
        <v>2024</v>
      </c>
      <c r="F20" s="70" t="s">
        <v>1554</v>
      </c>
      <c r="G20" s="1073" t="s">
        <v>1680</v>
      </c>
      <c r="H20" s="70" t="s">
        <v>1681</v>
      </c>
      <c r="I20" s="1066"/>
      <c r="J20" s="73">
        <v>6586</v>
      </c>
      <c r="K20" s="71">
        <v>7893101</v>
      </c>
      <c r="L20" s="71">
        <v>4404</v>
      </c>
      <c r="M20" s="71">
        <v>5287823</v>
      </c>
      <c r="N20" s="71">
        <v>19800</v>
      </c>
      <c r="O20" s="71">
        <v>57315443</v>
      </c>
      <c r="P20" s="71">
        <v>0</v>
      </c>
      <c r="Q20" s="71">
        <v>0</v>
      </c>
      <c r="R20" s="71">
        <v>0</v>
      </c>
      <c r="S20" s="71">
        <v>0</v>
      </c>
      <c r="T20" s="71">
        <v>0</v>
      </c>
      <c r="U20" s="71">
        <v>0</v>
      </c>
      <c r="V20" s="71">
        <v>0</v>
      </c>
      <c r="W20" s="71">
        <v>0</v>
      </c>
      <c r="X20" s="71">
        <v>0</v>
      </c>
      <c r="Y20" s="71">
        <v>0</v>
      </c>
      <c r="Z20" s="71">
        <v>70496367.000000015</v>
      </c>
      <c r="AA20" s="71">
        <v>3129385</v>
      </c>
      <c r="AB20" s="71">
        <v>33158288.000000004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1635</v>
      </c>
      <c r="B21" s="70">
        <v>13</v>
      </c>
      <c r="C21" s="70">
        <v>18</v>
      </c>
      <c r="D21" s="70">
        <v>13</v>
      </c>
      <c r="E21" s="70">
        <v>2024</v>
      </c>
      <c r="F21" s="70" t="s">
        <v>1554</v>
      </c>
      <c r="G21" s="1073" t="s">
        <v>1632</v>
      </c>
      <c r="H21" s="70" t="s">
        <v>1633</v>
      </c>
      <c r="I21" s="1066"/>
      <c r="J21" s="73">
        <v>64688.999999999993</v>
      </c>
      <c r="K21" s="71">
        <v>75938997</v>
      </c>
      <c r="L21" s="71">
        <v>210991</v>
      </c>
      <c r="M21" s="71">
        <v>248276122.99999997</v>
      </c>
      <c r="N21" s="71">
        <v>260200</v>
      </c>
      <c r="O21" s="71">
        <v>587537957</v>
      </c>
      <c r="P21" s="71">
        <v>3108</v>
      </c>
      <c r="Q21" s="71">
        <v>19759242.999999996</v>
      </c>
      <c r="R21" s="71">
        <v>0</v>
      </c>
      <c r="S21" s="71">
        <v>0</v>
      </c>
      <c r="T21" s="71">
        <v>0</v>
      </c>
      <c r="U21" s="71">
        <v>0</v>
      </c>
      <c r="V21" s="71">
        <v>0</v>
      </c>
      <c r="W21" s="71">
        <v>0</v>
      </c>
      <c r="X21" s="71">
        <v>0</v>
      </c>
      <c r="Y21" s="71">
        <v>0</v>
      </c>
      <c r="Z21" s="71">
        <v>931512320</v>
      </c>
      <c r="AA21" s="71">
        <v>31692937</v>
      </c>
      <c r="AB21" s="71">
        <v>424496744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1652</v>
      </c>
      <c r="B22" s="70">
        <v>14</v>
      </c>
      <c r="C22" s="70">
        <v>18</v>
      </c>
      <c r="D22" s="70">
        <v>14</v>
      </c>
      <c r="E22" s="70">
        <v>2024</v>
      </c>
      <c r="F22" s="70" t="s">
        <v>1554</v>
      </c>
      <c r="G22" s="1073" t="s">
        <v>1649</v>
      </c>
      <c r="H22" s="70" t="s">
        <v>1650</v>
      </c>
      <c r="I22" s="1066"/>
      <c r="J22" s="73">
        <v>23007</v>
      </c>
      <c r="K22" s="71">
        <v>27948587</v>
      </c>
      <c r="L22" s="71">
        <v>11599</v>
      </c>
      <c r="M22" s="71">
        <v>14119078</v>
      </c>
      <c r="N22" s="71">
        <v>115300</v>
      </c>
      <c r="O22" s="71">
        <v>329613529</v>
      </c>
      <c r="P22" s="71">
        <v>0</v>
      </c>
      <c r="Q22" s="71">
        <v>0</v>
      </c>
      <c r="R22" s="71">
        <v>0</v>
      </c>
      <c r="S22" s="71">
        <v>0</v>
      </c>
      <c r="T22" s="71">
        <v>0</v>
      </c>
      <c r="U22" s="71">
        <v>0</v>
      </c>
      <c r="V22" s="71">
        <v>0</v>
      </c>
      <c r="W22" s="71">
        <v>0</v>
      </c>
      <c r="X22" s="71">
        <v>0</v>
      </c>
      <c r="Y22" s="71">
        <v>0</v>
      </c>
      <c r="Z22" s="71">
        <v>371681193.99999994</v>
      </c>
      <c r="AA22" s="71">
        <v>14370875</v>
      </c>
      <c r="AB22" s="71">
        <v>158271524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2316</v>
      </c>
      <c r="B23" s="70">
        <v>15</v>
      </c>
      <c r="C23" s="70">
        <v>18</v>
      </c>
      <c r="D23" s="70">
        <v>15</v>
      </c>
      <c r="E23" s="70">
        <v>2024</v>
      </c>
      <c r="F23" s="70" t="s">
        <v>1554</v>
      </c>
      <c r="G23" s="1073" t="s">
        <v>2295</v>
      </c>
      <c r="H23" s="70" t="s">
        <v>2296</v>
      </c>
      <c r="I23" s="1066"/>
      <c r="J23" s="73">
        <v>349520</v>
      </c>
      <c r="K23" s="71">
        <v>428765787</v>
      </c>
      <c r="L23" s="71">
        <v>700689</v>
      </c>
      <c r="M23" s="71">
        <v>861137501.99999988</v>
      </c>
      <c r="N23" s="71">
        <v>451800</v>
      </c>
      <c r="O23" s="71">
        <v>1192428016</v>
      </c>
      <c r="P23" s="71">
        <v>4400</v>
      </c>
      <c r="Q23" s="71">
        <v>25612389.999999996</v>
      </c>
      <c r="R23" s="71">
        <v>0</v>
      </c>
      <c r="S23" s="71">
        <v>0</v>
      </c>
      <c r="T23" s="71">
        <v>0</v>
      </c>
      <c r="U23" s="71">
        <v>0</v>
      </c>
      <c r="V23" s="71">
        <v>0</v>
      </c>
      <c r="W23" s="71">
        <v>0</v>
      </c>
      <c r="X23" s="71">
        <v>0</v>
      </c>
      <c r="Y23" s="71">
        <v>0</v>
      </c>
      <c r="Z23" s="71">
        <v>2507943694.9999995</v>
      </c>
      <c r="AA23" s="71">
        <v>670716350</v>
      </c>
      <c r="AB23" s="71">
        <v>3473757884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1656</v>
      </c>
      <c r="B24" s="70">
        <v>16</v>
      </c>
      <c r="C24" s="70">
        <v>18</v>
      </c>
      <c r="D24" s="70">
        <v>16</v>
      </c>
      <c r="E24" s="70">
        <v>2024</v>
      </c>
      <c r="F24" s="70" t="s">
        <v>1554</v>
      </c>
      <c r="G24" s="1073" t="s">
        <v>1653</v>
      </c>
      <c r="H24" s="70" t="s">
        <v>1654</v>
      </c>
      <c r="I24" s="1066"/>
      <c r="J24" s="73">
        <v>291292</v>
      </c>
      <c r="K24" s="71">
        <v>356342747</v>
      </c>
      <c r="L24" s="71">
        <v>636822</v>
      </c>
      <c r="M24" s="71">
        <v>780256655</v>
      </c>
      <c r="N24" s="71">
        <v>681300</v>
      </c>
      <c r="O24" s="71">
        <v>1596019812</v>
      </c>
      <c r="P24" s="71">
        <v>9373</v>
      </c>
      <c r="Q24" s="71">
        <v>59521586.000000007</v>
      </c>
      <c r="R24" s="71">
        <v>0</v>
      </c>
      <c r="S24" s="71">
        <v>0</v>
      </c>
      <c r="T24" s="71">
        <v>0</v>
      </c>
      <c r="U24" s="71">
        <v>0</v>
      </c>
      <c r="V24" s="71">
        <v>0</v>
      </c>
      <c r="W24" s="71">
        <v>0</v>
      </c>
      <c r="X24" s="71">
        <v>0</v>
      </c>
      <c r="Y24" s="71">
        <v>0</v>
      </c>
      <c r="Z24" s="71">
        <v>2792140800.0000005</v>
      </c>
      <c r="AA24" s="71">
        <v>473733517</v>
      </c>
      <c r="AB24" s="71">
        <v>2705034081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1703</v>
      </c>
      <c r="B25" s="70">
        <v>17</v>
      </c>
      <c r="C25" s="70">
        <v>18</v>
      </c>
      <c r="D25" s="70">
        <v>17</v>
      </c>
      <c r="E25" s="70">
        <v>2024</v>
      </c>
      <c r="F25" s="70" t="s">
        <v>1554</v>
      </c>
      <c r="G25" s="1073" t="s">
        <v>1700</v>
      </c>
      <c r="H25" s="70" t="s">
        <v>1701</v>
      </c>
      <c r="I25" s="1066"/>
      <c r="J25" s="73">
        <v>859821</v>
      </c>
      <c r="K25" s="71">
        <v>1015646116</v>
      </c>
      <c r="L25" s="71">
        <v>1231285</v>
      </c>
      <c r="M25" s="71">
        <v>1456994359</v>
      </c>
      <c r="N25" s="71">
        <v>196200</v>
      </c>
      <c r="O25" s="71">
        <v>529708900.99999994</v>
      </c>
      <c r="P25" s="71">
        <v>0</v>
      </c>
      <c r="Q25" s="71">
        <v>0</v>
      </c>
      <c r="R25" s="71">
        <v>0</v>
      </c>
      <c r="S25" s="71">
        <v>0</v>
      </c>
      <c r="T25" s="71">
        <v>0</v>
      </c>
      <c r="U25" s="71">
        <v>0</v>
      </c>
      <c r="V25" s="71">
        <v>126</v>
      </c>
      <c r="W25" s="71">
        <v>0</v>
      </c>
      <c r="X25" s="71">
        <v>0</v>
      </c>
      <c r="Y25" s="71">
        <v>773368</v>
      </c>
      <c r="Z25" s="71">
        <v>3003122744.0000005</v>
      </c>
      <c r="AA25" s="71">
        <v>1966165871</v>
      </c>
      <c r="AB25" s="71">
        <v>9334337547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1671</v>
      </c>
      <c r="B26" s="70">
        <v>18</v>
      </c>
      <c r="C26" s="70">
        <v>18</v>
      </c>
      <c r="D26" s="70">
        <v>18</v>
      </c>
      <c r="E26" s="70">
        <v>2024</v>
      </c>
      <c r="F26" s="70" t="s">
        <v>1554</v>
      </c>
      <c r="G26" s="1073" t="s">
        <v>1669</v>
      </c>
      <c r="H26" s="70" t="s">
        <v>1644</v>
      </c>
      <c r="I26" s="1066"/>
      <c r="J26" s="73">
        <v>59981</v>
      </c>
      <c r="K26" s="71">
        <v>65704770.000000007</v>
      </c>
      <c r="L26" s="71">
        <v>166239</v>
      </c>
      <c r="M26" s="71">
        <v>182344518.00000003</v>
      </c>
      <c r="N26" s="71">
        <v>167600</v>
      </c>
      <c r="O26" s="71">
        <v>354390010</v>
      </c>
      <c r="P26" s="71">
        <v>2719</v>
      </c>
      <c r="Q26" s="71">
        <v>15832418</v>
      </c>
      <c r="R26" s="71">
        <v>0</v>
      </c>
      <c r="S26" s="71">
        <v>0</v>
      </c>
      <c r="T26" s="71">
        <v>0</v>
      </c>
      <c r="U26" s="71">
        <v>0</v>
      </c>
      <c r="V26" s="71">
        <v>0</v>
      </c>
      <c r="W26" s="71">
        <v>0</v>
      </c>
      <c r="X26" s="71">
        <v>0</v>
      </c>
      <c r="Y26" s="71">
        <v>0</v>
      </c>
      <c r="Z26" s="71">
        <v>618271716</v>
      </c>
      <c r="AA26" s="71">
        <v>18972229</v>
      </c>
      <c r="AB26" s="71">
        <v>266073811.99999994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1648</v>
      </c>
      <c r="B27" s="70">
        <v>19</v>
      </c>
      <c r="C27" s="70">
        <v>18</v>
      </c>
      <c r="D27" s="70">
        <v>19</v>
      </c>
      <c r="E27" s="70">
        <v>2024</v>
      </c>
      <c r="F27" s="70" t="s">
        <v>1554</v>
      </c>
      <c r="G27" s="1073" t="s">
        <v>1645</v>
      </c>
      <c r="H27" s="70" t="s">
        <v>1646</v>
      </c>
      <c r="I27" s="1066"/>
      <c r="J27" s="73">
        <v>280284</v>
      </c>
      <c r="K27" s="71">
        <v>336502294</v>
      </c>
      <c r="L27" s="71">
        <v>1296667</v>
      </c>
      <c r="M27" s="71">
        <v>1558967927</v>
      </c>
      <c r="N27" s="71">
        <v>338200</v>
      </c>
      <c r="O27" s="71">
        <v>883167139</v>
      </c>
      <c r="P27" s="71">
        <v>4936</v>
      </c>
      <c r="Q27" s="71">
        <v>31715271</v>
      </c>
      <c r="R27" s="71">
        <v>0</v>
      </c>
      <c r="S27" s="71">
        <v>0</v>
      </c>
      <c r="T27" s="71">
        <v>0</v>
      </c>
      <c r="U27" s="71">
        <v>0</v>
      </c>
      <c r="V27" s="71">
        <v>0</v>
      </c>
      <c r="W27" s="71">
        <v>0</v>
      </c>
      <c r="X27" s="71">
        <v>0</v>
      </c>
      <c r="Y27" s="71">
        <v>0</v>
      </c>
      <c r="Z27" s="71">
        <v>2810352631</v>
      </c>
      <c r="AA27" s="71">
        <v>549837173</v>
      </c>
      <c r="AB27" s="71">
        <v>2748770637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1679</v>
      </c>
      <c r="B28" s="70">
        <v>20</v>
      </c>
      <c r="C28" s="70">
        <v>18</v>
      </c>
      <c r="D28" s="70">
        <v>20</v>
      </c>
      <c r="E28" s="70">
        <v>2024</v>
      </c>
      <c r="F28" s="70" t="s">
        <v>1554</v>
      </c>
      <c r="G28" s="1073" t="s">
        <v>1676</v>
      </c>
      <c r="H28" s="70" t="s">
        <v>1677</v>
      </c>
      <c r="I28" s="1066"/>
      <c r="J28" s="73">
        <v>61078</v>
      </c>
      <c r="K28" s="71">
        <v>72844186.000000015</v>
      </c>
      <c r="L28" s="71">
        <v>231065</v>
      </c>
      <c r="M28" s="71">
        <v>276028746.99999994</v>
      </c>
      <c r="N28" s="71">
        <v>401700</v>
      </c>
      <c r="O28" s="71">
        <v>1048412420.0000001</v>
      </c>
      <c r="P28" s="71">
        <v>5353</v>
      </c>
      <c r="Q28" s="71">
        <v>33894537</v>
      </c>
      <c r="R28" s="71">
        <v>0</v>
      </c>
      <c r="S28" s="71">
        <v>0</v>
      </c>
      <c r="T28" s="71">
        <v>0</v>
      </c>
      <c r="U28" s="71">
        <v>0</v>
      </c>
      <c r="V28" s="71">
        <v>0</v>
      </c>
      <c r="W28" s="71">
        <v>0</v>
      </c>
      <c r="X28" s="71">
        <v>0</v>
      </c>
      <c r="Y28" s="71">
        <v>0</v>
      </c>
      <c r="Z28" s="71">
        <v>1431179890.0000002</v>
      </c>
      <c r="AA28" s="71">
        <v>27200064</v>
      </c>
      <c r="AB28" s="71">
        <v>343594558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1674</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402208.8872958998</v>
      </c>
      <c r="AE190" s="71">
        <v>166635.08311301723</v>
      </c>
      <c r="AF190" s="71">
        <v>279754.38556399161</v>
      </c>
      <c r="AG190" s="71">
        <v>5025077.9154051766</v>
      </c>
      <c r="AH190" s="71">
        <v>8852089.8028719313</v>
      </c>
      <c r="AI190" s="71">
        <v>0</v>
      </c>
      <c r="AJ190" s="71">
        <v>0</v>
      </c>
      <c r="AK190" s="71">
        <v>288986.88488312461</v>
      </c>
      <c r="AL190" s="71">
        <v>0</v>
      </c>
      <c r="AM190" s="71">
        <v>0</v>
      </c>
      <c r="AN190" s="71">
        <v>15014752.959133141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1667</v>
      </c>
      <c r="B191" s="70">
        <v>183</v>
      </c>
      <c r="C191" s="70">
        <v>16</v>
      </c>
      <c r="D191" s="70">
        <v>3</v>
      </c>
      <c r="E191" s="70">
        <v>2022</v>
      </c>
      <c r="F191" s="70" t="s">
        <v>161</v>
      </c>
      <c r="G191" s="1073" t="s">
        <v>1665</v>
      </c>
      <c r="H191" s="70" t="s">
        <v>1666</v>
      </c>
      <c r="I191" s="1066"/>
      <c r="J191" s="73"/>
      <c r="K191" s="71"/>
      <c r="L191" s="71"/>
      <c r="M191" s="71"/>
      <c r="N191" s="71"/>
      <c r="O191" s="71"/>
      <c r="P191" s="71"/>
      <c r="Q191" s="71"/>
      <c r="R191" s="71"/>
      <c r="S191" s="71"/>
      <c r="T191" s="71"/>
      <c r="U191" s="71"/>
      <c r="V191" s="71"/>
      <c r="W191" s="71"/>
      <c r="X191" s="71"/>
      <c r="Y191" s="71"/>
      <c r="Z191" s="71"/>
      <c r="AA191" s="71"/>
      <c r="AB191" s="71"/>
      <c r="AC191" s="72"/>
      <c r="AD191" s="71">
        <v>12898416.592416391</v>
      </c>
      <c r="AE191" s="71">
        <v>351240.61636567354</v>
      </c>
      <c r="AF191" s="71">
        <v>1132339.1796637757</v>
      </c>
      <c r="AG191" s="71">
        <v>9904325.2746196333</v>
      </c>
      <c r="AH191" s="71">
        <v>14289700.7002255</v>
      </c>
      <c r="AI191" s="71">
        <v>0</v>
      </c>
      <c r="AJ191" s="71">
        <v>0</v>
      </c>
      <c r="AK191" s="71">
        <v>588820.46249644691</v>
      </c>
      <c r="AL191" s="71">
        <v>0</v>
      </c>
      <c r="AM191" s="71">
        <v>0</v>
      </c>
      <c r="AN191" s="71">
        <v>39164842.825787418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1630</v>
      </c>
      <c r="B192" s="70">
        <v>184</v>
      </c>
      <c r="C192" s="70">
        <v>16</v>
      </c>
      <c r="D192" s="70">
        <v>4</v>
      </c>
      <c r="E192" s="70">
        <v>2022</v>
      </c>
      <c r="F192" s="70" t="s">
        <v>161</v>
      </c>
      <c r="G192" s="1073" t="s">
        <v>1628</v>
      </c>
      <c r="H192" s="70" t="s">
        <v>1629</v>
      </c>
      <c r="I192" s="1066"/>
      <c r="J192" s="73"/>
      <c r="K192" s="71"/>
      <c r="L192" s="71"/>
      <c r="M192" s="71"/>
      <c r="N192" s="71"/>
      <c r="O192" s="71"/>
      <c r="P192" s="71"/>
      <c r="Q192" s="71"/>
      <c r="R192" s="71"/>
      <c r="S192" s="71"/>
      <c r="T192" s="71"/>
      <c r="U192" s="71"/>
      <c r="V192" s="71"/>
      <c r="W192" s="71"/>
      <c r="X192" s="71"/>
      <c r="Y192" s="71"/>
      <c r="Z192" s="71"/>
      <c r="AA192" s="71"/>
      <c r="AB192" s="71"/>
      <c r="AC192" s="72"/>
      <c r="AD192" s="71">
        <v>781491710.29726636</v>
      </c>
      <c r="AE192" s="71">
        <v>10667912.673803946</v>
      </c>
      <c r="AF192" s="71">
        <v>8064031.1775271241</v>
      </c>
      <c r="AG192" s="71">
        <v>390989949.96684021</v>
      </c>
      <c r="AH192" s="71">
        <v>490364602.56839401</v>
      </c>
      <c r="AI192" s="71">
        <v>0</v>
      </c>
      <c r="AJ192" s="71">
        <v>0</v>
      </c>
      <c r="AK192" s="71">
        <v>22446843.223260935</v>
      </c>
      <c r="AL192" s="71">
        <v>0</v>
      </c>
      <c r="AM192" s="71">
        <v>0</v>
      </c>
      <c r="AN192" s="71">
        <v>1704025049.9070926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133031634.35928775</v>
      </c>
      <c r="AE193" s="71">
        <v>2280613.4904487454</v>
      </c>
      <c r="AF193" s="71">
        <v>2779781.6724295043</v>
      </c>
      <c r="AG193" s="71">
        <v>63029181.640263468</v>
      </c>
      <c r="AH193" s="71">
        <v>96464353.11245124</v>
      </c>
      <c r="AI193" s="71">
        <v>0</v>
      </c>
      <c r="AJ193" s="71">
        <v>0</v>
      </c>
      <c r="AK193" s="71">
        <v>4614751.2475214954</v>
      </c>
      <c r="AL193" s="71">
        <v>0</v>
      </c>
      <c r="AM193" s="71">
        <v>0</v>
      </c>
      <c r="AN193" s="71">
        <v>302200315.52240223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93423193.500105381</v>
      </c>
      <c r="AE194" s="71">
        <v>2032294.5430646415</v>
      </c>
      <c r="AF194" s="71">
        <v>2238035.0845119329</v>
      </c>
      <c r="AG194" s="71">
        <v>65994402.949474744</v>
      </c>
      <c r="AH194" s="71">
        <v>110221650.65693063</v>
      </c>
      <c r="AI194" s="71">
        <v>0</v>
      </c>
      <c r="AJ194" s="71">
        <v>0</v>
      </c>
      <c r="AK194" s="71">
        <v>4231888.8196043987</v>
      </c>
      <c r="AL194" s="71">
        <v>0</v>
      </c>
      <c r="AM194" s="71">
        <v>0</v>
      </c>
      <c r="AN194" s="71">
        <v>278141465.55369174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1686</v>
      </c>
      <c r="B195" s="70">
        <v>187</v>
      </c>
      <c r="C195" s="70">
        <v>16</v>
      </c>
      <c r="D195" s="70">
        <v>7</v>
      </c>
      <c r="E195" s="70">
        <v>2022</v>
      </c>
      <c r="F195" s="70" t="s">
        <v>161</v>
      </c>
      <c r="G195" s="1073" t="s">
        <v>1684</v>
      </c>
      <c r="H195" s="70" t="s">
        <v>1685</v>
      </c>
      <c r="I195" s="1066"/>
      <c r="J195" s="73"/>
      <c r="K195" s="71"/>
      <c r="L195" s="71"/>
      <c r="M195" s="71"/>
      <c r="N195" s="71"/>
      <c r="O195" s="71"/>
      <c r="P195" s="71"/>
      <c r="Q195" s="71"/>
      <c r="R195" s="71"/>
      <c r="S195" s="71"/>
      <c r="T195" s="71"/>
      <c r="U195" s="71"/>
      <c r="V195" s="71"/>
      <c r="W195" s="71"/>
      <c r="X195" s="71"/>
      <c r="Y195" s="71"/>
      <c r="Z195" s="71"/>
      <c r="AA195" s="71"/>
      <c r="AB195" s="71"/>
      <c r="AC195" s="72"/>
      <c r="AD195" s="71">
        <v>13688534.54120014</v>
      </c>
      <c r="AE195" s="71">
        <v>638767.81859989942</v>
      </c>
      <c r="AF195" s="71">
        <v>1278877.1911496762</v>
      </c>
      <c r="AG195" s="71">
        <v>20981371.271939628</v>
      </c>
      <c r="AH195" s="71">
        <v>33541398.812004715</v>
      </c>
      <c r="AI195" s="71">
        <v>0</v>
      </c>
      <c r="AJ195" s="71">
        <v>0</v>
      </c>
      <c r="AK195" s="71">
        <v>1286236.9795892781</v>
      </c>
      <c r="AL195" s="71">
        <v>0</v>
      </c>
      <c r="AM195" s="71">
        <v>0</v>
      </c>
      <c r="AN195" s="71">
        <v>71415186.614483342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1663</v>
      </c>
      <c r="B196" s="70">
        <v>188</v>
      </c>
      <c r="C196" s="70">
        <v>16</v>
      </c>
      <c r="D196" s="70">
        <v>8</v>
      </c>
      <c r="E196" s="70">
        <v>2022</v>
      </c>
      <c r="F196" s="70" t="s">
        <v>161</v>
      </c>
      <c r="G196" s="1073" t="s">
        <v>1661</v>
      </c>
      <c r="H196" s="70" t="s">
        <v>1662</v>
      </c>
      <c r="I196" s="1066"/>
      <c r="J196" s="73"/>
      <c r="K196" s="71"/>
      <c r="L196" s="71"/>
      <c r="M196" s="71"/>
      <c r="N196" s="71"/>
      <c r="O196" s="71"/>
      <c r="P196" s="71"/>
      <c r="Q196" s="71"/>
      <c r="R196" s="71"/>
      <c r="S196" s="71"/>
      <c r="T196" s="71"/>
      <c r="U196" s="71"/>
      <c r="V196" s="71"/>
      <c r="W196" s="71"/>
      <c r="X196" s="71"/>
      <c r="Y196" s="71"/>
      <c r="Z196" s="71"/>
      <c r="AA196" s="71"/>
      <c r="AB196" s="71"/>
      <c r="AC196" s="72"/>
      <c r="AD196" s="71">
        <v>1174373.1944860872</v>
      </c>
      <c r="AE196" s="71">
        <v>1303674.4737665465</v>
      </c>
      <c r="AF196" s="71">
        <v>1944959.0615401324</v>
      </c>
      <c r="AG196" s="71">
        <v>28364043.179094754</v>
      </c>
      <c r="AH196" s="71">
        <v>50024600.513904177</v>
      </c>
      <c r="AI196" s="71">
        <v>0</v>
      </c>
      <c r="AJ196" s="71">
        <v>0</v>
      </c>
      <c r="AK196" s="71">
        <v>1749803.966510823</v>
      </c>
      <c r="AL196" s="71">
        <v>0</v>
      </c>
      <c r="AM196" s="71">
        <v>0</v>
      </c>
      <c r="AN196" s="71">
        <v>84561454.389302507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1642</v>
      </c>
      <c r="B197" s="70">
        <v>189</v>
      </c>
      <c r="C197" s="70">
        <v>16</v>
      </c>
      <c r="D197" s="70">
        <v>9</v>
      </c>
      <c r="E197" s="70">
        <v>2022</v>
      </c>
      <c r="F197" s="70" t="s">
        <v>161</v>
      </c>
      <c r="G197" s="1073" t="s">
        <v>1640</v>
      </c>
      <c r="H197" s="70" t="s">
        <v>1641</v>
      </c>
      <c r="I197" s="1066"/>
      <c r="J197" s="73"/>
      <c r="K197" s="71"/>
      <c r="L197" s="71"/>
      <c r="M197" s="71"/>
      <c r="N197" s="71"/>
      <c r="O197" s="71"/>
      <c r="P197" s="71"/>
      <c r="Q197" s="71"/>
      <c r="R197" s="71"/>
      <c r="S197" s="71"/>
      <c r="T197" s="71"/>
      <c r="U197" s="71"/>
      <c r="V197" s="71"/>
      <c r="W197" s="71"/>
      <c r="X197" s="71"/>
      <c r="Y197" s="71"/>
      <c r="Z197" s="71"/>
      <c r="AA197" s="71"/>
      <c r="AB197" s="71"/>
      <c r="AC197" s="72"/>
      <c r="AD197" s="71">
        <v>37951934.842897832</v>
      </c>
      <c r="AE197" s="71">
        <v>777630.38786074705</v>
      </c>
      <c r="AF197" s="71">
        <v>2375692.0043926276</v>
      </c>
      <c r="AG197" s="71">
        <v>19930176.012731533</v>
      </c>
      <c r="AH197" s="71">
        <v>33498806.559545025</v>
      </c>
      <c r="AI197" s="71">
        <v>0</v>
      </c>
      <c r="AJ197" s="71">
        <v>0</v>
      </c>
      <c r="AK197" s="71">
        <v>1501750.4339547541</v>
      </c>
      <c r="AL197" s="71">
        <v>0</v>
      </c>
      <c r="AM197" s="71">
        <v>0</v>
      </c>
      <c r="AN197" s="71">
        <v>96035990.241382524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1659</v>
      </c>
      <c r="B198" s="70">
        <v>190</v>
      </c>
      <c r="C198" s="70">
        <v>16</v>
      </c>
      <c r="D198" s="70">
        <v>10</v>
      </c>
      <c r="E198" s="70">
        <v>2022</v>
      </c>
      <c r="F198" s="70" t="s">
        <v>161</v>
      </c>
      <c r="G198" s="1073" t="s">
        <v>1657</v>
      </c>
      <c r="H198" s="70" t="s">
        <v>1658</v>
      </c>
      <c r="I198" s="1066"/>
      <c r="J198" s="73"/>
      <c r="K198" s="71"/>
      <c r="L198" s="71"/>
      <c r="M198" s="71"/>
      <c r="N198" s="71"/>
      <c r="O198" s="71"/>
      <c r="P198" s="71"/>
      <c r="Q198" s="71"/>
      <c r="R198" s="71"/>
      <c r="S198" s="71"/>
      <c r="T198" s="71"/>
      <c r="U198" s="71"/>
      <c r="V198" s="71"/>
      <c r="W198" s="71"/>
      <c r="X198" s="71"/>
      <c r="Y198" s="71"/>
      <c r="Z198" s="71"/>
      <c r="AA198" s="71"/>
      <c r="AB198" s="71"/>
      <c r="AC198" s="72"/>
      <c r="AD198" s="71">
        <v>1145918.1183147382</v>
      </c>
      <c r="AE198" s="71">
        <v>346339.58450940833</v>
      </c>
      <c r="AF198" s="71">
        <v>417411.30544468598</v>
      </c>
      <c r="AG198" s="71">
        <v>9096180.9423960671</v>
      </c>
      <c r="AH198" s="71">
        <v>11507006.872859184</v>
      </c>
      <c r="AI198" s="71">
        <v>0</v>
      </c>
      <c r="AJ198" s="71">
        <v>0</v>
      </c>
      <c r="AK198" s="71">
        <v>397453.81218510168</v>
      </c>
      <c r="AL198" s="71">
        <v>0</v>
      </c>
      <c r="AM198" s="71">
        <v>0</v>
      </c>
      <c r="AN198" s="71">
        <v>22910310.635709185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77310404.75810656</v>
      </c>
      <c r="AE199" s="71">
        <v>1453972.7840253464</v>
      </c>
      <c r="AF199" s="71">
        <v>879228.06891540228</v>
      </c>
      <c r="AG199" s="71">
        <v>44040827.969596997</v>
      </c>
      <c r="AH199" s="71">
        <v>79320971.497426599</v>
      </c>
      <c r="AI199" s="71">
        <v>0</v>
      </c>
      <c r="AJ199" s="71">
        <v>0</v>
      </c>
      <c r="AK199" s="71">
        <v>2858103.5344070955</v>
      </c>
      <c r="AL199" s="71">
        <v>0</v>
      </c>
      <c r="AM199" s="71">
        <v>0</v>
      </c>
      <c r="AN199" s="71">
        <v>205863508.61247802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1682</v>
      </c>
      <c r="B200" s="70">
        <v>192</v>
      </c>
      <c r="C200" s="70">
        <v>16</v>
      </c>
      <c r="D200" s="70">
        <v>12</v>
      </c>
      <c r="E200" s="70">
        <v>2022</v>
      </c>
      <c r="F200" s="70" t="s">
        <v>161</v>
      </c>
      <c r="G200" s="1073" t="s">
        <v>1680</v>
      </c>
      <c r="H200" s="70" t="s">
        <v>1681</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49010.318562652123</v>
      </c>
      <c r="AF200" s="71">
        <v>0</v>
      </c>
      <c r="AG200" s="71">
        <v>1525144.5668279312</v>
      </c>
      <c r="AH200" s="71">
        <v>2612324.8175275628</v>
      </c>
      <c r="AI200" s="71">
        <v>0</v>
      </c>
      <c r="AJ200" s="71">
        <v>0</v>
      </c>
      <c r="AK200" s="71">
        <v>79413.286060376064</v>
      </c>
      <c r="AL200" s="71">
        <v>0</v>
      </c>
      <c r="AM200" s="71">
        <v>0</v>
      </c>
      <c r="AN200" s="71">
        <v>4265892.9889785219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1634</v>
      </c>
      <c r="B201" s="70">
        <v>193</v>
      </c>
      <c r="C201" s="70">
        <v>16</v>
      </c>
      <c r="D201" s="70">
        <v>13</v>
      </c>
      <c r="E201" s="70">
        <v>2022</v>
      </c>
      <c r="F201" s="70" t="s">
        <v>161</v>
      </c>
      <c r="G201" s="1073" t="s">
        <v>1632</v>
      </c>
      <c r="H201" s="70" t="s">
        <v>1633</v>
      </c>
      <c r="I201" s="1066"/>
      <c r="J201" s="73"/>
      <c r="K201" s="71"/>
      <c r="L201" s="71"/>
      <c r="M201" s="71"/>
      <c r="N201" s="71"/>
      <c r="O201" s="71"/>
      <c r="P201" s="71"/>
      <c r="Q201" s="71"/>
      <c r="R201" s="71"/>
      <c r="S201" s="71"/>
      <c r="T201" s="71"/>
      <c r="U201" s="71"/>
      <c r="V201" s="71"/>
      <c r="W201" s="71"/>
      <c r="X201" s="71"/>
      <c r="Y201" s="71"/>
      <c r="Z201" s="71"/>
      <c r="AA201" s="71"/>
      <c r="AB201" s="71"/>
      <c r="AC201" s="72"/>
      <c r="AD201" s="71">
        <v>1521327.9754427946</v>
      </c>
      <c r="AE201" s="71">
        <v>452528.60806182126</v>
      </c>
      <c r="AF201" s="71">
        <v>785976.60706073849</v>
      </c>
      <c r="AG201" s="71">
        <v>12213309.080972677</v>
      </c>
      <c r="AH201" s="71">
        <v>24014931.678521048</v>
      </c>
      <c r="AI201" s="71">
        <v>0</v>
      </c>
      <c r="AJ201" s="71">
        <v>0</v>
      </c>
      <c r="AK201" s="71">
        <v>875999.56525787187</v>
      </c>
      <c r="AL201" s="71">
        <v>0</v>
      </c>
      <c r="AM201" s="71">
        <v>0</v>
      </c>
      <c r="AN201" s="71">
        <v>39864073.515316948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1651</v>
      </c>
      <c r="B202" s="70">
        <v>194</v>
      </c>
      <c r="C202" s="70">
        <v>16</v>
      </c>
      <c r="D202" s="70">
        <v>14</v>
      </c>
      <c r="E202" s="70">
        <v>2022</v>
      </c>
      <c r="F202" s="70" t="s">
        <v>161</v>
      </c>
      <c r="G202" s="1073" t="s">
        <v>1649</v>
      </c>
      <c r="H202" s="70" t="s">
        <v>1650</v>
      </c>
      <c r="I202" s="1066"/>
      <c r="J202" s="73"/>
      <c r="K202" s="71"/>
      <c r="L202" s="71"/>
      <c r="M202" s="71"/>
      <c r="N202" s="71"/>
      <c r="O202" s="71"/>
      <c r="P202" s="71"/>
      <c r="Q202" s="71"/>
      <c r="R202" s="71"/>
      <c r="S202" s="71"/>
      <c r="T202" s="71"/>
      <c r="U202" s="71"/>
      <c r="V202" s="71"/>
      <c r="W202" s="71"/>
      <c r="X202" s="71"/>
      <c r="Y202" s="71"/>
      <c r="Z202" s="71"/>
      <c r="AA202" s="71"/>
      <c r="AB202" s="71"/>
      <c r="AC202" s="72"/>
      <c r="AD202" s="71">
        <v>289085.17338975606</v>
      </c>
      <c r="AE202" s="71">
        <v>189506.56510892155</v>
      </c>
      <c r="AF202" s="71">
        <v>319719.29778741905</v>
      </c>
      <c r="AG202" s="71">
        <v>6787197.1360430252</v>
      </c>
      <c r="AH202" s="71">
        <v>10548681.192516191</v>
      </c>
      <c r="AI202" s="71">
        <v>0</v>
      </c>
      <c r="AJ202" s="71">
        <v>0</v>
      </c>
      <c r="AK202" s="71">
        <v>336505.72922494315</v>
      </c>
      <c r="AL202" s="71">
        <v>0</v>
      </c>
      <c r="AM202" s="71">
        <v>0</v>
      </c>
      <c r="AN202" s="71">
        <v>18470695.094070256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2314</v>
      </c>
      <c r="B203" s="70">
        <v>195</v>
      </c>
      <c r="C203" s="70">
        <v>16</v>
      </c>
      <c r="D203" s="70">
        <v>15</v>
      </c>
      <c r="E203" s="70">
        <v>2022</v>
      </c>
      <c r="F203" s="70" t="s">
        <v>161</v>
      </c>
      <c r="G203" s="1073" t="s">
        <v>2295</v>
      </c>
      <c r="H203" s="70" t="s">
        <v>2296</v>
      </c>
      <c r="I203" s="1066"/>
      <c r="J203" s="73"/>
      <c r="K203" s="71"/>
      <c r="L203" s="71"/>
      <c r="M203" s="71"/>
      <c r="N203" s="71"/>
      <c r="O203" s="71"/>
      <c r="P203" s="71"/>
      <c r="Q203" s="71"/>
      <c r="R203" s="71"/>
      <c r="S203" s="71"/>
      <c r="T203" s="71"/>
      <c r="U203" s="71"/>
      <c r="V203" s="71"/>
      <c r="W203" s="71"/>
      <c r="X203" s="71"/>
      <c r="Y203" s="71"/>
      <c r="Z203" s="71"/>
      <c r="AA203" s="71"/>
      <c r="AB203" s="71"/>
      <c r="AC203" s="72"/>
      <c r="AD203" s="71">
        <v>100353640.87899901</v>
      </c>
      <c r="AE203" s="71">
        <v>3661070.7966301139</v>
      </c>
      <c r="AF203" s="71">
        <v>3103941.5160195264</v>
      </c>
      <c r="AG203" s="71">
        <v>134990484.84720844</v>
      </c>
      <c r="AH203" s="71">
        <v>181492686.4394761</v>
      </c>
      <c r="AI203" s="71">
        <v>0</v>
      </c>
      <c r="AJ203" s="71">
        <v>0</v>
      </c>
      <c r="AK203" s="71">
        <v>6544300.4078470236</v>
      </c>
      <c r="AL203" s="71">
        <v>0</v>
      </c>
      <c r="AM203" s="71">
        <v>0</v>
      </c>
      <c r="AN203" s="71">
        <v>430146124.88618028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1655</v>
      </c>
      <c r="B204" s="70">
        <v>196</v>
      </c>
      <c r="C204" s="70">
        <v>16</v>
      </c>
      <c r="D204" s="70">
        <v>16</v>
      </c>
      <c r="E204" s="70">
        <v>2022</v>
      </c>
      <c r="F204" s="70" t="s">
        <v>161</v>
      </c>
      <c r="G204" s="1073" t="s">
        <v>1653</v>
      </c>
      <c r="H204" s="70" t="s">
        <v>1654</v>
      </c>
      <c r="I204" s="1066"/>
      <c r="J204" s="73"/>
      <c r="K204" s="71"/>
      <c r="L204" s="71"/>
      <c r="M204" s="71"/>
      <c r="N204" s="71"/>
      <c r="O204" s="71"/>
      <c r="P204" s="71"/>
      <c r="Q204" s="71"/>
      <c r="R204" s="71"/>
      <c r="S204" s="71"/>
      <c r="T204" s="71"/>
      <c r="U204" s="71"/>
      <c r="V204" s="71"/>
      <c r="W204" s="71"/>
      <c r="X204" s="71"/>
      <c r="Y204" s="71"/>
      <c r="Z204" s="71"/>
      <c r="AA204" s="71"/>
      <c r="AB204" s="71"/>
      <c r="AC204" s="72"/>
      <c r="AD204" s="71">
        <v>67538760.738976046</v>
      </c>
      <c r="AE204" s="71">
        <v>3081115.3603053973</v>
      </c>
      <c r="AF204" s="71">
        <v>2966284.5961388322</v>
      </c>
      <c r="AG204" s="71">
        <v>99954693.722388327</v>
      </c>
      <c r="AH204" s="71">
        <v>150577809.8624855</v>
      </c>
      <c r="AI204" s="71">
        <v>0</v>
      </c>
      <c r="AJ204" s="71">
        <v>0</v>
      </c>
      <c r="AK204" s="71">
        <v>5727441.1434276113</v>
      </c>
      <c r="AL204" s="71">
        <v>0</v>
      </c>
      <c r="AM204" s="71">
        <v>0</v>
      </c>
      <c r="AN204" s="71">
        <v>329846105.42372167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1702</v>
      </c>
      <c r="B205" s="70">
        <v>197</v>
      </c>
      <c r="C205" s="70">
        <v>16</v>
      </c>
      <c r="D205" s="70">
        <v>17</v>
      </c>
      <c r="E205" s="70">
        <v>2022</v>
      </c>
      <c r="F205" s="70" t="s">
        <v>161</v>
      </c>
      <c r="G205" s="1073" t="s">
        <v>1700</v>
      </c>
      <c r="H205" s="70" t="s">
        <v>1701</v>
      </c>
      <c r="I205" s="1066"/>
      <c r="J205" s="73"/>
      <c r="K205" s="71"/>
      <c r="L205" s="71"/>
      <c r="M205" s="71"/>
      <c r="N205" s="71"/>
      <c r="O205" s="71"/>
      <c r="P205" s="71"/>
      <c r="Q205" s="71"/>
      <c r="R205" s="71"/>
      <c r="S205" s="71"/>
      <c r="T205" s="71"/>
      <c r="U205" s="71"/>
      <c r="V205" s="71"/>
      <c r="W205" s="71"/>
      <c r="X205" s="71"/>
      <c r="Y205" s="71"/>
      <c r="Z205" s="71"/>
      <c r="AA205" s="71"/>
      <c r="AB205" s="71"/>
      <c r="AC205" s="72"/>
      <c r="AD205" s="71">
        <v>213410232.34911174</v>
      </c>
      <c r="AE205" s="71">
        <v>13105359.183653178</v>
      </c>
      <c r="AF205" s="71">
        <v>3619044.8291214793</v>
      </c>
      <c r="AG205" s="71">
        <v>559655140.74775541</v>
      </c>
      <c r="AH205" s="71">
        <v>650028759.62227976</v>
      </c>
      <c r="AI205" s="71">
        <v>0</v>
      </c>
      <c r="AJ205" s="71">
        <v>0</v>
      </c>
      <c r="AK205" s="71">
        <v>25546931.307386965</v>
      </c>
      <c r="AL205" s="71">
        <v>0</v>
      </c>
      <c r="AM205" s="71">
        <v>0</v>
      </c>
      <c r="AN205" s="71">
        <v>1465365468.0393085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1670</v>
      </c>
      <c r="B206" s="70">
        <v>198</v>
      </c>
      <c r="C206" s="70">
        <v>16</v>
      </c>
      <c r="D206" s="70">
        <v>18</v>
      </c>
      <c r="E206" s="70">
        <v>2022</v>
      </c>
      <c r="F206" s="70" t="s">
        <v>161</v>
      </c>
      <c r="G206" s="1073" t="s">
        <v>1669</v>
      </c>
      <c r="H206" s="70" t="s">
        <v>1644</v>
      </c>
      <c r="I206" s="1066"/>
      <c r="J206" s="73"/>
      <c r="K206" s="71"/>
      <c r="L206" s="71"/>
      <c r="M206" s="71"/>
      <c r="N206" s="71"/>
      <c r="O206" s="71"/>
      <c r="P206" s="71"/>
      <c r="Q206" s="71"/>
      <c r="R206" s="71"/>
      <c r="S206" s="71"/>
      <c r="T206" s="71"/>
      <c r="U206" s="71"/>
      <c r="V206" s="71"/>
      <c r="W206" s="71"/>
      <c r="X206" s="71"/>
      <c r="Y206" s="71"/>
      <c r="Z206" s="71"/>
      <c r="AA206" s="71"/>
      <c r="AB206" s="71"/>
      <c r="AC206" s="72"/>
      <c r="AD206" s="71">
        <v>1470411.1324461175</v>
      </c>
      <c r="AE206" s="71">
        <v>354507.97093651706</v>
      </c>
      <c r="AF206" s="71">
        <v>603914.22915401368</v>
      </c>
      <c r="AG206" s="71">
        <v>6999866.6971544893</v>
      </c>
      <c r="AH206" s="71">
        <v>14751116.768538794</v>
      </c>
      <c r="AI206" s="71">
        <v>0</v>
      </c>
      <c r="AJ206" s="71">
        <v>0</v>
      </c>
      <c r="AK206" s="71">
        <v>545175.43698684184</v>
      </c>
      <c r="AL206" s="71">
        <v>0</v>
      </c>
      <c r="AM206" s="71">
        <v>0</v>
      </c>
      <c r="AN206" s="71">
        <v>24724992.235216774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1647</v>
      </c>
      <c r="B207" s="70">
        <v>199</v>
      </c>
      <c r="C207" s="70">
        <v>16</v>
      </c>
      <c r="D207" s="70">
        <v>19</v>
      </c>
      <c r="E207" s="70">
        <v>2022</v>
      </c>
      <c r="F207" s="70" t="s">
        <v>161</v>
      </c>
      <c r="G207" s="1073" t="s">
        <v>1645</v>
      </c>
      <c r="H207" s="70" t="s">
        <v>1646</v>
      </c>
      <c r="I207" s="1066"/>
      <c r="J207" s="73"/>
      <c r="K207" s="71"/>
      <c r="L207" s="71"/>
      <c r="M207" s="71"/>
      <c r="N207" s="71"/>
      <c r="O207" s="71"/>
      <c r="P207" s="71"/>
      <c r="Q207" s="71"/>
      <c r="R207" s="71"/>
      <c r="S207" s="71"/>
      <c r="T207" s="71"/>
      <c r="U207" s="71"/>
      <c r="V207" s="71"/>
      <c r="W207" s="71"/>
      <c r="X207" s="71"/>
      <c r="Y207" s="71"/>
      <c r="Z207" s="71"/>
      <c r="AA207" s="71"/>
      <c r="AB207" s="71"/>
      <c r="AC207" s="72"/>
      <c r="AD207" s="71">
        <v>258423047.90851262</v>
      </c>
      <c r="AE207" s="71">
        <v>1855857.3962390937</v>
      </c>
      <c r="AF207" s="71">
        <v>2575516.5655097645</v>
      </c>
      <c r="AG207" s="71">
        <v>62767901.893755093</v>
      </c>
      <c r="AH207" s="71">
        <v>101284376.34913932</v>
      </c>
      <c r="AI207" s="71">
        <v>0</v>
      </c>
      <c r="AJ207" s="71">
        <v>0</v>
      </c>
      <c r="AK207" s="71">
        <v>4699071.3707693424</v>
      </c>
      <c r="AL207" s="71">
        <v>0</v>
      </c>
      <c r="AM207" s="71">
        <v>0</v>
      </c>
      <c r="AN207" s="71">
        <v>431605771.48392522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1678</v>
      </c>
      <c r="B208" s="70">
        <v>200</v>
      </c>
      <c r="C208" s="70">
        <v>16</v>
      </c>
      <c r="D208" s="70">
        <v>20</v>
      </c>
      <c r="E208" s="70">
        <v>2022</v>
      </c>
      <c r="F208" s="70" t="s">
        <v>161</v>
      </c>
      <c r="G208" s="1073" t="s">
        <v>1676</v>
      </c>
      <c r="H208" s="70" t="s">
        <v>1677</v>
      </c>
      <c r="I208" s="1066"/>
      <c r="J208" s="73"/>
      <c r="K208" s="71"/>
      <c r="L208" s="71"/>
      <c r="M208" s="71"/>
      <c r="N208" s="71"/>
      <c r="O208" s="71"/>
      <c r="P208" s="71"/>
      <c r="Q208" s="71"/>
      <c r="R208" s="71"/>
      <c r="S208" s="71"/>
      <c r="T208" s="71"/>
      <c r="U208" s="71"/>
      <c r="V208" s="71"/>
      <c r="W208" s="71"/>
      <c r="X208" s="71"/>
      <c r="Y208" s="71"/>
      <c r="Z208" s="71"/>
      <c r="AA208" s="71"/>
      <c r="AB208" s="71"/>
      <c r="AC208" s="72"/>
      <c r="AD208" s="71">
        <v>20106383.109119724</v>
      </c>
      <c r="AE208" s="71">
        <v>347973.26179483009</v>
      </c>
      <c r="AF208" s="71">
        <v>612795.32075921982</v>
      </c>
      <c r="AG208" s="71">
        <v>11854808.963670492</v>
      </c>
      <c r="AH208" s="71">
        <v>21629765.540778488</v>
      </c>
      <c r="AI208" s="71">
        <v>0</v>
      </c>
      <c r="AJ208" s="71">
        <v>0</v>
      </c>
      <c r="AK208" s="71">
        <v>750746.08968296985</v>
      </c>
      <c r="AL208" s="71">
        <v>0</v>
      </c>
      <c r="AM208" s="71">
        <v>0</v>
      </c>
      <c r="AN208" s="71">
        <v>55302472.285805717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2295</v>
      </c>
      <c r="H6" s="77" t="s">
        <v>2296</v>
      </c>
      <c r="I6" s="77" t="s">
        <v>2368</v>
      </c>
      <c r="J6" s="77" t="s">
        <v>2369</v>
      </c>
      <c r="K6" s="1080">
        <v>18</v>
      </c>
      <c r="L6" s="1081">
        <v>35</v>
      </c>
      <c r="M6" s="1044"/>
      <c r="N6" s="988">
        <v>1</v>
      </c>
      <c r="O6" s="77" t="s">
        <v>1705</v>
      </c>
      <c r="P6" s="77" t="s">
        <v>1706</v>
      </c>
      <c r="Q6" s="77" t="s">
        <v>1501</v>
      </c>
      <c r="R6" s="16"/>
      <c r="S6" s="77">
        <v>1</v>
      </c>
      <c r="T6" s="77" t="s">
        <v>2295</v>
      </c>
      <c r="U6" s="77" t="s">
        <v>2296</v>
      </c>
      <c r="V6" s="77" t="s">
        <v>1501</v>
      </c>
      <c r="W6" s="16"/>
      <c r="X6" s="77">
        <v>1</v>
      </c>
      <c r="Y6" s="692" t="s">
        <v>1705</v>
      </c>
      <c r="Z6" s="77" t="s">
        <v>1706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1728</v>
      </c>
      <c r="P7" s="77" t="s">
        <v>1729</v>
      </c>
      <c r="Q7" s="77" t="s">
        <v>1501</v>
      </c>
      <c r="R7" s="16"/>
      <c r="S7" s="77">
        <v>2</v>
      </c>
      <c r="T7" s="76" t="s">
        <v>795</v>
      </c>
      <c r="U7" s="77" t="s">
        <v>1503</v>
      </c>
      <c r="V7" s="77" t="s">
        <v>1503</v>
      </c>
      <c r="W7" s="16"/>
      <c r="X7" s="77">
        <v>2</v>
      </c>
      <c r="Y7" s="692" t="s">
        <v>1728</v>
      </c>
      <c r="Z7" s="77" t="s">
        <v>1729</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1751</v>
      </c>
      <c r="P8" s="77" t="s">
        <v>1752</v>
      </c>
      <c r="Q8" s="77" t="s">
        <v>1501</v>
      </c>
      <c r="R8" s="16"/>
      <c r="S8" s="16"/>
      <c r="T8" s="16"/>
      <c r="U8" s="16"/>
      <c r="V8" s="16"/>
      <c r="W8" s="16"/>
      <c r="X8" s="77">
        <v>3</v>
      </c>
      <c r="Y8" s="692" t="s">
        <v>1751</v>
      </c>
      <c r="Z8" s="77" t="s">
        <v>1752</v>
      </c>
      <c r="AA8" s="77" t="s">
        <v>1501</v>
      </c>
      <c r="AB8" s="16"/>
      <c r="AC8" s="77">
        <v>3</v>
      </c>
      <c r="AD8" s="77" t="s">
        <v>1665</v>
      </c>
      <c r="AE8" s="77" t="s">
        <v>1666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1774</v>
      </c>
      <c r="P9" s="77" t="s">
        <v>1775</v>
      </c>
      <c r="Q9" s="77" t="s">
        <v>1501</v>
      </c>
      <c r="R9" s="16"/>
      <c r="S9" s="16"/>
      <c r="T9" s="16"/>
      <c r="U9" s="16"/>
      <c r="V9" s="16"/>
      <c r="W9" s="16"/>
      <c r="X9" s="77">
        <v>4</v>
      </c>
      <c r="Y9" s="692" t="s">
        <v>1774</v>
      </c>
      <c r="Z9" s="77" t="s">
        <v>1775</v>
      </c>
      <c r="AA9" s="77" t="s">
        <v>1501</v>
      </c>
      <c r="AB9" s="16"/>
      <c r="AC9" s="77">
        <v>4</v>
      </c>
      <c r="AD9" s="77" t="s">
        <v>1628</v>
      </c>
      <c r="AE9" s="77" t="s">
        <v>1629</v>
      </c>
      <c r="AF9" s="77" t="s">
        <v>1501</v>
      </c>
    </row>
    <row r="10" spans="1:32" ht="12">
      <c r="A10" s="16"/>
      <c r="B10" s="16"/>
      <c r="C10" s="16"/>
      <c r="D10" s="16"/>
      <c r="F10" s="75" t="s">
        <v>1501</v>
      </c>
      <c r="G10" s="76" t="s">
        <v>2295</v>
      </c>
      <c r="H10" s="77" t="s">
        <v>2296</v>
      </c>
      <c r="I10" s="77" t="s">
        <v>2368</v>
      </c>
      <c r="J10" s="77" t="s">
        <v>2369</v>
      </c>
      <c r="K10" s="1079">
        <v>18</v>
      </c>
      <c r="L10" s="1045">
        <v>35</v>
      </c>
      <c r="M10" s="1044"/>
      <c r="N10" s="988">
        <v>5</v>
      </c>
      <c r="O10" s="77" t="s">
        <v>1797</v>
      </c>
      <c r="P10" s="77" t="s">
        <v>1798</v>
      </c>
      <c r="Q10" s="77" t="s">
        <v>1501</v>
      </c>
      <c r="R10" s="16"/>
      <c r="S10" s="16"/>
      <c r="T10" s="16"/>
      <c r="U10" s="16"/>
      <c r="V10" s="16"/>
      <c r="W10" s="16"/>
      <c r="X10" s="77">
        <v>5</v>
      </c>
      <c r="Y10" s="692" t="s">
        <v>1797</v>
      </c>
      <c r="Z10" s="77" t="s">
        <v>1798</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1820</v>
      </c>
      <c r="P11" s="77" t="s">
        <v>1821</v>
      </c>
      <c r="Q11" s="77" t="s">
        <v>1501</v>
      </c>
      <c r="R11" s="16"/>
      <c r="S11" s="16"/>
      <c r="T11" s="16"/>
      <c r="U11" s="16"/>
      <c r="V11" s="16"/>
      <c r="W11" s="16"/>
      <c r="X11" s="77">
        <v>6</v>
      </c>
      <c r="Y11" s="692" t="s">
        <v>1820</v>
      </c>
      <c r="Z11" s="77" t="s">
        <v>1821</v>
      </c>
      <c r="AA11" s="77" t="s">
        <v>1501</v>
      </c>
      <c r="AB11" s="16"/>
      <c r="AC11" s="77">
        <v>6</v>
      </c>
      <c r="AD11" s="77" t="s">
        <v>1636</v>
      </c>
      <c r="AE11" s="77" t="s">
        <v>1637</v>
      </c>
      <c r="AF11" s="77" t="s">
        <v>1501</v>
      </c>
    </row>
    <row r="12" spans="1:32" ht="12">
      <c r="A12" s="16"/>
      <c r="B12" s="16"/>
      <c r="C12" s="16"/>
      <c r="D12" s="16"/>
      <c r="F12" s="75" t="s">
        <v>1505</v>
      </c>
      <c r="G12" s="76" t="s">
        <v>2295</v>
      </c>
      <c r="H12" s="77"/>
      <c r="I12" s="77" t="s">
        <v>2295</v>
      </c>
      <c r="J12" s="77"/>
      <c r="K12" s="1079" t="s">
        <v>1544</v>
      </c>
      <c r="L12" s="1045"/>
      <c r="M12" s="1044"/>
      <c r="N12" s="988">
        <v>7</v>
      </c>
      <c r="O12" s="77" t="s">
        <v>1843</v>
      </c>
      <c r="P12" s="77" t="s">
        <v>1844</v>
      </c>
      <c r="Q12" s="77" t="s">
        <v>1501</v>
      </c>
      <c r="R12" s="16"/>
      <c r="S12" s="16"/>
      <c r="T12" s="16"/>
      <c r="U12" s="16"/>
      <c r="V12" s="16"/>
      <c r="W12" s="16"/>
      <c r="X12" s="77">
        <v>7</v>
      </c>
      <c r="Y12" s="692" t="s">
        <v>1843</v>
      </c>
      <c r="Z12" s="77" t="s">
        <v>1844</v>
      </c>
      <c r="AA12" s="77" t="s">
        <v>1501</v>
      </c>
      <c r="AB12" s="16"/>
      <c r="AC12" s="77">
        <v>7</v>
      </c>
      <c r="AD12" s="77" t="s">
        <v>1684</v>
      </c>
      <c r="AE12" s="77" t="s">
        <v>1685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1696</v>
      </c>
      <c r="P13" s="77" t="s">
        <v>1697</v>
      </c>
      <c r="Q13" s="77" t="s">
        <v>1501</v>
      </c>
      <c r="R13" s="16"/>
      <c r="S13" s="16"/>
      <c r="T13" s="16"/>
      <c r="U13" s="16"/>
      <c r="V13" s="16"/>
      <c r="W13" s="16"/>
      <c r="X13" s="77">
        <v>8</v>
      </c>
      <c r="Y13" s="692" t="s">
        <v>1696</v>
      </c>
      <c r="Z13" s="77" t="s">
        <v>1697</v>
      </c>
      <c r="AA13" s="77" t="s">
        <v>1501</v>
      </c>
      <c r="AB13" s="16"/>
      <c r="AC13" s="77">
        <v>8</v>
      </c>
      <c r="AD13" s="77" t="s">
        <v>1661</v>
      </c>
      <c r="AE13" s="77" t="s">
        <v>1662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1885</v>
      </c>
      <c r="P14" s="77" t="s">
        <v>1886</v>
      </c>
      <c r="Q14" s="77" t="s">
        <v>1501</v>
      </c>
      <c r="R14" s="16"/>
      <c r="S14" s="16"/>
      <c r="T14" s="16"/>
      <c r="U14" s="16"/>
      <c r="V14" s="16"/>
      <c r="W14" s="16"/>
      <c r="X14" s="77">
        <v>9</v>
      </c>
      <c r="Y14" s="692" t="s">
        <v>1885</v>
      </c>
      <c r="Z14" s="77" t="s">
        <v>1886</v>
      </c>
      <c r="AA14" s="77" t="s">
        <v>1501</v>
      </c>
      <c r="AB14" s="16"/>
      <c r="AC14" s="77">
        <v>9</v>
      </c>
      <c r="AD14" s="77" t="s">
        <v>1640</v>
      </c>
      <c r="AE14" s="77" t="s">
        <v>1641</v>
      </c>
      <c r="AF14" s="77" t="s">
        <v>1501</v>
      </c>
    </row>
    <row r="15" spans="1:32" ht="12">
      <c r="A15" s="16"/>
      <c r="B15" s="16"/>
      <c r="C15" s="16"/>
      <c r="D15" s="16"/>
      <c r="E15" s="16"/>
      <c r="F15" s="16"/>
      <c r="G15" s="16"/>
      <c r="H15" s="16"/>
      <c r="I15" s="16"/>
      <c r="J15" s="16"/>
      <c r="K15" s="1044"/>
      <c r="L15" s="1044"/>
      <c r="M15" s="1044"/>
      <c r="N15" s="988">
        <v>10</v>
      </c>
      <c r="O15" s="77" t="s">
        <v>1908</v>
      </c>
      <c r="P15" s="77" t="s">
        <v>1909</v>
      </c>
      <c r="Q15" s="77" t="s">
        <v>1501</v>
      </c>
      <c r="R15" s="16"/>
      <c r="S15" s="16"/>
      <c r="T15" s="16"/>
      <c r="U15" s="16"/>
      <c r="V15" s="16"/>
      <c r="W15" s="16"/>
      <c r="X15" s="77">
        <v>10</v>
      </c>
      <c r="Y15" s="692" t="s">
        <v>1908</v>
      </c>
      <c r="Z15" s="77" t="s">
        <v>1909</v>
      </c>
      <c r="AA15" s="77" t="s">
        <v>1501</v>
      </c>
      <c r="AB15" s="16"/>
      <c r="AC15" s="77">
        <v>10</v>
      </c>
      <c r="AD15" s="77" t="s">
        <v>1657</v>
      </c>
      <c r="AE15" s="77" t="s">
        <v>1658</v>
      </c>
      <c r="AF15" s="77" t="s">
        <v>1501</v>
      </c>
    </row>
    <row r="16" spans="1:32" ht="12">
      <c r="A16" s="16"/>
      <c r="B16" s="16"/>
      <c r="C16" s="16"/>
      <c r="D16" s="16"/>
      <c r="E16" s="16"/>
      <c r="F16" s="16"/>
      <c r="G16" s="16"/>
      <c r="H16" s="16"/>
      <c r="I16" s="16"/>
      <c r="J16" s="16"/>
      <c r="K16" s="1044"/>
      <c r="L16" s="1044"/>
      <c r="M16" s="1044"/>
      <c r="N16" s="988">
        <v>11</v>
      </c>
      <c r="O16" s="77" t="s">
        <v>1931</v>
      </c>
      <c r="P16" s="77" t="s">
        <v>1932</v>
      </c>
      <c r="Q16" s="77" t="s">
        <v>1501</v>
      </c>
      <c r="R16" s="16"/>
      <c r="S16" s="16"/>
      <c r="T16" s="16"/>
      <c r="U16" s="16"/>
      <c r="V16" s="16"/>
      <c r="W16" s="16"/>
      <c r="X16" s="77">
        <v>11</v>
      </c>
      <c r="Y16" s="692" t="s">
        <v>1931</v>
      </c>
      <c r="Z16" s="77" t="s">
        <v>1932</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1954</v>
      </c>
      <c r="P17" s="77" t="s">
        <v>1955</v>
      </c>
      <c r="Q17" s="77" t="s">
        <v>1501</v>
      </c>
      <c r="R17" s="16"/>
      <c r="S17" s="16"/>
      <c r="T17" s="16"/>
      <c r="U17" s="16"/>
      <c r="V17" s="16"/>
      <c r="W17" s="16"/>
      <c r="X17" s="77">
        <v>12</v>
      </c>
      <c r="Y17" s="692" t="s">
        <v>1954</v>
      </c>
      <c r="Z17" s="77" t="s">
        <v>1955</v>
      </c>
      <c r="AA17" s="77" t="s">
        <v>1501</v>
      </c>
      <c r="AB17" s="16"/>
      <c r="AC17" s="77">
        <v>12</v>
      </c>
      <c r="AD17" s="77" t="s">
        <v>1680</v>
      </c>
      <c r="AE17" s="77" t="s">
        <v>1681</v>
      </c>
      <c r="AF17" s="77" t="s">
        <v>1501</v>
      </c>
    </row>
    <row r="18" spans="1:32" ht="12">
      <c r="A18" s="16"/>
      <c r="B18" s="16"/>
      <c r="C18" s="16"/>
      <c r="D18" s="16"/>
      <c r="E18" s="16"/>
      <c r="F18" s="16"/>
      <c r="G18" s="16"/>
      <c r="H18" s="16"/>
      <c r="I18" s="16"/>
      <c r="J18" s="16"/>
      <c r="K18" s="1044"/>
      <c r="L18" s="1044"/>
      <c r="M18" s="1044"/>
      <c r="N18" s="988">
        <v>13</v>
      </c>
      <c r="O18" s="77" t="s">
        <v>1977</v>
      </c>
      <c r="P18" s="77" t="s">
        <v>1978</v>
      </c>
      <c r="Q18" s="77" t="s">
        <v>1501</v>
      </c>
      <c r="R18" s="16"/>
      <c r="S18" s="16"/>
      <c r="T18" s="16"/>
      <c r="U18" s="16"/>
      <c r="V18" s="16"/>
      <c r="W18" s="16"/>
      <c r="X18" s="77">
        <v>13</v>
      </c>
      <c r="Y18" s="692" t="s">
        <v>1977</v>
      </c>
      <c r="Z18" s="77" t="s">
        <v>1978</v>
      </c>
      <c r="AA18" s="77" t="s">
        <v>1501</v>
      </c>
      <c r="AB18" s="16"/>
      <c r="AC18" s="77">
        <v>13</v>
      </c>
      <c r="AD18" s="77" t="s">
        <v>1632</v>
      </c>
      <c r="AE18" s="77" t="s">
        <v>1633</v>
      </c>
      <c r="AF18" s="77" t="s">
        <v>1501</v>
      </c>
    </row>
    <row r="19" spans="1:32" ht="12">
      <c r="A19" s="16"/>
      <c r="B19" s="16"/>
      <c r="C19" s="16"/>
      <c r="D19" s="16"/>
      <c r="E19" s="16"/>
      <c r="F19" s="16"/>
      <c r="G19" s="16"/>
      <c r="H19" s="16"/>
      <c r="I19" s="16"/>
      <c r="J19" s="16"/>
      <c r="K19" s="1044"/>
      <c r="L19" s="1044"/>
      <c r="M19" s="1044"/>
      <c r="N19" s="988">
        <v>14</v>
      </c>
      <c r="O19" s="77" t="s">
        <v>2000</v>
      </c>
      <c r="P19" s="77" t="s">
        <v>2001</v>
      </c>
      <c r="Q19" s="77" t="s">
        <v>1501</v>
      </c>
      <c r="R19" s="16"/>
      <c r="S19" s="16"/>
      <c r="T19" s="16"/>
      <c r="U19" s="16"/>
      <c r="V19" s="16"/>
      <c r="W19" s="16"/>
      <c r="X19" s="77">
        <v>14</v>
      </c>
      <c r="Y19" s="692" t="s">
        <v>2000</v>
      </c>
      <c r="Z19" s="77" t="s">
        <v>2001</v>
      </c>
      <c r="AA19" s="77" t="s">
        <v>1501</v>
      </c>
      <c r="AB19" s="16"/>
      <c r="AC19" s="77">
        <v>14</v>
      </c>
      <c r="AD19" s="77" t="s">
        <v>1649</v>
      </c>
      <c r="AE19" s="77" t="s">
        <v>1650</v>
      </c>
      <c r="AF19" s="77" t="s">
        <v>1501</v>
      </c>
    </row>
    <row r="20" spans="1:32" ht="12">
      <c r="A20" s="16"/>
      <c r="B20" s="16"/>
      <c r="C20" s="16"/>
      <c r="D20" s="16"/>
      <c r="E20" s="16"/>
      <c r="F20" s="16"/>
      <c r="G20" s="16"/>
      <c r="H20" s="16"/>
      <c r="I20" s="16"/>
      <c r="J20" s="16"/>
      <c r="K20" s="1044"/>
      <c r="L20" s="1044"/>
      <c r="M20" s="1044"/>
      <c r="N20" s="988">
        <v>15</v>
      </c>
      <c r="O20" s="77" t="s">
        <v>2023</v>
      </c>
      <c r="P20" s="77" t="s">
        <v>2024</v>
      </c>
      <c r="Q20" s="77" t="s">
        <v>1501</v>
      </c>
      <c r="R20" s="16"/>
      <c r="S20" s="16"/>
      <c r="T20" s="16"/>
      <c r="U20" s="16"/>
      <c r="V20" s="16"/>
      <c r="W20" s="16"/>
      <c r="X20" s="77">
        <v>15</v>
      </c>
      <c r="Y20" s="692" t="s">
        <v>2023</v>
      </c>
      <c r="Z20" s="77" t="s">
        <v>2024</v>
      </c>
      <c r="AA20" s="77" t="s">
        <v>1501</v>
      </c>
      <c r="AB20" s="16"/>
      <c r="AC20" s="77">
        <v>15</v>
      </c>
      <c r="AD20" s="77" t="s">
        <v>2295</v>
      </c>
      <c r="AE20" s="77" t="s">
        <v>2296</v>
      </c>
      <c r="AF20" s="77" t="s">
        <v>1501</v>
      </c>
    </row>
    <row r="21" spans="1:32" ht="12">
      <c r="A21" s="16"/>
      <c r="B21" s="16"/>
      <c r="C21" s="16"/>
      <c r="D21" s="16"/>
      <c r="E21" s="16"/>
      <c r="F21" s="16"/>
      <c r="G21" s="16"/>
      <c r="H21" s="16"/>
      <c r="I21" s="16"/>
      <c r="J21" s="16"/>
      <c r="K21" s="1044"/>
      <c r="L21" s="1044"/>
      <c r="M21" s="1044"/>
      <c r="N21" s="988">
        <v>16</v>
      </c>
      <c r="O21" s="77" t="s">
        <v>2046</v>
      </c>
      <c r="P21" s="77" t="s">
        <v>2047</v>
      </c>
      <c r="Q21" s="77" t="s">
        <v>1501</v>
      </c>
      <c r="R21" s="16"/>
      <c r="S21" s="16"/>
      <c r="T21" s="16"/>
      <c r="U21" s="16"/>
      <c r="V21" s="16"/>
      <c r="W21" s="16"/>
      <c r="X21" s="77">
        <v>16</v>
      </c>
      <c r="Y21" s="692" t="s">
        <v>2046</v>
      </c>
      <c r="Z21" s="77" t="s">
        <v>2047</v>
      </c>
      <c r="AA21" s="77" t="s">
        <v>1501</v>
      </c>
      <c r="AB21" s="16"/>
      <c r="AC21" s="77">
        <v>16</v>
      </c>
      <c r="AD21" s="77" t="s">
        <v>1653</v>
      </c>
      <c r="AE21" s="77" t="s">
        <v>1654</v>
      </c>
      <c r="AF21" s="77" t="s">
        <v>1501</v>
      </c>
    </row>
    <row r="22" spans="1:32" ht="12">
      <c r="A22" s="16"/>
      <c r="B22" s="16"/>
      <c r="C22" s="16"/>
      <c r="D22" s="16"/>
      <c r="E22" s="16"/>
      <c r="F22" s="16"/>
      <c r="G22" s="16"/>
      <c r="H22" s="16"/>
      <c r="I22" s="16"/>
      <c r="J22" s="16"/>
      <c r="K22" s="1044"/>
      <c r="L22" s="1044"/>
      <c r="M22" s="1044"/>
      <c r="N22" s="988">
        <v>17</v>
      </c>
      <c r="O22" s="77" t="s">
        <v>2069</v>
      </c>
      <c r="P22" s="77" t="s">
        <v>2070</v>
      </c>
      <c r="Q22" s="77" t="s">
        <v>1501</v>
      </c>
      <c r="R22" s="16"/>
      <c r="S22" s="16"/>
      <c r="T22" s="16"/>
      <c r="U22" s="16"/>
      <c r="V22" s="16"/>
      <c r="W22" s="16"/>
      <c r="X22" s="77">
        <v>17</v>
      </c>
      <c r="Y22" s="692" t="s">
        <v>2069</v>
      </c>
      <c r="Z22" s="77" t="s">
        <v>2070</v>
      </c>
      <c r="AA22" s="77" t="s">
        <v>1501</v>
      </c>
      <c r="AB22" s="16"/>
      <c r="AC22" s="77">
        <v>17</v>
      </c>
      <c r="AD22" s="77" t="s">
        <v>1700</v>
      </c>
      <c r="AE22" s="77" t="s">
        <v>1701</v>
      </c>
      <c r="AF22" s="77" t="s">
        <v>1501</v>
      </c>
    </row>
    <row r="23" spans="1:32" ht="12">
      <c r="A23" s="16"/>
      <c r="B23" s="16"/>
      <c r="C23" s="16"/>
      <c r="D23" s="16"/>
      <c r="E23" s="16"/>
      <c r="F23" s="16"/>
      <c r="G23" s="16"/>
      <c r="H23" s="16"/>
      <c r="I23" s="16"/>
      <c r="J23" s="16"/>
      <c r="K23" s="1044"/>
      <c r="L23" s="1044"/>
      <c r="M23" s="1044"/>
      <c r="N23" s="988">
        <v>18</v>
      </c>
      <c r="O23" s="77" t="s">
        <v>2092</v>
      </c>
      <c r="P23" s="77" t="s">
        <v>2093</v>
      </c>
      <c r="Q23" s="77" t="s">
        <v>1501</v>
      </c>
      <c r="R23" s="16"/>
      <c r="S23" s="16"/>
      <c r="T23" s="16"/>
      <c r="U23" s="16"/>
      <c r="V23" s="16"/>
      <c r="W23" s="16"/>
      <c r="X23" s="77">
        <v>18</v>
      </c>
      <c r="Y23" s="692" t="s">
        <v>2092</v>
      </c>
      <c r="Z23" s="77" t="s">
        <v>2093</v>
      </c>
      <c r="AA23" s="77" t="s">
        <v>1501</v>
      </c>
      <c r="AB23" s="16"/>
      <c r="AC23" s="77">
        <v>18</v>
      </c>
      <c r="AD23" s="77" t="s">
        <v>1669</v>
      </c>
      <c r="AE23" s="77" t="s">
        <v>1644</v>
      </c>
      <c r="AF23" s="77" t="s">
        <v>1501</v>
      </c>
    </row>
    <row r="24" spans="1:32" ht="12">
      <c r="A24" s="16"/>
      <c r="B24" s="16"/>
      <c r="C24" s="16"/>
      <c r="D24" s="16"/>
      <c r="E24" s="16"/>
      <c r="F24" s="16"/>
      <c r="G24" s="16"/>
      <c r="H24" s="16"/>
      <c r="I24" s="16"/>
      <c r="J24" s="16"/>
      <c r="K24" s="1044"/>
      <c r="L24" s="1044"/>
      <c r="M24" s="1044"/>
      <c r="N24" s="988">
        <v>19</v>
      </c>
      <c r="O24" s="77" t="s">
        <v>2115</v>
      </c>
      <c r="P24" s="77" t="s">
        <v>2116</v>
      </c>
      <c r="Q24" s="77" t="s">
        <v>1501</v>
      </c>
      <c r="R24" s="16"/>
      <c r="S24" s="16"/>
      <c r="T24" s="16"/>
      <c r="U24" s="16"/>
      <c r="V24" s="16"/>
      <c r="W24" s="16"/>
      <c r="X24" s="77">
        <v>19</v>
      </c>
      <c r="Y24" s="692" t="s">
        <v>2115</v>
      </c>
      <c r="Z24" s="77" t="s">
        <v>2116</v>
      </c>
      <c r="AA24" s="77" t="s">
        <v>1501</v>
      </c>
      <c r="AB24" s="16"/>
      <c r="AC24" s="77">
        <v>19</v>
      </c>
      <c r="AD24" s="77" t="s">
        <v>1645</v>
      </c>
      <c r="AE24" s="77" t="s">
        <v>1646</v>
      </c>
      <c r="AF24" s="77" t="s">
        <v>1501</v>
      </c>
    </row>
    <row r="25" spans="1:32" ht="12">
      <c r="A25" s="16"/>
      <c r="B25" s="16"/>
      <c r="C25" s="16"/>
      <c r="D25" s="16"/>
      <c r="E25" s="16"/>
      <c r="F25" s="16"/>
      <c r="G25" s="16"/>
      <c r="H25" s="16"/>
      <c r="I25" s="16"/>
      <c r="J25" s="16"/>
      <c r="K25" s="1044"/>
      <c r="L25" s="1044"/>
      <c r="M25" s="1044"/>
      <c r="N25" s="988">
        <v>20</v>
      </c>
      <c r="O25" s="77" t="s">
        <v>1693</v>
      </c>
      <c r="P25" s="77" t="s">
        <v>1694</v>
      </c>
      <c r="Q25" s="77" t="s">
        <v>1501</v>
      </c>
      <c r="R25" s="16"/>
      <c r="S25" s="16"/>
      <c r="T25" s="16"/>
      <c r="U25" s="16"/>
      <c r="V25" s="16"/>
      <c r="W25" s="16"/>
      <c r="X25" s="77">
        <v>20</v>
      </c>
      <c r="Y25" s="692" t="s">
        <v>1693</v>
      </c>
      <c r="Z25" s="77" t="s">
        <v>1694</v>
      </c>
      <c r="AA25" s="77" t="s">
        <v>1501</v>
      </c>
      <c r="AB25" s="16"/>
      <c r="AC25" s="77">
        <v>20</v>
      </c>
      <c r="AD25" s="77" t="s">
        <v>1676</v>
      </c>
      <c r="AE25" s="77" t="s">
        <v>1677</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2272</v>
      </c>
      <c r="P31" s="77" t="s">
        <v>2273</v>
      </c>
      <c r="Q31" s="77" t="s">
        <v>1501</v>
      </c>
      <c r="R31" s="16"/>
      <c r="S31" s="16"/>
      <c r="T31" s="16"/>
      <c r="U31" s="16"/>
      <c r="V31" s="16"/>
      <c r="W31" s="16"/>
      <c r="X31" s="77">
        <v>26</v>
      </c>
      <c r="Y31" s="692" t="s">
        <v>2272</v>
      </c>
      <c r="Z31" s="77" t="s">
        <v>2273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2295</v>
      </c>
      <c r="P32" s="77" t="s">
        <v>2296</v>
      </c>
      <c r="Q32" s="77" t="s">
        <v>1501</v>
      </c>
      <c r="R32" s="16"/>
      <c r="S32" s="16"/>
      <c r="T32" s="16"/>
      <c r="U32" s="16"/>
      <c r="V32" s="16"/>
      <c r="W32" s="16"/>
      <c r="X32" s="77">
        <v>27</v>
      </c>
      <c r="Y32" s="692" t="s">
        <v>2295</v>
      </c>
      <c r="Z32" s="77" t="s">
        <v>2296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2341</v>
      </c>
      <c r="P34" s="77" t="s">
        <v>2342</v>
      </c>
      <c r="Q34" s="77" t="s">
        <v>1501</v>
      </c>
      <c r="R34" s="16"/>
      <c r="S34" s="16"/>
      <c r="T34" s="16"/>
      <c r="U34" s="16"/>
      <c r="V34" s="16"/>
      <c r="W34" s="16"/>
      <c r="X34" s="77">
        <v>29</v>
      </c>
      <c r="Y34" s="692" t="s">
        <v>2341</v>
      </c>
      <c r="Z34" s="77" t="s">
        <v>2342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32</v>
      </c>
      <c r="I4" s="70" t="str">
        <f>HLOOKUP(I3,比較地域マスタ!$E$5:$L$6,2,0)</f>
        <v>島根県</v>
      </c>
      <c r="J4" s="70" t="str">
        <f>HLOOKUP(J3,比較地域マスタ!$E$5:$L$6,2,0)</f>
        <v>浜田市</v>
      </c>
      <c r="K4" s="70" t="str">
        <f>HLOOKUP(K3,比較地域マスタ!$E$5:$L$6,2,0)</f>
        <v>32202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浜田市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188.04379619956057</v>
      </c>
      <c r="BB5" s="29"/>
      <c r="BC5" s="17"/>
      <c r="BD5" s="1005">
        <f>SUM(BC6:BC8)</f>
        <v>149.99833146600778</v>
      </c>
      <c r="BE5" s="29"/>
      <c r="BF5" s="17"/>
      <c r="BG5" s="1005">
        <f>AK35</f>
        <v>107.09125616777018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112.0467686252198</v>
      </c>
      <c r="BA6" s="17"/>
      <c r="BB6" s="29"/>
      <c r="BC6" s="1005">
        <f>O32</f>
        <v>107.7431751088711</v>
      </c>
      <c r="BD6" s="17"/>
      <c r="BE6" s="29"/>
      <c r="BF6" s="1005">
        <f>AK36</f>
        <v>76.882290200457973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11.26271168115065</v>
      </c>
      <c r="BA7" s="17"/>
      <c r="BB7" s="29"/>
      <c r="BC7" s="1005">
        <f>O33</f>
        <v>6.7341513782613509</v>
      </c>
      <c r="BD7" s="17"/>
      <c r="BE7" s="29"/>
      <c r="BF7" s="1005">
        <f t="shared" ref="BF7:BF8" si="0">AK37</f>
        <v>5.4267436197809378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64.734315893190143</v>
      </c>
      <c r="BA8" s="17"/>
      <c r="BB8" s="29"/>
      <c r="BC8" s="1005">
        <f>O34</f>
        <v>35.521004978875332</v>
      </c>
      <c r="BD8" s="17"/>
      <c r="BE8" s="29"/>
      <c r="BF8" s="1005">
        <f t="shared" si="0"/>
        <v>24.782222347531278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577.63953360049402</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127.23602851309769</v>
      </c>
      <c r="BA9" s="1005">
        <f>AZ9</f>
        <v>127.23602851309769</v>
      </c>
      <c r="BB9" s="29"/>
      <c r="BC9" s="1005">
        <f>O35</f>
        <v>148.72258607556111</v>
      </c>
      <c r="BD9" s="1005">
        <f>BC9</f>
        <v>148.72258607556111</v>
      </c>
      <c r="BE9" s="29"/>
      <c r="BF9" s="1005">
        <f>AK39</f>
        <v>102.33604984472555</v>
      </c>
      <c r="BG9" s="1005">
        <f>AK39</f>
        <v>102.33604984472555</v>
      </c>
      <c r="BH9" s="29"/>
    </row>
    <row r="10" spans="1:62" ht="17.100000000000001" customHeight="1" thickBot="1">
      <c r="B10" s="323"/>
      <c r="C10" s="324"/>
      <c r="D10" s="326"/>
      <c r="E10" s="326"/>
      <c r="F10" s="326"/>
      <c r="G10" s="325"/>
      <c r="H10" s="325"/>
      <c r="I10" s="326"/>
      <c r="J10" s="327"/>
      <c r="K10" s="334"/>
      <c r="L10" s="246" t="s">
        <v>114</v>
      </c>
      <c r="M10" s="246"/>
      <c r="N10" s="563"/>
      <c r="O10" s="906">
        <f>SUM(O11:O13)</f>
        <v>188.04379619956057</v>
      </c>
      <c r="P10" s="453">
        <f t="shared" ref="P10:P22" si="1">O10/$O$9</f>
        <v>0.3255383076491698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123.9421593242114</v>
      </c>
      <c r="BA10" s="1005">
        <f>AZ10</f>
        <v>123.9421593242114</v>
      </c>
      <c r="BB10" s="29"/>
      <c r="BC10" s="1005">
        <f>O36</f>
        <v>136.0455682615015</v>
      </c>
      <c r="BD10" s="1005">
        <f>BC10</f>
        <v>136.0455682615015</v>
      </c>
      <c r="BE10" s="29"/>
      <c r="BF10" s="1005">
        <f>AK40</f>
        <v>114.98804791481768</v>
      </c>
      <c r="BG10" s="1005">
        <f>AK40</f>
        <v>114.98804791481768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112.0467686252198</v>
      </c>
      <c r="P11" s="454">
        <f t="shared" si="1"/>
        <v>0.19397351134680713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135.08115894283804</v>
      </c>
      <c r="BB11" s="29"/>
      <c r="BC11" s="1005"/>
      <c r="BD11" s="1005">
        <f>SUM(BC12:BC14)</f>
        <v>121.87272190996343</v>
      </c>
      <c r="BE11" s="29"/>
      <c r="BF11" s="17"/>
      <c r="BG11" s="1005">
        <f>AK41</f>
        <v>102.78509459440934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11.26271168115065</v>
      </c>
      <c r="P12" s="454">
        <f t="shared" si="1"/>
        <v>1.949782005215063E-2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127.85068601998026</v>
      </c>
      <c r="BA12" s="17"/>
      <c r="BB12" s="29"/>
      <c r="BC12" s="1005">
        <f>O38</f>
        <v>114.19120625238031</v>
      </c>
      <c r="BD12" s="17"/>
      <c r="BE12" s="29"/>
      <c r="BF12" s="1005">
        <f>AK42</f>
        <v>94.451862632436672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64.734315893190143</v>
      </c>
      <c r="P13" s="454">
        <f t="shared" si="1"/>
        <v>0.11206697625021207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3.670067373807</v>
      </c>
      <c r="BA13" s="17"/>
      <c r="BB13" s="29"/>
      <c r="BC13" s="1005">
        <f>O41</f>
        <v>4.5086299850165101</v>
      </c>
      <c r="BD13" s="17"/>
      <c r="BE13" s="29"/>
      <c r="BF13" s="1005">
        <f>AK45</f>
        <v>2.983582488101538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127.23602851309769</v>
      </c>
      <c r="P14" s="453">
        <f t="shared" si="1"/>
        <v>0.22026890666575538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3.5604055490507971</v>
      </c>
      <c r="BA14" s="17"/>
      <c r="BB14" s="29"/>
      <c r="BC14" s="1005">
        <f>O42</f>
        <v>3.1728856725666108</v>
      </c>
      <c r="BD14" s="17"/>
      <c r="BE14" s="29"/>
      <c r="BF14" s="1005">
        <f t="shared" ref="BF14" si="2">AK46</f>
        <v>5.3496494738711364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123.9421593242114</v>
      </c>
      <c r="P15" s="453">
        <f t="shared" si="1"/>
        <v>0.21456661484311088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3.3363906207863319</v>
      </c>
      <c r="BA15" s="1005">
        <f>AZ15</f>
        <v>3.3363906207863319</v>
      </c>
      <c r="BB15" s="29"/>
      <c r="BC15" s="1005">
        <f>O43</f>
        <v>5.6240890730546322</v>
      </c>
      <c r="BD15" s="1005">
        <f>BC15</f>
        <v>5.6240890730546322</v>
      </c>
      <c r="BE15" s="29"/>
      <c r="BF15" s="1005">
        <f>AK47</f>
        <v>3.9174399826602322</v>
      </c>
      <c r="BG15" s="1005">
        <f>AK47</f>
        <v>3.9174399826602322</v>
      </c>
      <c r="BH15" s="29"/>
    </row>
    <row r="16" spans="1:62" ht="17.100000000000001" customHeight="1" thickBot="1">
      <c r="B16" s="323"/>
      <c r="C16" s="324"/>
      <c r="D16" s="326"/>
      <c r="E16" s="326"/>
      <c r="F16" s="326"/>
      <c r="G16" s="325"/>
      <c r="H16" s="325"/>
      <c r="I16" s="326"/>
      <c r="J16" s="327"/>
      <c r="K16" s="335"/>
      <c r="L16" s="246" t="s">
        <v>128</v>
      </c>
      <c r="M16" s="344"/>
      <c r="N16" s="345"/>
      <c r="O16" s="906">
        <f>SUM(O18:O21)</f>
        <v>135.08115894283804</v>
      </c>
      <c r="P16" s="453">
        <f t="shared" si="1"/>
        <v>0.23385026662019054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127.85068601998026</v>
      </c>
      <c r="P17" s="454">
        <f t="shared" si="1"/>
        <v>0.22133299156841316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63.584366387302907</v>
      </c>
      <c r="P18" s="454">
        <f t="shared" si="1"/>
        <v>0.11007620269854834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64.266319632677352</v>
      </c>
      <c r="P19" s="454">
        <f t="shared" si="1"/>
        <v>0.11125678886986483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3.670067373807</v>
      </c>
      <c r="P20" s="454">
        <f t="shared" si="1"/>
        <v>6.3535598938858039E-3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3.5604055490507971</v>
      </c>
      <c r="P21" s="454">
        <f t="shared" si="1"/>
        <v>6.1637151578915967E-3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3.3363906207863319</v>
      </c>
      <c r="P22" s="612">
        <f t="shared" si="1"/>
        <v>5.7759042217734357E-3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136.74200879080422</v>
      </c>
      <c r="AZ22" s="1005">
        <f t="shared" si="3"/>
        <v>151.12986434081967</v>
      </c>
      <c r="BA22" s="1005">
        <f t="shared" si="3"/>
        <v>132.23073888849456</v>
      </c>
      <c r="BB22" s="1005">
        <f t="shared" si="3"/>
        <v>161.70491860201307</v>
      </c>
      <c r="BC22" s="1005">
        <f t="shared" si="3"/>
        <v>149.99833146600778</v>
      </c>
      <c r="BD22" s="1005">
        <f t="shared" si="3"/>
        <v>151.30150380720792</v>
      </c>
      <c r="BE22" s="1005">
        <f t="shared" si="3"/>
        <v>150.49852344717272</v>
      </c>
      <c r="BF22" s="1005">
        <f t="shared" si="3"/>
        <v>142.49949416643324</v>
      </c>
      <c r="BG22" s="1005">
        <f t="shared" si="3"/>
        <v>148.17301169610417</v>
      </c>
      <c r="BH22" s="1005">
        <f t="shared" si="3"/>
        <v>131.96253686461591</v>
      </c>
      <c r="BI22" s="1005">
        <f t="shared" si="3"/>
        <v>118.16529074515594</v>
      </c>
      <c r="BJ22" s="1005">
        <f t="shared" si="3"/>
        <v>110.37543362604556</v>
      </c>
      <c r="BK22" s="1005">
        <f t="shared" si="3"/>
        <v>101.96732029240158</v>
      </c>
      <c r="BL22" s="1005">
        <f t="shared" si="3"/>
        <v>107.09125616777018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140.84256437264679</v>
      </c>
      <c r="AZ23" s="1005">
        <f t="shared" ref="AZ23:BL23" si="4">Y39</f>
        <v>163.55586716320511</v>
      </c>
      <c r="BA23" s="1005">
        <f t="shared" si="4"/>
        <v>148.5453256736842</v>
      </c>
      <c r="BB23" s="1005">
        <f t="shared" si="4"/>
        <v>153.3135742167444</v>
      </c>
      <c r="BC23" s="1005">
        <f t="shared" si="4"/>
        <v>148.72258607556111</v>
      </c>
      <c r="BD23" s="1005">
        <f t="shared" si="4"/>
        <v>154.27326611417709</v>
      </c>
      <c r="BE23" s="1005">
        <f t="shared" si="4"/>
        <v>219.06438134791759</v>
      </c>
      <c r="BF23" s="1005">
        <f t="shared" si="4"/>
        <v>130.84455927776418</v>
      </c>
      <c r="BG23" s="1005">
        <f t="shared" si="4"/>
        <v>118.65177516373795</v>
      </c>
      <c r="BH23" s="1005">
        <f t="shared" si="4"/>
        <v>111.47784534525309</v>
      </c>
      <c r="BI23" s="1005">
        <f t="shared" si="4"/>
        <v>111.49345828095208</v>
      </c>
      <c r="BJ23" s="1005">
        <f t="shared" si="4"/>
        <v>103.41381363689041</v>
      </c>
      <c r="BK23" s="1005">
        <f t="shared" si="4"/>
        <v>102.57976427331651</v>
      </c>
      <c r="BL23" s="1005">
        <f t="shared" si="4"/>
        <v>102.33604984472555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124.3426307275345</v>
      </c>
      <c r="AZ24" s="1005">
        <f t="shared" ref="AZ24:BL24" si="5">Y40</f>
        <v>147.2347745792903</v>
      </c>
      <c r="BA24" s="1005">
        <f t="shared" si="5"/>
        <v>136.80839769244011</v>
      </c>
      <c r="BB24" s="1005">
        <f t="shared" si="5"/>
        <v>155.42230073671189</v>
      </c>
      <c r="BC24" s="1005">
        <f t="shared" si="5"/>
        <v>136.0455682615015</v>
      </c>
      <c r="BD24" s="1005">
        <f t="shared" si="5"/>
        <v>136.56500591467761</v>
      </c>
      <c r="BE24" s="1005">
        <f t="shared" si="5"/>
        <v>116.5837112969563</v>
      </c>
      <c r="BF24" s="1005">
        <f t="shared" si="5"/>
        <v>125.0875950512069</v>
      </c>
      <c r="BG24" s="1005">
        <f t="shared" si="5"/>
        <v>137.65166383902564</v>
      </c>
      <c r="BH24" s="1005">
        <f t="shared" si="5"/>
        <v>108.76640665978144</v>
      </c>
      <c r="BI24" s="1005">
        <f t="shared" si="5"/>
        <v>100.16196224101502</v>
      </c>
      <c r="BJ24" s="1005">
        <f t="shared" si="5"/>
        <v>96.714191639561022</v>
      </c>
      <c r="BK24" s="1005">
        <f t="shared" si="5"/>
        <v>94.437653185858579</v>
      </c>
      <c r="BL24" s="1005">
        <f t="shared" si="5"/>
        <v>114.98804791481768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126.33451957767997</v>
      </c>
      <c r="AZ25" s="1005">
        <f t="shared" ref="AZ25:BL25" si="6">Y41</f>
        <v>126.76858634956001</v>
      </c>
      <c r="BA25" s="1005">
        <f t="shared" si="6"/>
        <v>124.53948910259771</v>
      </c>
      <c r="BB25" s="1005">
        <f t="shared" si="6"/>
        <v>123.55036534091249</v>
      </c>
      <c r="BC25" s="1005">
        <f t="shared" si="6"/>
        <v>121.87272190996343</v>
      </c>
      <c r="BD25" s="1005">
        <f t="shared" si="6"/>
        <v>118.97300474015486</v>
      </c>
      <c r="BE25" s="1005">
        <f t="shared" si="6"/>
        <v>119.15827209182672</v>
      </c>
      <c r="BF25" s="1005">
        <f t="shared" si="6"/>
        <v>116.06336218682998</v>
      </c>
      <c r="BG25" s="1005">
        <f t="shared" si="6"/>
        <v>114.00720352969365</v>
      </c>
      <c r="BH25" s="1005">
        <f t="shared" si="6"/>
        <v>111.72744374029118</v>
      </c>
      <c r="BI25" s="1005">
        <f t="shared" si="6"/>
        <v>109.39686943562209</v>
      </c>
      <c r="BJ25" s="1005">
        <f t="shared" si="6"/>
        <v>101.0594879930742</v>
      </c>
      <c r="BK25" s="1005">
        <f t="shared" si="6"/>
        <v>99.712374586072968</v>
      </c>
      <c r="BL25" s="1005">
        <f t="shared" si="6"/>
        <v>102.78509459440934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4.1061844184840881</v>
      </c>
      <c r="AZ26" s="1005">
        <f t="shared" si="7"/>
        <v>4.5466995183281238</v>
      </c>
      <c r="BA26" s="1005">
        <f t="shared" si="7"/>
        <v>5.1603012849652821</v>
      </c>
      <c r="BB26" s="1005">
        <f t="shared" si="7"/>
        <v>3.7340507720215932</v>
      </c>
      <c r="BC26" s="1005">
        <f t="shared" si="7"/>
        <v>5.6240890730546322</v>
      </c>
      <c r="BD26" s="1005">
        <f t="shared" si="7"/>
        <v>4.5029653090187969</v>
      </c>
      <c r="BE26" s="1005">
        <f t="shared" si="7"/>
        <v>4.1625508215655866</v>
      </c>
      <c r="BF26" s="1005">
        <f t="shared" si="7"/>
        <v>3.4249380601261263</v>
      </c>
      <c r="BG26" s="1005">
        <f t="shared" si="7"/>
        <v>3.7159432327519228</v>
      </c>
      <c r="BH26" s="1005">
        <f t="shared" si="7"/>
        <v>4.5943304386707817</v>
      </c>
      <c r="BI26" s="1005">
        <f t="shared" si="7"/>
        <v>4.3943451909594913</v>
      </c>
      <c r="BJ26" s="1005">
        <f t="shared" si="7"/>
        <v>3.4447989768321712</v>
      </c>
      <c r="BK26" s="1005">
        <f t="shared" si="7"/>
        <v>3.5424404471824542</v>
      </c>
      <c r="BL26" s="1005">
        <f t="shared" si="7"/>
        <v>3.9174399826602322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532.36790788714961</v>
      </c>
      <c r="AZ27" s="1005">
        <f t="shared" si="8"/>
        <v>593.23579195120317</v>
      </c>
      <c r="BA27" s="1005">
        <f t="shared" si="8"/>
        <v>547.28425264218185</v>
      </c>
      <c r="BB27" s="1005">
        <f t="shared" si="8"/>
        <v>597.72520966840352</v>
      </c>
      <c r="BC27" s="1005">
        <f t="shared" si="8"/>
        <v>562.2632967860884</v>
      </c>
      <c r="BD27" s="1005">
        <f t="shared" si="8"/>
        <v>565.61574588523638</v>
      </c>
      <c r="BE27" s="1005">
        <f t="shared" si="8"/>
        <v>609.46743900543879</v>
      </c>
      <c r="BF27" s="1005">
        <f t="shared" si="8"/>
        <v>517.91994874236048</v>
      </c>
      <c r="BG27" s="1005">
        <f t="shared" si="8"/>
        <v>522.19959746131337</v>
      </c>
      <c r="BH27" s="1005">
        <f t="shared" si="8"/>
        <v>468.5285630486124</v>
      </c>
      <c r="BI27" s="1005">
        <f t="shared" si="8"/>
        <v>443.61192589370461</v>
      </c>
      <c r="BJ27" s="1005">
        <f t="shared" si="8"/>
        <v>415.00772587240334</v>
      </c>
      <c r="BK27" s="1005">
        <f t="shared" si="8"/>
        <v>402.23955278483209</v>
      </c>
      <c r="BL27" s="1005">
        <f t="shared" si="8"/>
        <v>431.11788850438296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562.2632967860884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149.99833146600778</v>
      </c>
      <c r="P31" s="453">
        <f t="shared" ref="P31:P43" si="9">O31/$O$30</f>
        <v>0.26677596123275721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107.7431751088711</v>
      </c>
      <c r="P32" s="454">
        <f t="shared" si="9"/>
        <v>0.1916240589146293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6.7341513782613509</v>
      </c>
      <c r="P33" s="454">
        <f t="shared" si="9"/>
        <v>1.1976864605521888E-2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35.521004978875332</v>
      </c>
      <c r="P34" s="454">
        <f t="shared" si="9"/>
        <v>6.3175037712606033E-2</v>
      </c>
      <c r="Q34" s="328"/>
      <c r="R34" s="13"/>
      <c r="S34" s="323"/>
      <c r="T34" s="563" t="s">
        <v>112</v>
      </c>
      <c r="U34" s="332"/>
      <c r="V34" s="332"/>
      <c r="W34" s="332"/>
      <c r="X34" s="893">
        <f>X35+X39+X40+X41+X47</f>
        <v>532.36790788714961</v>
      </c>
      <c r="Y34" s="894">
        <f t="shared" ref="Y34:AK34" si="10">Y35+Y39+Y40+Y41+Y47</f>
        <v>593.23579195120317</v>
      </c>
      <c r="Z34" s="894">
        <f t="shared" si="10"/>
        <v>547.28425264218185</v>
      </c>
      <c r="AA34" s="894">
        <f t="shared" si="10"/>
        <v>597.72520966840352</v>
      </c>
      <c r="AB34" s="894">
        <f t="shared" si="10"/>
        <v>562.2632967860884</v>
      </c>
      <c r="AC34" s="894">
        <f t="shared" si="10"/>
        <v>565.61574588523638</v>
      </c>
      <c r="AD34" s="894">
        <f t="shared" si="10"/>
        <v>609.46743900543879</v>
      </c>
      <c r="AE34" s="894">
        <f t="shared" si="10"/>
        <v>517.91994874236048</v>
      </c>
      <c r="AF34" s="894">
        <f t="shared" si="10"/>
        <v>522.19959746131337</v>
      </c>
      <c r="AG34" s="894">
        <f t="shared" si="10"/>
        <v>468.5285630486124</v>
      </c>
      <c r="AH34" s="894">
        <f t="shared" si="10"/>
        <v>443.61192589370461</v>
      </c>
      <c r="AI34" s="894">
        <f t="shared" si="10"/>
        <v>415.00772587240334</v>
      </c>
      <c r="AJ34" s="894">
        <f t="shared" si="10"/>
        <v>402.23955278483209</v>
      </c>
      <c r="AK34" s="895">
        <f t="shared" si="10"/>
        <v>431.11788850438296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148.72258607556111</v>
      </c>
      <c r="P35" s="453">
        <f t="shared" si="9"/>
        <v>0.2645070146418293</v>
      </c>
      <c r="Q35" s="328"/>
      <c r="R35" s="13"/>
      <c r="S35" s="323"/>
      <c r="T35" s="334"/>
      <c r="U35" s="246" t="s">
        <v>114</v>
      </c>
      <c r="V35" s="344"/>
      <c r="W35" s="344"/>
      <c r="X35" s="896">
        <f>SUM(X36:X38)</f>
        <v>136.74200879080422</v>
      </c>
      <c r="Y35" s="897">
        <f t="shared" ref="Y35:AK35" si="11">SUM(Y36:Y38)</f>
        <v>151.12986434081967</v>
      </c>
      <c r="Z35" s="897">
        <f t="shared" si="11"/>
        <v>132.23073888849456</v>
      </c>
      <c r="AA35" s="897">
        <f t="shared" si="11"/>
        <v>161.70491860201307</v>
      </c>
      <c r="AB35" s="897">
        <f t="shared" si="11"/>
        <v>149.99833146600778</v>
      </c>
      <c r="AC35" s="897">
        <f t="shared" si="11"/>
        <v>151.30150380720792</v>
      </c>
      <c r="AD35" s="897">
        <f t="shared" si="11"/>
        <v>150.49852344717272</v>
      </c>
      <c r="AE35" s="897">
        <f t="shared" si="11"/>
        <v>142.49949416643324</v>
      </c>
      <c r="AF35" s="897">
        <f t="shared" si="11"/>
        <v>148.17301169610417</v>
      </c>
      <c r="AG35" s="897">
        <f t="shared" si="11"/>
        <v>131.96253686461591</v>
      </c>
      <c r="AH35" s="897">
        <f t="shared" si="11"/>
        <v>118.16529074515594</v>
      </c>
      <c r="AI35" s="897">
        <f t="shared" si="11"/>
        <v>110.37543362604556</v>
      </c>
      <c r="AJ35" s="897">
        <f t="shared" si="11"/>
        <v>101.96732029240158</v>
      </c>
      <c r="AK35" s="898">
        <f t="shared" si="11"/>
        <v>107.09125616777018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136.0455682615015</v>
      </c>
      <c r="P36" s="453">
        <f t="shared" si="9"/>
        <v>0.24196060642610231</v>
      </c>
      <c r="Q36" s="328"/>
      <c r="R36" s="13"/>
      <c r="S36" s="356" t="s">
        <v>184</v>
      </c>
      <c r="T36" s="335"/>
      <c r="U36" s="346"/>
      <c r="V36" s="336" t="s">
        <v>184</v>
      </c>
      <c r="W36" s="357"/>
      <c r="X36" s="899">
        <f>VLOOKUP(年度マスタ!$K$4&amp;"_"&amp;X$33,データシート1!$A:$BT,MATCH("aa_"&amp;$S36,データシート1!$A$1:$BT$1,0),0)</f>
        <v>86.069698442218098</v>
      </c>
      <c r="Y36" s="900">
        <f>VLOOKUP(年度マスタ!$K$4&amp;"_"&amp;Y$33,データシート1!$A:$BT,MATCH("aa_"&amp;$S36,データシート1!$A$1:$BT$1,0),0)</f>
        <v>104.08311391140511</v>
      </c>
      <c r="Z36" s="900">
        <f>VLOOKUP(年度マスタ!$K$4&amp;"_"&amp;Z$33,データシート1!$A:$BT,MATCH("aa_"&amp;$S36,データシート1!$A$1:$BT$1,0),0)</f>
        <v>83.26358718141806</v>
      </c>
      <c r="AA36" s="900">
        <f>VLOOKUP(年度マスタ!$K$4&amp;"_"&amp;AA$33,データシート1!$A:$BT,MATCH("aa_"&amp;$S36,データシート1!$A$1:$BT$1,0),0)</f>
        <v>114.4411305638092</v>
      </c>
      <c r="AB36" s="900">
        <f>VLOOKUP(年度マスタ!$K$4&amp;"_"&amp;AB$33,データシート1!$A:$BT,MATCH("aa_"&amp;$S36,データシート1!$A$1:$BT$1,0),0)</f>
        <v>107.7431751088711</v>
      </c>
      <c r="AC36" s="900">
        <f>VLOOKUP(年度マスタ!$K$4&amp;"_"&amp;AC$33,データシート1!$A:$BT,MATCH("aa_"&amp;$S36,データシート1!$A$1:$BT$1,0),0)</f>
        <v>109.7122621264446</v>
      </c>
      <c r="AD36" s="900">
        <f>VLOOKUP(年度マスタ!$K$4&amp;"_"&amp;AD$33,データシート1!$A:$BT,MATCH("aa_"&amp;$S36,データシート1!$A$1:$BT$1,0),0)</f>
        <v>110.70095194484109</v>
      </c>
      <c r="AE36" s="900">
        <f>VLOOKUP(年度マスタ!$K$4&amp;"_"&amp;AE$33,データシート1!$A:$BT,MATCH("aa_"&amp;$S36,データシート1!$A$1:$BT$1,0),0)</f>
        <v>102.88335711182236</v>
      </c>
      <c r="AF36" s="900">
        <f>VLOOKUP(年度マスタ!$K$4&amp;"_"&amp;AF$33,データシート1!$A:$BT,MATCH("aa_"&amp;$S36,データシート1!$A$1:$BT$1,0),0)</f>
        <v>102.97408877742492</v>
      </c>
      <c r="AG36" s="900">
        <f>VLOOKUP(年度マスタ!$K$4&amp;"_"&amp;AG$33,データシート1!$A:$BT,MATCH("aa_"&amp;$S36,データシート1!$A$1:$BT$1,0),0)</f>
        <v>90.764986887853325</v>
      </c>
      <c r="AH36" s="900">
        <f>VLOOKUP(年度マスタ!$K$4&amp;"_"&amp;AH$33,データシート1!$A:$BT,MATCH("aa_"&amp;$S36,データシート1!$A$1:$BT$1,0),0)</f>
        <v>77.468863578054496</v>
      </c>
      <c r="AI36" s="900">
        <f>VLOOKUP(年度マスタ!$K$4&amp;"_"&amp;AI$33,データシート1!$A:$BT,MATCH("aa_"&amp;$S36,データシート1!$A$1:$BT$1,0),0)</f>
        <v>73.152561732046976</v>
      </c>
      <c r="AJ36" s="900">
        <f>VLOOKUP(年度マスタ!$K$4&amp;"_"&amp;AJ$33,データシート1!$A:$BT,MATCH("aa_"&amp;$S36,データシート1!$A$1:$BT$1,0),0)</f>
        <v>68.352778570211299</v>
      </c>
      <c r="AK36" s="901">
        <f>VLOOKUP(年度マスタ!$K$4&amp;"_"&amp;AK$33,データシート1!$A:$BT,MATCH("aa_"&amp;$S36,データシート1!$A$1:$BT$1,0),0)</f>
        <v>76.882290200457973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121.87272190996343</v>
      </c>
      <c r="P37" s="453">
        <f t="shared" si="9"/>
        <v>0.21675382797808621</v>
      </c>
      <c r="Q37" s="328"/>
      <c r="R37" s="13"/>
      <c r="S37" s="356" t="s">
        <v>187</v>
      </c>
      <c r="T37" s="335"/>
      <c r="U37" s="346"/>
      <c r="V37" s="336" t="s">
        <v>194</v>
      </c>
      <c r="W37" s="357"/>
      <c r="X37" s="899">
        <f>VLOOKUP(年度マスタ!$K$4&amp;"_"&amp;X$33,データシート1!$A:$BT,MATCH("aa_"&amp;$S37,データシート1!$A$1:$BT$1,0),0)</f>
        <v>7.3872113101662178</v>
      </c>
      <c r="Y37" s="900">
        <f>VLOOKUP(年度マスタ!$K$4&amp;"_"&amp;Y$33,データシート1!$A:$BT,MATCH("aa_"&amp;$S37,データシート1!$A$1:$BT$1,0),0)</f>
        <v>8.3996477016310322</v>
      </c>
      <c r="Z37" s="900">
        <f>VLOOKUP(年度マスタ!$K$4&amp;"_"&amp;Z$33,データシート1!$A:$BT,MATCH("aa_"&amp;$S37,データシート1!$A$1:$BT$1,0),0)</f>
        <v>8.5403382155459102</v>
      </c>
      <c r="AA37" s="900">
        <f>VLOOKUP(年度マスタ!$K$4&amp;"_"&amp;AA$33,データシート1!$A:$BT,MATCH("aa_"&amp;$S37,データシート1!$A$1:$BT$1,0),0)</f>
        <v>8.0211656586194664</v>
      </c>
      <c r="AB37" s="900">
        <f>VLOOKUP(年度マスタ!$K$4&amp;"_"&amp;AB$33,データシート1!$A:$BT,MATCH("aa_"&amp;$S37,データシート1!$A$1:$BT$1,0),0)</f>
        <v>6.7341513782613509</v>
      </c>
      <c r="AC37" s="900">
        <f>VLOOKUP(年度マスタ!$K$4&amp;"_"&amp;AC$33,データシート1!$A:$BT,MATCH("aa_"&amp;$S37,データシート1!$A$1:$BT$1,0),0)</f>
        <v>6.9516392693973854</v>
      </c>
      <c r="AD37" s="900">
        <f>VLOOKUP(年度マスタ!$K$4&amp;"_"&amp;AD$33,データシート1!$A:$BT,MATCH("aa_"&amp;$S37,データシート1!$A$1:$BT$1,0),0)</f>
        <v>6.623611086197319</v>
      </c>
      <c r="AE37" s="900">
        <f>VLOOKUP(年度マスタ!$K$4&amp;"_"&amp;AE$33,データシート1!$A:$BT,MATCH("aa_"&amp;$S37,データシート1!$A$1:$BT$1,0),0)</f>
        <v>6.5046386174420467</v>
      </c>
      <c r="AF37" s="900">
        <f>VLOOKUP(年度マスタ!$K$4&amp;"_"&amp;AF$33,データシート1!$A:$BT,MATCH("aa_"&amp;$S37,データシート1!$A$1:$BT$1,0),0)</f>
        <v>6.443443350184789</v>
      </c>
      <c r="AG37" s="900">
        <f>VLOOKUP(年度マスタ!$K$4&amp;"_"&amp;AG$33,データシート1!$A:$BT,MATCH("aa_"&amp;$S37,データシート1!$A$1:$BT$1,0),0)</f>
        <v>5.9243834453287478</v>
      </c>
      <c r="AH37" s="900">
        <f>VLOOKUP(年度マスタ!$K$4&amp;"_"&amp;AH$33,データシート1!$A:$BT,MATCH("aa_"&amp;$S37,データシート1!$A$1:$BT$1,0),0)</f>
        <v>5.3078239363574671</v>
      </c>
      <c r="AI37" s="900">
        <f>VLOOKUP(年度マスタ!$K$4&amp;"_"&amp;AI$33,データシート1!$A:$BT,MATCH("aa_"&amp;$S37,データシート1!$A$1:$BT$1,0),0)</f>
        <v>5.7644457716335351</v>
      </c>
      <c r="AJ37" s="900">
        <f>VLOOKUP(年度マスタ!$K$4&amp;"_"&amp;AJ$33,データシート1!$A:$BT,MATCH("aa_"&amp;$S37,データシート1!$A$1:$BT$1,0),0)</f>
        <v>5.8511267411186569</v>
      </c>
      <c r="AK37" s="901">
        <f>VLOOKUP(年度マスタ!$K$4&amp;"_"&amp;AK$33,データシート1!$A:$BT,MATCH("aa_"&amp;$S37,データシート1!$A$1:$BT$1,0),0)</f>
        <v>5.4267436197809378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114.19120625238031</v>
      </c>
      <c r="P38" s="454">
        <f t="shared" si="9"/>
        <v>0.20309205118865167</v>
      </c>
      <c r="Q38" s="328"/>
      <c r="R38" s="13"/>
      <c r="S38" s="356" t="s">
        <v>188</v>
      </c>
      <c r="T38" s="335"/>
      <c r="U38" s="348"/>
      <c r="V38" s="358" t="s">
        <v>197</v>
      </c>
      <c r="W38" s="358"/>
      <c r="X38" s="899">
        <f>VLOOKUP(年度マスタ!$K$4&amp;"_"&amp;X$33,データシート1!$A:$BT,MATCH("aa_"&amp;$S38,データシート1!$A$1:$BT$1,0),0)</f>
        <v>43.285099038419908</v>
      </c>
      <c r="Y38" s="900">
        <f>VLOOKUP(年度マスタ!$K$4&amp;"_"&amp;Y$33,データシート1!$A:$BT,MATCH("aa_"&amp;$S38,データシート1!$A$1:$BT$1,0),0)</f>
        <v>38.647102727783547</v>
      </c>
      <c r="Z38" s="900">
        <f>VLOOKUP(年度マスタ!$K$4&amp;"_"&amp;Z$33,データシート1!$A:$BT,MATCH("aa_"&amp;$S38,データシート1!$A$1:$BT$1,0),0)</f>
        <v>40.426813491530567</v>
      </c>
      <c r="AA38" s="900">
        <f>VLOOKUP(年度マスタ!$K$4&amp;"_"&amp;AA$33,データシート1!$A:$BT,MATCH("aa_"&amp;$S38,データシート1!$A$1:$BT$1,0),0)</f>
        <v>39.242622379584411</v>
      </c>
      <c r="AB38" s="900">
        <f>VLOOKUP(年度マスタ!$K$4&amp;"_"&amp;AB$33,データシート1!$A:$BT,MATCH("aa_"&amp;$S38,データシート1!$A$1:$BT$1,0),0)</f>
        <v>35.521004978875332</v>
      </c>
      <c r="AC38" s="900">
        <f>VLOOKUP(年度マスタ!$K$4&amp;"_"&amp;AC$33,データシート1!$A:$BT,MATCH("aa_"&amp;$S38,データシート1!$A$1:$BT$1,0),0)</f>
        <v>34.637602411365933</v>
      </c>
      <c r="AD38" s="900">
        <f>VLOOKUP(年度マスタ!$K$4&amp;"_"&amp;AD$33,データシート1!$A:$BT,MATCH("aa_"&amp;$S38,データシート1!$A$1:$BT$1,0),0)</f>
        <v>33.173960416134292</v>
      </c>
      <c r="AE38" s="900">
        <f>VLOOKUP(年度マスタ!$K$4&amp;"_"&amp;AE$33,データシート1!$A:$BT,MATCH("aa_"&amp;$S38,データシート1!$A$1:$BT$1,0),0)</f>
        <v>33.111498437168841</v>
      </c>
      <c r="AF38" s="900">
        <f>VLOOKUP(年度マスタ!$K$4&amp;"_"&amp;AF$33,データシート1!$A:$BT,MATCH("aa_"&amp;$S38,データシート1!$A$1:$BT$1,0),0)</f>
        <v>38.755479568494451</v>
      </c>
      <c r="AG38" s="900">
        <f>VLOOKUP(年度マスタ!$K$4&amp;"_"&amp;AG$33,データシート1!$A:$BT,MATCH("aa_"&amp;$S38,データシート1!$A$1:$BT$1,0),0)</f>
        <v>35.273166531433851</v>
      </c>
      <c r="AH38" s="900">
        <f>VLOOKUP(年度マスタ!$K$4&amp;"_"&amp;AH$33,データシート1!$A:$BT,MATCH("aa_"&amp;$S38,データシート1!$A$1:$BT$1,0),0)</f>
        <v>35.388603230743989</v>
      </c>
      <c r="AI38" s="900">
        <f>VLOOKUP(年度マスタ!$K$4&amp;"_"&amp;AI$33,データシート1!$A:$BT,MATCH("aa_"&amp;$S38,データシート1!$A$1:$BT$1,0),0)</f>
        <v>31.458426122365051</v>
      </c>
      <c r="AJ38" s="900">
        <f>VLOOKUP(年度マスタ!$K$4&amp;"_"&amp;AJ$33,データシート1!$A:$BT,MATCH("aa_"&amp;$S38,データシート1!$A$1:$BT$1,0),0)</f>
        <v>27.763414981071627</v>
      </c>
      <c r="AK38" s="901">
        <f>VLOOKUP(年度マスタ!$K$4&amp;"_"&amp;AK$33,データシート1!$A:$BT,MATCH("aa_"&amp;$S38,データシート1!$A$1:$BT$1,0),0)</f>
        <v>24.782222347531278</v>
      </c>
      <c r="AL38" s="330"/>
      <c r="AW38" s="17" t="str">
        <f>年度マスタ!H4</f>
        <v>32</v>
      </c>
      <c r="AX38" s="17" t="s">
        <v>198</v>
      </c>
      <c r="AY38" s="17">
        <f>VLOOKUP($AW38&amp;"_"&amp;$AY$34,データシート1!$A:$BT,MATCH($AY$31&amp;"_"&amp;AY$36,データシート1!$A$1:$BT$1,0),0)</f>
        <v>1390.9797891147039</v>
      </c>
      <c r="AZ38" s="17">
        <f>VLOOKUP($AW38&amp;"_"&amp;$AY$34,データシート1!$A:$BT,MATCH($AY$31&amp;"_"&amp;AZ$36,データシート1!$A$1:$BT$1,0),0)</f>
        <v>63.910137266068055</v>
      </c>
      <c r="BA38" s="17">
        <f>VLOOKUP($AW38&amp;"_"&amp;$AY$34,データシート1!$A:$BT,MATCH($AY$31&amp;"_"&amp;BA$36,データシート1!$A$1:$BT$1,0),0)</f>
        <v>287.24687476351704</v>
      </c>
      <c r="BB38" s="17">
        <f>VLOOKUP($AW38&amp;"_"&amp;$AY$34,データシート1!$A:$BT,MATCH($AY$31&amp;"_"&amp;BB$36,データシート1!$A$1:$BT$1,0),0)</f>
        <v>1178.163581409168</v>
      </c>
      <c r="BC38" s="17">
        <f>VLOOKUP($AW38&amp;"_"&amp;$AY$34,データシート1!$A:$BT,MATCH($AY$31&amp;"_"&amp;BC$36,データシート1!$A$1:$BT$1,0),0)</f>
        <v>1321.0065492819783</v>
      </c>
      <c r="BD38" s="17">
        <f>VLOOKUP($AW38&amp;"_"&amp;$AY$34,データシート1!$A:$BT,MATCH($AY$31&amp;"_"&amp;BD$36,データシート1!$A$1:$BT$1,0),0)</f>
        <v>597.77155915185199</v>
      </c>
      <c r="BE38" s="17">
        <f>VLOOKUP($AW38&amp;"_"&amp;$AY$34,データシート1!$A:$BT,MATCH($AY$31&amp;"_"&amp;BE$36,データシート1!$A$1:$BT$1,0),0)</f>
        <v>583.09382026094443</v>
      </c>
      <c r="BF38" s="17">
        <f>VLOOKUP($AW38&amp;"_"&amp;$AY$34,データシート1!$A:$BT,MATCH($AY$31&amp;"_"&amp;BF$36,データシート1!$A$1:$BT$1,0),0)</f>
        <v>38.783982072249671</v>
      </c>
      <c r="BG38" s="17">
        <f>VLOOKUP($AW38&amp;"_"&amp;$AY$34,データシート1!$A:$BT,MATCH($AY$31&amp;"_"&amp;BG$36,データシート1!$A$1:$BT$1,0),0)</f>
        <v>78.019922800376904</v>
      </c>
      <c r="BH38" s="17">
        <f>VLOOKUP($AW38&amp;"_"&amp;$AY$34,データシート1!$A:$BT,MATCH($AY$31&amp;"_"&amp;BH$36,データシート1!$A$1:$BT$1,0),0)</f>
        <v>69.180953282727998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58.383000539399042</v>
      </c>
      <c r="P39" s="454">
        <f t="shared" si="9"/>
        <v>0.10383569561292331</v>
      </c>
      <c r="Q39" s="328"/>
      <c r="R39" s="13"/>
      <c r="S39" s="356" t="s">
        <v>189</v>
      </c>
      <c r="T39" s="335"/>
      <c r="U39" s="343" t="s">
        <v>199</v>
      </c>
      <c r="V39" s="344"/>
      <c r="W39" s="344"/>
      <c r="X39" s="896">
        <f>VLOOKUP(年度マスタ!$K$4&amp;"_"&amp;X$33,データシート1!$A:$BT,MATCH("aa_"&amp;$S39,データシート1!$A$1:$BT$1,0),0)</f>
        <v>140.84256437264679</v>
      </c>
      <c r="Y39" s="897">
        <f>VLOOKUP(年度マスタ!$K$4&amp;"_"&amp;Y$33,データシート1!$A:$BT,MATCH("aa_"&amp;$S39,データシート1!$A$1:$BT$1,0),0)</f>
        <v>163.55586716320511</v>
      </c>
      <c r="Z39" s="897">
        <f>VLOOKUP(年度マスタ!$K$4&amp;"_"&amp;Z$33,データシート1!$A:$BT,MATCH("aa_"&amp;$S39,データシート1!$A$1:$BT$1,0),0)</f>
        <v>148.5453256736842</v>
      </c>
      <c r="AA39" s="897">
        <f>VLOOKUP(年度マスタ!$K$4&amp;"_"&amp;AA$33,データシート1!$A:$BT,MATCH("aa_"&amp;$S39,データシート1!$A$1:$BT$1,0),0)</f>
        <v>153.3135742167444</v>
      </c>
      <c r="AB39" s="897">
        <f>VLOOKUP(年度マスタ!$K$4&amp;"_"&amp;AB$33,データシート1!$A:$BT,MATCH("aa_"&amp;$S39,データシート1!$A$1:$BT$1,0),0)</f>
        <v>148.72258607556111</v>
      </c>
      <c r="AC39" s="897">
        <f>VLOOKUP(年度マスタ!$K$4&amp;"_"&amp;AC$33,データシート1!$A:$BT,MATCH("aa_"&amp;$S39,データシート1!$A$1:$BT$1,0),0)</f>
        <v>154.27326611417709</v>
      </c>
      <c r="AD39" s="897">
        <f>VLOOKUP(年度マスタ!$K$4&amp;"_"&amp;AD$33,データシート1!$A:$BT,MATCH("aa_"&amp;$S39,データシート1!$A$1:$BT$1,0),0)</f>
        <v>219.06438134791759</v>
      </c>
      <c r="AE39" s="897">
        <f>VLOOKUP(年度マスタ!$K$4&amp;"_"&amp;AE$33,データシート1!$A:$BT,MATCH("aa_"&amp;$S39,データシート1!$A$1:$BT$1,0),0)</f>
        <v>130.84455927776418</v>
      </c>
      <c r="AF39" s="897">
        <f>VLOOKUP(年度マスタ!$K$4&amp;"_"&amp;AF$33,データシート1!$A:$BT,MATCH("aa_"&amp;$S39,データシート1!$A$1:$BT$1,0),0)</f>
        <v>118.65177516373795</v>
      </c>
      <c r="AG39" s="897">
        <f>VLOOKUP(年度マスタ!$K$4&amp;"_"&amp;AG$33,データシート1!$A:$BT,MATCH("aa_"&amp;$S39,データシート1!$A$1:$BT$1,0),0)</f>
        <v>111.47784534525309</v>
      </c>
      <c r="AH39" s="897">
        <f>VLOOKUP(年度マスタ!$K$4&amp;"_"&amp;AH$33,データシート1!$A:$BT,MATCH("aa_"&amp;$S39,データシート1!$A$1:$BT$1,0),0)</f>
        <v>111.49345828095208</v>
      </c>
      <c r="AI39" s="897">
        <f>VLOOKUP(年度マスタ!$K$4&amp;"_"&amp;AI$33,データシート1!$A:$BT,MATCH("aa_"&amp;$S39,データシート1!$A$1:$BT$1,0),0)</f>
        <v>103.41381363689041</v>
      </c>
      <c r="AJ39" s="897">
        <f>VLOOKUP(年度マスタ!$K$4&amp;"_"&amp;AJ$33,データシート1!$A:$BT,MATCH("aa_"&amp;$S39,データシート1!$A$1:$BT$1,0),0)</f>
        <v>102.57976427331651</v>
      </c>
      <c r="AK39" s="898">
        <f>VLOOKUP(年度マスタ!$K$4&amp;"_"&amp;AK$33,データシート1!$A:$BT,MATCH("aa_"&amp;$S39,データシート1!$A$1:$BT$1,0),0)</f>
        <v>102.33604984472555</v>
      </c>
      <c r="AL39" s="330"/>
      <c r="AW39" s="17" t="str">
        <f>年度マスタ!K4</f>
        <v>32202</v>
      </c>
      <c r="AX39" s="17" t="s">
        <v>200</v>
      </c>
      <c r="AY39" s="17">
        <f>VLOOKUP($AW39&amp;"_"&amp;$AY$34,データシート1!$A:$BT,MATCH($AY$31&amp;"_"&amp;AY$36,データシート1!$A$1:$BT$1,0),0)</f>
        <v>76.882290200457973</v>
      </c>
      <c r="AZ39" s="17">
        <f>VLOOKUP($AW39&amp;"_"&amp;$AY$34,データシート1!$A:$BT,MATCH($AY$31&amp;"_"&amp;AZ$36,データシート1!$A$1:$BT$1,0),0)</f>
        <v>5.4267436197809378</v>
      </c>
      <c r="BA39" s="17">
        <f>VLOOKUP($AW39&amp;"_"&amp;$AY$34,データシート1!$A:$BT,MATCH($AY$31&amp;"_"&amp;BA$36,データシート1!$A$1:$BT$1,0),0)</f>
        <v>24.782222347531278</v>
      </c>
      <c r="BB39" s="17">
        <f>VLOOKUP($AW39&amp;"_"&amp;$AY$34,データシート1!$A:$BT,MATCH($AY$31&amp;"_"&amp;BB$36,データシート1!$A$1:$BT$1,0),0)</f>
        <v>102.33604984472555</v>
      </c>
      <c r="BC39" s="17">
        <f>VLOOKUP($AW39&amp;"_"&amp;$AY$34,データシート1!$A:$BT,MATCH($AY$31&amp;"_"&amp;BC$36,データシート1!$A$1:$BT$1,0),0)</f>
        <v>114.98804791481768</v>
      </c>
      <c r="BD39" s="17">
        <f>VLOOKUP($AW39&amp;"_"&amp;$AY$34,データシート1!$A:$BT,MATCH($AY$31&amp;"_"&amp;BD$36,データシート1!$A$1:$BT$1,0),0)</f>
        <v>44.751971782179659</v>
      </c>
      <c r="BE39" s="17">
        <f>VLOOKUP($AW39&amp;"_"&amp;$AY$34,データシート1!$A:$BT,MATCH($AY$31&amp;"_"&amp;BE$36,データシート1!$A$1:$BT$1,0),0)</f>
        <v>49.699890850257013</v>
      </c>
      <c r="BF39" s="17">
        <f>VLOOKUP($AW39&amp;"_"&amp;$AY$34,データシート1!$A:$BT,MATCH($AY$31&amp;"_"&amp;BF$36,データシート1!$A$1:$BT$1,0),0)</f>
        <v>2.983582488101538</v>
      </c>
      <c r="BG39" s="17">
        <f>VLOOKUP($AW39&amp;"_"&amp;$AY$34,データシート1!$A:$BT,MATCH($AY$31&amp;"_"&amp;BG$36,データシート1!$A$1:$BT$1,0),0)</f>
        <v>5.3496494738711364</v>
      </c>
      <c r="BH39" s="17">
        <f>VLOOKUP($AW39&amp;"_"&amp;$AY$34,データシート1!$A:$BT,MATCH($AY$31&amp;"_"&amp;BH$36,データシート1!$A$1:$BT$1,0),0)</f>
        <v>3.9174399826602322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55.808205712981263</v>
      </c>
      <c r="P40" s="454">
        <f t="shared" si="9"/>
        <v>9.9256355575728331E-2</v>
      </c>
      <c r="Q40" s="328"/>
      <c r="R40" s="13"/>
      <c r="S40" s="356" t="s">
        <v>165</v>
      </c>
      <c r="T40" s="335"/>
      <c r="U40" s="343" t="s">
        <v>165</v>
      </c>
      <c r="V40" s="344"/>
      <c r="W40" s="344"/>
      <c r="X40" s="896">
        <f>VLOOKUP(年度マスタ!$K$4&amp;"_"&amp;X$33,データシート1!$A:$BT,MATCH("aa_"&amp;$S40,データシート1!$A$1:$BT$1,0),0)</f>
        <v>124.3426307275345</v>
      </c>
      <c r="Y40" s="897">
        <f>VLOOKUP(年度マスタ!$K$4&amp;"_"&amp;Y$33,データシート1!$A:$BT,MATCH("aa_"&amp;$S40,データシート1!$A$1:$BT$1,0),0)</f>
        <v>147.2347745792903</v>
      </c>
      <c r="Z40" s="897">
        <f>VLOOKUP(年度マスタ!$K$4&amp;"_"&amp;Z$33,データシート1!$A:$BT,MATCH("aa_"&amp;$S40,データシート1!$A$1:$BT$1,0),0)</f>
        <v>136.80839769244011</v>
      </c>
      <c r="AA40" s="897">
        <f>VLOOKUP(年度マスタ!$K$4&amp;"_"&amp;AA$33,データシート1!$A:$BT,MATCH("aa_"&amp;$S40,データシート1!$A$1:$BT$1,0),0)</f>
        <v>155.42230073671189</v>
      </c>
      <c r="AB40" s="897">
        <f>VLOOKUP(年度マスタ!$K$4&amp;"_"&amp;AB$33,データシート1!$A:$BT,MATCH("aa_"&amp;$S40,データシート1!$A$1:$BT$1,0),0)</f>
        <v>136.0455682615015</v>
      </c>
      <c r="AC40" s="897">
        <f>VLOOKUP(年度マスタ!$K$4&amp;"_"&amp;AC$33,データシート1!$A:$BT,MATCH("aa_"&amp;$S40,データシート1!$A$1:$BT$1,0),0)</f>
        <v>136.56500591467761</v>
      </c>
      <c r="AD40" s="897">
        <f>VLOOKUP(年度マスタ!$K$4&amp;"_"&amp;AD$33,データシート1!$A:$BT,MATCH("aa_"&amp;$S40,データシート1!$A$1:$BT$1,0),0)</f>
        <v>116.5837112969563</v>
      </c>
      <c r="AE40" s="897">
        <f>VLOOKUP(年度マスタ!$K$4&amp;"_"&amp;AE$33,データシート1!$A:$BT,MATCH("aa_"&amp;$S40,データシート1!$A$1:$BT$1,0),0)</f>
        <v>125.0875950512069</v>
      </c>
      <c r="AF40" s="897">
        <f>VLOOKUP(年度マスタ!$K$4&amp;"_"&amp;AF$33,データシート1!$A:$BT,MATCH("aa_"&amp;$S40,データシート1!$A$1:$BT$1,0),0)</f>
        <v>137.65166383902564</v>
      </c>
      <c r="AG40" s="897">
        <f>VLOOKUP(年度マスタ!$K$4&amp;"_"&amp;AG$33,データシート1!$A:$BT,MATCH("aa_"&amp;$S40,データシート1!$A$1:$BT$1,0),0)</f>
        <v>108.76640665978144</v>
      </c>
      <c r="AH40" s="897">
        <f>VLOOKUP(年度マスタ!$K$4&amp;"_"&amp;AH$33,データシート1!$A:$BT,MATCH("aa_"&amp;$S40,データシート1!$A$1:$BT$1,0),0)</f>
        <v>100.16196224101502</v>
      </c>
      <c r="AI40" s="897">
        <f>VLOOKUP(年度マスタ!$K$4&amp;"_"&amp;AI$33,データシート1!$A:$BT,MATCH("aa_"&amp;$S40,データシート1!$A$1:$BT$1,0),0)</f>
        <v>96.714191639561022</v>
      </c>
      <c r="AJ40" s="897">
        <f>VLOOKUP(年度マスタ!$K$4&amp;"_"&amp;AJ$33,データシート1!$A:$BT,MATCH("aa_"&amp;$S40,データシート1!$A$1:$BT$1,0),0)</f>
        <v>94.437653185858579</v>
      </c>
      <c r="AK40" s="898">
        <f>VLOOKUP(年度マスタ!$K$4&amp;"_"&amp;AK$33,データシート1!$A:$BT,MATCH("aa_"&amp;$S40,データシート1!$A$1:$BT$1,0),0)</f>
        <v>114.98804791481768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4.5086299850165101</v>
      </c>
      <c r="P41" s="454">
        <f t="shared" si="9"/>
        <v>8.0187165173112949E-3</v>
      </c>
      <c r="Q41" s="328"/>
      <c r="R41" s="13"/>
      <c r="S41" s="356" t="s">
        <v>201</v>
      </c>
      <c r="T41" s="335"/>
      <c r="U41" s="246" t="s">
        <v>128</v>
      </c>
      <c r="V41" s="344"/>
      <c r="W41" s="344"/>
      <c r="X41" s="896">
        <f>X42+X45+X46</f>
        <v>126.33451957767997</v>
      </c>
      <c r="Y41" s="897">
        <f t="shared" ref="Y41:AH41" si="12">Y42+Y45+Y46</f>
        <v>126.76858634956001</v>
      </c>
      <c r="Z41" s="897">
        <f t="shared" si="12"/>
        <v>124.53948910259771</v>
      </c>
      <c r="AA41" s="897">
        <f t="shared" si="12"/>
        <v>123.55036534091249</v>
      </c>
      <c r="AB41" s="897">
        <f t="shared" si="12"/>
        <v>121.87272190996343</v>
      </c>
      <c r="AC41" s="897">
        <f t="shared" si="12"/>
        <v>118.97300474015486</v>
      </c>
      <c r="AD41" s="897">
        <f t="shared" si="12"/>
        <v>119.15827209182672</v>
      </c>
      <c r="AE41" s="897">
        <f t="shared" si="12"/>
        <v>116.06336218682998</v>
      </c>
      <c r="AF41" s="897">
        <f t="shared" si="12"/>
        <v>114.00720352969365</v>
      </c>
      <c r="AG41" s="897">
        <f t="shared" si="12"/>
        <v>111.72744374029118</v>
      </c>
      <c r="AH41" s="897">
        <f t="shared" si="12"/>
        <v>109.39686943562209</v>
      </c>
      <c r="AI41" s="897">
        <f>AI42+AI45+AI46</f>
        <v>101.0594879930742</v>
      </c>
      <c r="AJ41" s="897">
        <f>AJ42+AJ45+AJ46</f>
        <v>99.712374586072968</v>
      </c>
      <c r="AK41" s="898">
        <f>AK42+AK45+AK46</f>
        <v>102.78509459440934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3.1728856725666108</v>
      </c>
      <c r="P42" s="454">
        <f t="shared" si="9"/>
        <v>5.6430602721232338E-3</v>
      </c>
      <c r="Q42" s="328"/>
      <c r="R42" s="13"/>
      <c r="S42" s="356"/>
      <c r="T42" s="335"/>
      <c r="U42" s="346"/>
      <c r="V42" s="564" t="s">
        <v>129</v>
      </c>
      <c r="W42" s="336"/>
      <c r="X42" s="899">
        <f>SUM(X43:X44)</f>
        <v>119.43018572149737</v>
      </c>
      <c r="Y42" s="900">
        <f t="shared" ref="Y42:AK42" si="13">SUM(Y43:Y44)</f>
        <v>119.87807897689984</v>
      </c>
      <c r="Z42" s="900">
        <f t="shared" si="13"/>
        <v>116.76091873776758</v>
      </c>
      <c r="AA42" s="900">
        <f t="shared" si="13"/>
        <v>115.89786626958897</v>
      </c>
      <c r="AB42" s="900">
        <f t="shared" si="13"/>
        <v>114.19120625238031</v>
      </c>
      <c r="AC42" s="900">
        <f t="shared" si="13"/>
        <v>111.24283118639173</v>
      </c>
      <c r="AD42" s="900">
        <f t="shared" si="13"/>
        <v>110.12774422153231</v>
      </c>
      <c r="AE42" s="900">
        <f t="shared" si="13"/>
        <v>108.60737768045254</v>
      </c>
      <c r="AF42" s="900">
        <f t="shared" si="13"/>
        <v>107.16401096716874</v>
      </c>
      <c r="AG42" s="900">
        <f t="shared" si="13"/>
        <v>105.88710001624838</v>
      </c>
      <c r="AH42" s="900">
        <f t="shared" si="13"/>
        <v>103.16273182996122</v>
      </c>
      <c r="AI42" s="900">
        <f t="shared" si="13"/>
        <v>93.760809555785087</v>
      </c>
      <c r="AJ42" s="900">
        <f t="shared" si="13"/>
        <v>93.226504382156833</v>
      </c>
      <c r="AK42" s="901">
        <f t="shared" si="13"/>
        <v>94.451862632436672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5.6240890730546322</v>
      </c>
      <c r="P43" s="612">
        <f t="shared" si="9"/>
        <v>1.0002589721225041E-2</v>
      </c>
      <c r="Q43" s="328"/>
      <c r="R43" s="13"/>
      <c r="S43" s="356" t="s">
        <v>190</v>
      </c>
      <c r="T43" s="359"/>
      <c r="U43" s="346"/>
      <c r="V43" s="360"/>
      <c r="W43" s="347" t="s">
        <v>190</v>
      </c>
      <c r="X43" s="899">
        <f>VLOOKUP(年度マスタ!$K$4&amp;"_"&amp;X$33,データシート1!$A:$BT,MATCH("aa_"&amp;$S43,データシート1!$A$1:$BT$1,0),0)</f>
        <v>60.549003255828147</v>
      </c>
      <c r="Y43" s="900">
        <f>VLOOKUP(年度マスタ!$K$4&amp;"_"&amp;Y$33,データシート1!$A:$BT,MATCH("aa_"&amp;$S43,データシート1!$A$1:$BT$1,0),0)</f>
        <v>60.574139659337852</v>
      </c>
      <c r="Z43" s="900">
        <f>VLOOKUP(年度マスタ!$K$4&amp;"_"&amp;Z$33,データシート1!$A:$BT,MATCH("aa_"&amp;$S43,データシート1!$A$1:$BT$1,0),0)</f>
        <v>59.927881614618798</v>
      </c>
      <c r="AA43" s="900">
        <f>VLOOKUP(年度マスタ!$K$4&amp;"_"&amp;AA$33,データシート1!$A:$BT,MATCH("aa_"&amp;$S43,データシート1!$A$1:$BT$1,0),0)</f>
        <v>59.896051323936646</v>
      </c>
      <c r="AB43" s="900">
        <f>VLOOKUP(年度マスタ!$K$4&amp;"_"&amp;AB$33,データシート1!$A:$BT,MATCH("aa_"&amp;$S43,データシート1!$A$1:$BT$1,0),0)</f>
        <v>58.383000539399042</v>
      </c>
      <c r="AC43" s="900">
        <f>VLOOKUP(年度マスタ!$K$4&amp;"_"&amp;AC$33,データシート1!$A:$BT,MATCH("aa_"&amp;$S43,データシート1!$A$1:$BT$1,0),0)</f>
        <v>55.606505217040443</v>
      </c>
      <c r="AD43" s="900">
        <f>VLOOKUP(年度マスタ!$K$4&amp;"_"&amp;AD$33,データシート1!$A:$BT,MATCH("aa_"&amp;$S43,データシート1!$A$1:$BT$1,0),0)</f>
        <v>55.045472551527659</v>
      </c>
      <c r="AE43" s="900">
        <f>VLOOKUP(年度マスタ!$K$4&amp;"_"&amp;AE$33,データシート1!$A:$BT,MATCH("aa_"&amp;$S43,データシート1!$A$1:$BT$1,0),0)</f>
        <v>54.592965939499535</v>
      </c>
      <c r="AF43" s="900">
        <f>VLOOKUP(年度マスタ!$K$4&amp;"_"&amp;AF$33,データシート1!$A:$BT,MATCH("aa_"&amp;$S43,データシート1!$A$1:$BT$1,0),0)</f>
        <v>53.713846645362665</v>
      </c>
      <c r="AG43" s="900">
        <f>VLOOKUP(年度マスタ!$K$4&amp;"_"&amp;AG$33,データシート1!$A:$BT,MATCH("aa_"&amp;$S43,データシート1!$A$1:$BT$1,0),0)</f>
        <v>52.643959125415371</v>
      </c>
      <c r="AH43" s="900">
        <f>VLOOKUP(年度マスタ!$K$4&amp;"_"&amp;AH$33,データシート1!$A:$BT,MATCH("aa_"&amp;$S43,データシート1!$A$1:$BT$1,0),0)</f>
        <v>50.914677287994934</v>
      </c>
      <c r="AI43" s="900">
        <f>VLOOKUP(年度マスタ!$K$4&amp;"_"&amp;AI$33,データシート1!$A:$BT,MATCH("aa_"&amp;$S43,データシート1!$A$1:$BT$1,0),0)</f>
        <v>44.373350347065049</v>
      </c>
      <c r="AJ43" s="900">
        <f>VLOOKUP(年度マスタ!$K$4&amp;"_"&amp;AJ$33,データシート1!$A:$BT,MATCH("aa_"&amp;$S43,データシート1!$A$1:$BT$1,0),0)</f>
        <v>42.727147971264309</v>
      </c>
      <c r="AK43" s="901">
        <f>VLOOKUP(年度マスタ!$K$4&amp;"_"&amp;AK$33,データシート1!$A:$BT,MATCH("aa_"&amp;$S43,データシート1!$A$1:$BT$1,0),0)</f>
        <v>44.751971782179659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58.881182465669212</v>
      </c>
      <c r="Y44" s="900">
        <f>VLOOKUP(年度マスタ!$K$4&amp;"_"&amp;Y$33,データシート1!$A:$BT,MATCH("aa_"&amp;$S44,データシート1!$A$1:$BT$1,0),0)</f>
        <v>59.303939317561998</v>
      </c>
      <c r="Z44" s="900">
        <f>VLOOKUP(年度マスタ!$K$4&amp;"_"&amp;Z$33,データシート1!$A:$BT,MATCH("aa_"&amp;$S44,データシート1!$A$1:$BT$1,0),0)</f>
        <v>56.833037123148777</v>
      </c>
      <c r="AA44" s="900">
        <f>VLOOKUP(年度マスタ!$K$4&amp;"_"&amp;AA$33,データシート1!$A:$BT,MATCH("aa_"&amp;$S44,データシート1!$A$1:$BT$1,0),0)</f>
        <v>56.001814945652328</v>
      </c>
      <c r="AB44" s="900">
        <f>VLOOKUP(年度マスタ!$K$4&amp;"_"&amp;AB$33,データシート1!$A:$BT,MATCH("aa_"&amp;$S44,データシート1!$A$1:$BT$1,0),0)</f>
        <v>55.808205712981263</v>
      </c>
      <c r="AC44" s="900">
        <f>VLOOKUP(年度マスタ!$K$4&amp;"_"&amp;AC$33,データシート1!$A:$BT,MATCH("aa_"&amp;$S44,データシート1!$A$1:$BT$1,0),0)</f>
        <v>55.636325969351276</v>
      </c>
      <c r="AD44" s="900">
        <f>VLOOKUP(年度マスタ!$K$4&amp;"_"&amp;AD$33,データシート1!$A:$BT,MATCH("aa_"&amp;$S44,データシート1!$A$1:$BT$1,0),0)</f>
        <v>55.082271670004644</v>
      </c>
      <c r="AE44" s="900">
        <f>VLOOKUP(年度マスタ!$K$4&amp;"_"&amp;AE$33,データシート1!$A:$BT,MATCH("aa_"&amp;$S44,データシート1!$A$1:$BT$1,0),0)</f>
        <v>54.014411740953008</v>
      </c>
      <c r="AF44" s="900">
        <f>VLOOKUP(年度マスタ!$K$4&amp;"_"&amp;AF$33,データシート1!$A:$BT,MATCH("aa_"&amp;$S44,データシート1!$A$1:$BT$1,0),0)</f>
        <v>53.450164321806078</v>
      </c>
      <c r="AG44" s="900">
        <f>VLOOKUP(年度マスタ!$K$4&amp;"_"&amp;AG$33,データシート1!$A:$BT,MATCH("aa_"&amp;$S44,データシート1!$A$1:$BT$1,0),0)</f>
        <v>53.243140890833011</v>
      </c>
      <c r="AH44" s="900">
        <f>VLOOKUP(年度マスタ!$K$4&amp;"_"&amp;AH$33,データシート1!$A:$BT,MATCH("aa_"&amp;$S44,データシート1!$A$1:$BT$1,0),0)</f>
        <v>52.248054541966276</v>
      </c>
      <c r="AI44" s="900">
        <f>VLOOKUP(年度マスタ!$K$4&amp;"_"&amp;AI$33,データシート1!$A:$BT,MATCH("aa_"&amp;$S44,データシート1!$A$1:$BT$1,0),0)</f>
        <v>49.387459208720038</v>
      </c>
      <c r="AJ44" s="900">
        <f>VLOOKUP(年度マスタ!$K$4&amp;"_"&amp;AJ$33,データシート1!$A:$BT,MATCH("aa_"&amp;$S44,データシート1!$A$1:$BT$1,0),0)</f>
        <v>50.499356410892517</v>
      </c>
      <c r="AK44" s="901">
        <f>VLOOKUP(年度マスタ!$K$4&amp;"_"&amp;AK$33,データシート1!$A:$BT,MATCH("aa_"&amp;$S44,データシート1!$A$1:$BT$1,0),0)</f>
        <v>49.699890850257013</v>
      </c>
      <c r="AL44" s="330"/>
      <c r="AW44" s="17" t="str">
        <f>AW47</f>
        <v>島根県</v>
      </c>
      <c r="AX44" s="1010">
        <f t="shared" si="14"/>
        <v>0.31064336260917608</v>
      </c>
      <c r="AY44" s="1010">
        <f t="shared" si="14"/>
        <v>0.21008034293990066</v>
      </c>
      <c r="AZ44" s="1010">
        <f t="shared" si="14"/>
        <v>0.23555091438752671</v>
      </c>
      <c r="BA44" s="1010">
        <f t="shared" si="14"/>
        <v>0.2313896071538642</v>
      </c>
      <c r="BB44" s="1010">
        <f t="shared" si="14"/>
        <v>1.2335772909532281E-2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3.4672936856168102</v>
      </c>
      <c r="Y45" s="900">
        <f>VLOOKUP(年度マスタ!$K$4&amp;"_"&amp;Y$33,データシート1!$A:$BT,MATCH("aa_"&amp;$S45,データシート1!$A$1:$BT$1,0),0)</f>
        <v>3.59089830208391</v>
      </c>
      <c r="Z45" s="900">
        <f>VLOOKUP(年度マスタ!$K$4&amp;"_"&amp;Z$33,データシート1!$A:$BT,MATCH("aa_"&amp;$S45,データシート1!$A$1:$BT$1,0),0)</f>
        <v>4.0991111887927199</v>
      </c>
      <c r="AA45" s="900">
        <f>VLOOKUP(年度マスタ!$K$4&amp;"_"&amp;AA$33,データシート1!$A:$BT,MATCH("aa_"&amp;$S45,データシート1!$A$1:$BT$1,0),0)</f>
        <v>4.4621412550636697</v>
      </c>
      <c r="AB45" s="900">
        <f>VLOOKUP(年度マスタ!$K$4&amp;"_"&amp;AB$33,データシート1!$A:$BT,MATCH("aa_"&amp;$S45,データシート1!$A$1:$BT$1,0),0)</f>
        <v>4.5086299850165101</v>
      </c>
      <c r="AC45" s="900">
        <f>VLOOKUP(年度マスタ!$K$4&amp;"_"&amp;AC$33,データシート1!$A:$BT,MATCH("aa_"&amp;$S45,データシート1!$A$1:$BT$1,0),0)</f>
        <v>4.2677981221024304</v>
      </c>
      <c r="AD45" s="900">
        <f>VLOOKUP(年度マスタ!$K$4&amp;"_"&amp;AD$33,データシート1!$A:$BT,MATCH("aa_"&amp;$S45,データシート1!$A$1:$BT$1,0),0)</f>
        <v>4.1216650612823198</v>
      </c>
      <c r="AE45" s="900">
        <f>VLOOKUP(年度マスタ!$K$4&amp;"_"&amp;AE$33,データシート1!$A:$BT,MATCH("aa_"&amp;$S45,データシート1!$A$1:$BT$1,0),0)</f>
        <v>3.9583601048428947</v>
      </c>
      <c r="AF45" s="900">
        <f>VLOOKUP(年度マスタ!$K$4&amp;"_"&amp;AF$33,データシート1!$A:$BT,MATCH("aa_"&amp;$S45,データシート1!$A$1:$BT$1,0),0)</f>
        <v>3.76744270557688</v>
      </c>
      <c r="AG45" s="900">
        <f>VLOOKUP(年度マスタ!$K$4&amp;"_"&amp;AG$33,データシート1!$A:$BT,MATCH("aa_"&amp;$S45,データシート1!$A$1:$BT$1,0),0)</f>
        <v>3.4433539158794599</v>
      </c>
      <c r="AH45" s="900">
        <f>VLOOKUP(年度マスタ!$K$4&amp;"_"&amp;AH$33,データシート1!$A:$BT,MATCH("aa_"&amp;$S45,データシート1!$A$1:$BT$1,0),0)</f>
        <v>3.2910060082801502</v>
      </c>
      <c r="AI45" s="900">
        <f>VLOOKUP(年度マスタ!$K$4&amp;"_"&amp;AI$33,データシート1!$A:$BT,MATCH("aa_"&amp;$S45,データシート1!$A$1:$BT$1,0),0)</f>
        <v>3.1016288544001802</v>
      </c>
      <c r="AJ45" s="900">
        <f>VLOOKUP(年度マスタ!$K$4&amp;"_"&amp;AJ$33,データシート1!$A:$BT,MATCH("aa_"&amp;$S45,データシート1!$A$1:$BT$1,0),0)</f>
        <v>3.00962183790823</v>
      </c>
      <c r="AK45" s="901">
        <f>VLOOKUP(年度マスタ!$K$4&amp;"_"&amp;AK$33,データシート1!$A:$BT,MATCH("aa_"&amp;$S45,データシート1!$A$1:$BT$1,0),0)</f>
        <v>2.983582488101538</v>
      </c>
      <c r="AL45" s="330"/>
      <c r="AW45" s="17" t="str">
        <f>AW48</f>
        <v>浜田市</v>
      </c>
      <c r="AX45" s="1010">
        <f t="shared" ref="AX45:BB45" si="15">AX48/$BC48</f>
        <v>0.24840364787294472</v>
      </c>
      <c r="AY45" s="1010">
        <f t="shared" si="15"/>
        <v>0.23737370351238662</v>
      </c>
      <c r="AZ45" s="1010">
        <f t="shared" si="15"/>
        <v>0.26672066035981401</v>
      </c>
      <c r="BA45" s="1010">
        <f t="shared" si="15"/>
        <v>0.23841528578409796</v>
      </c>
      <c r="BB45" s="1010">
        <f t="shared" si="15"/>
        <v>9.0867024707568019E-3</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3.437040170565798</v>
      </c>
      <c r="Y46" s="900">
        <f>VLOOKUP(年度マスタ!$K$4&amp;"_"&amp;Y$33,データシート1!$A:$BT,MATCH("aa_"&amp;$S46,データシート1!$A$1:$BT$1,0),0)</f>
        <v>3.299609070576246</v>
      </c>
      <c r="Z46" s="900">
        <f>VLOOKUP(年度マスタ!$K$4&amp;"_"&amp;Z$33,データシート1!$A:$BT,MATCH("aa_"&amp;$S46,データシート1!$A$1:$BT$1,0),0)</f>
        <v>3.6794591760374118</v>
      </c>
      <c r="AA46" s="900">
        <f>VLOOKUP(年度マスタ!$K$4&amp;"_"&amp;AA$33,データシート1!$A:$BT,MATCH("aa_"&amp;$S46,データシート1!$A$1:$BT$1,0),0)</f>
        <v>3.1903578162598509</v>
      </c>
      <c r="AB46" s="900">
        <f>VLOOKUP(年度マスタ!$K$4&amp;"_"&amp;AB$33,データシート1!$A:$BT,MATCH("aa_"&amp;$S46,データシート1!$A$1:$BT$1,0),0)</f>
        <v>3.1728856725666108</v>
      </c>
      <c r="AC46" s="900">
        <f>VLOOKUP(年度マスタ!$K$4&amp;"_"&amp;AC$33,データシート1!$A:$BT,MATCH("aa_"&amp;$S46,データシート1!$A$1:$BT$1,0),0)</f>
        <v>3.4623754316606981</v>
      </c>
      <c r="AD46" s="900">
        <f>VLOOKUP(年度マスタ!$K$4&amp;"_"&amp;AD$33,データシート1!$A:$BT,MATCH("aa_"&amp;$S46,データシート1!$A$1:$BT$1,0),0)</f>
        <v>4.9088628090120938</v>
      </c>
      <c r="AE46" s="900">
        <f>VLOOKUP(年度マスタ!$K$4&amp;"_"&amp;AE$33,データシート1!$A:$BT,MATCH("aa_"&amp;$S46,データシート1!$A$1:$BT$1,0),0)</f>
        <v>3.4976244015345412</v>
      </c>
      <c r="AF46" s="900">
        <f>VLOOKUP(年度マスタ!$K$4&amp;"_"&amp;AF$33,データシート1!$A:$BT,MATCH("aa_"&amp;$S46,データシート1!$A$1:$BT$1,0),0)</f>
        <v>3.0757498569480299</v>
      </c>
      <c r="AG46" s="900">
        <f>VLOOKUP(年度マスタ!$K$4&amp;"_"&amp;AG$33,データシート1!$A:$BT,MATCH("aa_"&amp;$S46,データシート1!$A$1:$BT$1,0),0)</f>
        <v>2.3969898081633358</v>
      </c>
      <c r="AH46" s="900">
        <f>VLOOKUP(年度マスタ!$K$4&amp;"_"&amp;AH$33,データシート1!$A:$BT,MATCH("aa_"&amp;$S46,データシート1!$A$1:$BT$1,0),0)</f>
        <v>2.9431315973807335</v>
      </c>
      <c r="AI46" s="900">
        <f>VLOOKUP(年度マスタ!$K$4&amp;"_"&amp;AI$33,データシート1!$A:$BT,MATCH("aa_"&amp;$S46,データシート1!$A$1:$BT$1,0),0)</f>
        <v>4.1970495828889378</v>
      </c>
      <c r="AJ46" s="900">
        <f>VLOOKUP(年度マスタ!$K$4&amp;"_"&amp;AJ$33,データシート1!$A:$BT,MATCH("aa_"&amp;$S46,データシート1!$A$1:$BT$1,0),0)</f>
        <v>3.4762483660079093</v>
      </c>
      <c r="AK46" s="901">
        <f>VLOOKUP(年度マスタ!$K$4&amp;"_"&amp;AK$33,データシート1!$A:$BT,MATCH("aa_"&amp;$S46,データシート1!$A$1:$BT$1,0),0)</f>
        <v>5.3496494738711364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4.1061844184840881</v>
      </c>
      <c r="Y47" s="903">
        <f>VLOOKUP(年度マスタ!$K$4&amp;"_"&amp;Y$33,データシート1!$A:$BT,MATCH("aa_"&amp;$S47,データシート1!$A$1:$BT$1,0),0)</f>
        <v>4.5466995183281238</v>
      </c>
      <c r="Z47" s="903">
        <f>VLOOKUP(年度マスタ!$K$4&amp;"_"&amp;Z$33,データシート1!$A:$BT,MATCH("aa_"&amp;$S47,データシート1!$A$1:$BT$1,0),0)</f>
        <v>5.1603012849652821</v>
      </c>
      <c r="AA47" s="903">
        <f>VLOOKUP(年度マスタ!$K$4&amp;"_"&amp;AA$33,データシート1!$A:$BT,MATCH("aa_"&amp;$S47,データシート1!$A$1:$BT$1,0),0)</f>
        <v>3.7340507720215932</v>
      </c>
      <c r="AB47" s="903">
        <f>VLOOKUP(年度マスタ!$K$4&amp;"_"&amp;AB$33,データシート1!$A:$BT,MATCH("aa_"&amp;$S47,データシート1!$A$1:$BT$1,0),0)</f>
        <v>5.6240890730546322</v>
      </c>
      <c r="AC47" s="903">
        <f>VLOOKUP(年度マスタ!$K$4&amp;"_"&amp;AC$33,データシート1!$A:$BT,MATCH("aa_"&amp;$S47,データシート1!$A$1:$BT$1,0),0)</f>
        <v>4.5029653090187969</v>
      </c>
      <c r="AD47" s="903">
        <f>VLOOKUP(年度マスタ!$K$4&amp;"_"&amp;AD$33,データシート1!$A:$BT,MATCH("aa_"&amp;$S47,データシート1!$A$1:$BT$1,0),0)</f>
        <v>4.1625508215655866</v>
      </c>
      <c r="AE47" s="903">
        <f>VLOOKUP(年度マスタ!$K$4&amp;"_"&amp;AE$33,データシート1!$A:$BT,MATCH("aa_"&amp;$S47,データシート1!$A$1:$BT$1,0),0)</f>
        <v>3.4249380601261263</v>
      </c>
      <c r="AF47" s="903">
        <f>VLOOKUP(年度マスタ!$K$4&amp;"_"&amp;AF$33,データシート1!$A:$BT,MATCH("aa_"&amp;$S47,データシート1!$A$1:$BT$1,0),0)</f>
        <v>3.7159432327519228</v>
      </c>
      <c r="AG47" s="903">
        <f>VLOOKUP(年度マスタ!$K$4&amp;"_"&amp;AG$33,データシート1!$A:$BT,MATCH("aa_"&amp;$S47,データシート1!$A$1:$BT$1,0),0)</f>
        <v>4.5943304386707817</v>
      </c>
      <c r="AH47" s="903">
        <f>VLOOKUP(年度マスタ!$K$4&amp;"_"&amp;AH$33,データシート1!$A:$BT,MATCH("aa_"&amp;$S47,データシート1!$A$1:$BT$1,0),0)</f>
        <v>4.3943451909594913</v>
      </c>
      <c r="AI47" s="903">
        <f>VLOOKUP(年度マスタ!$K$4&amp;"_"&amp;AI$33,データシート1!$A:$BT,MATCH("aa_"&amp;$S47,データシート1!$A$1:$BT$1,0),0)</f>
        <v>3.4447989768321712</v>
      </c>
      <c r="AJ47" s="903">
        <f>VLOOKUP(年度マスタ!$K$4&amp;"_"&amp;AJ$33,データシート1!$A:$BT,MATCH("aa_"&amp;$S47,データシート1!$A$1:$BT$1,0),0)</f>
        <v>3.5424404471824542</v>
      </c>
      <c r="AK47" s="904">
        <f>VLOOKUP(年度マスタ!$K$4&amp;"_"&amp;AK$33,データシート1!$A:$BT,MATCH("aa_"&amp;$S47,データシート1!$A$1:$BT$1,0),0)</f>
        <v>3.9174399826602322</v>
      </c>
      <c r="AL47" s="330"/>
      <c r="AW47" s="17" t="str">
        <f>年度マスタ!I4</f>
        <v>島根県</v>
      </c>
      <c r="AX47" s="1011">
        <f>SUM(AY38:BA38)</f>
        <v>1742.1368011442889</v>
      </c>
      <c r="AY47" s="1011">
        <f t="shared" si="17"/>
        <v>1178.163581409168</v>
      </c>
      <c r="AZ47" s="1011">
        <f t="shared" si="17"/>
        <v>1321.0065492819783</v>
      </c>
      <c r="BA47" s="1011">
        <f>SUM(BD38:BG38)</f>
        <v>1297.6692842854229</v>
      </c>
      <c r="BB47" s="1011">
        <f>BH38</f>
        <v>69.180953282727998</v>
      </c>
      <c r="BC47" s="1011">
        <f>SUM(AX47:BB47)</f>
        <v>5608.1571694035865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浜田市</v>
      </c>
      <c r="AX48" s="1011">
        <f>SUM(AY39:BA39)</f>
        <v>107.09125616777018</v>
      </c>
      <c r="AY48" s="1011">
        <f>BB39</f>
        <v>102.33604984472555</v>
      </c>
      <c r="AZ48" s="1011">
        <f>BC39</f>
        <v>114.98804791481768</v>
      </c>
      <c r="BA48" s="1011">
        <f>SUM(BD39:BG39)</f>
        <v>102.78509459440934</v>
      </c>
      <c r="BB48" s="1011">
        <f>BH39</f>
        <v>3.9174399826602322</v>
      </c>
      <c r="BC48" s="1011">
        <f>SUM(AX48:BB48)</f>
        <v>431.11788850438296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431.11788850438296</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107.09125616777018</v>
      </c>
      <c r="P52" s="453">
        <f t="shared" ref="P52:P64" si="18">O52/$O$51</f>
        <v>0.24840364787294472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76.882290200457973</v>
      </c>
      <c r="P53" s="454">
        <f t="shared" si="18"/>
        <v>0.17833240570734599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5.4267436197809378</v>
      </c>
      <c r="P54" s="454">
        <f t="shared" si="18"/>
        <v>1.2587609478714004E-2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24.782222347531278</v>
      </c>
      <c r="P55" s="454">
        <f t="shared" si="18"/>
        <v>5.7483632686884736E-2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102.33604984472555</v>
      </c>
      <c r="P56" s="453">
        <f t="shared" si="18"/>
        <v>0.23737370351238662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114.98804791481768</v>
      </c>
      <c r="P57" s="453">
        <f t="shared" si="18"/>
        <v>0.26672066035981401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102.78509459440934</v>
      </c>
      <c r="P58" s="453">
        <f t="shared" si="18"/>
        <v>0.23841528578409796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94.451862632436672</v>
      </c>
      <c r="P59" s="454">
        <f t="shared" si="18"/>
        <v>0.21908592788878539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44.751971782179659</v>
      </c>
      <c r="P60" s="454">
        <f t="shared" si="18"/>
        <v>0.10380448822810721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49.699890850257013</v>
      </c>
      <c r="P61" s="454">
        <f t="shared" si="18"/>
        <v>0.11528143966067819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2.983582488101538</v>
      </c>
      <c r="P62" s="454">
        <f t="shared" si="18"/>
        <v>6.9205722324630599E-3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5.3496494738711364</v>
      </c>
      <c r="P63" s="454">
        <f t="shared" si="18"/>
        <v>1.24087856628495E-2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3.9174399826602322</v>
      </c>
      <c r="P64" s="612">
        <f t="shared" si="18"/>
        <v>9.0867024707568019E-3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浜田市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489.50209999999998</v>
      </c>
      <c r="AI7" s="78">
        <f>VLOOKUP(年度マスタ!$K$4&amp;"_"&amp;$AG7,データシート1!$A:$BT,MATCH("ab_"&amp;AI$2,データシート1!$A$1:$BT$1,0),0)</f>
        <v>2616</v>
      </c>
      <c r="AJ7" s="78">
        <f>VLOOKUP(年度マスタ!$K$4&amp;"_"&amp;$AG7,データシート1!$A:$BT,MATCH("ab_"&amp;AJ$2,データシート1!$A$1:$BT$1,0),0)</f>
        <v>689</v>
      </c>
      <c r="AK7" s="78">
        <f>VLOOKUP(年度マスタ!$K$4&amp;"_"&amp;$AG7,データシート1!$A:$BT,MATCH("ab_"&amp;AK$2,データシート1!$A$1:$BT$1,0),0)</f>
        <v>23953</v>
      </c>
      <c r="AL7" s="78">
        <f>VLOOKUP(年度マスタ!$K$4&amp;"_"&amp;$AG7,データシート1!$A:$BT,MATCH("ab_"&amp;AL$2,データシート1!$A$1:$BT$1,0),0)</f>
        <v>26027</v>
      </c>
      <c r="AM7" s="78">
        <f>VLOOKUP(年度マスタ!$K$4&amp;"_"&amp;$AG7,データシート1!$A:$BT,MATCH("ab_"&amp;AM$2,データシート1!$A$1:$BT$1,0),0)</f>
        <v>30609</v>
      </c>
      <c r="AN7" s="78">
        <f>VLOOKUP(年度マスタ!$K$4&amp;"_"&amp;$AG7,データシート1!$A:$BT,MATCH("ab_"&amp;AN$2,データシート1!$A$1:$BT$1,0),0)</f>
        <v>11851</v>
      </c>
      <c r="AO7" s="78">
        <f>VLOOKUP(年度マスタ!$K$4&amp;"_"&amp;$AG7,データシート1!$A:$BT,MATCH("ab_"&amp;AO$2,データシート1!$A$1:$BT$1,0),0)</f>
        <v>59476</v>
      </c>
      <c r="AP7" s="78">
        <f>VLOOKUP(年度マスタ!$K$4&amp;"_"&amp;$AG7,データシート1!$A:$BT,MATCH("ab_"&amp;AP$2,データシート1!$A$1:$BT$1,0),0)</f>
        <v>633356</v>
      </c>
      <c r="AQ7" s="954">
        <f>VLOOKUP(年度マスタ!$K$4&amp;"_"&amp;$AG7,データシート1!$A:$BT,MATCH("ab_"&amp;AQ$2,データシート1!$A$1:$BT$1,0),0)</f>
        <v>4.1061844184840881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557.9375</v>
      </c>
      <c r="AI8" s="78">
        <f>VLOOKUP(年度マスタ!$K$4&amp;"_"&amp;$AG8,データシート1!$A:$BT,MATCH("ab_"&amp;AI$2,データシート1!$A$1:$BT$1,0),0)</f>
        <v>2616</v>
      </c>
      <c r="AJ8" s="78">
        <f>VLOOKUP(年度マスタ!$K$4&amp;"_"&amp;$AG8,データシート1!$A:$BT,MATCH("ab_"&amp;AJ$2,データシート1!$A$1:$BT$1,0),0)</f>
        <v>689</v>
      </c>
      <c r="AK8" s="78">
        <f>VLOOKUP(年度マスタ!$K$4&amp;"_"&amp;$AG8,データシート1!$A:$BT,MATCH("ab_"&amp;AK$2,データシート1!$A$1:$BT$1,0),0)</f>
        <v>23953</v>
      </c>
      <c r="AL8" s="78">
        <f>VLOOKUP(年度マスタ!$K$4&amp;"_"&amp;$AG8,データシート1!$A:$BT,MATCH("ab_"&amp;AL$2,データシート1!$A$1:$BT$1,0),0)</f>
        <v>26173</v>
      </c>
      <c r="AM8" s="78">
        <f>VLOOKUP(年度マスタ!$K$4&amp;"_"&amp;$AG8,データシート1!$A:$BT,MATCH("ab_"&amp;AM$2,データシート1!$A$1:$BT$1,0),0)</f>
        <v>30764</v>
      </c>
      <c r="AN8" s="78">
        <f>VLOOKUP(年度マスタ!$K$4&amp;"_"&amp;$AG8,データシート1!$A:$BT,MATCH("ab_"&amp;AN$2,データシート1!$A$1:$BT$1,0),0)</f>
        <v>11638</v>
      </c>
      <c r="AO8" s="78">
        <f>VLOOKUP(年度マスタ!$K$4&amp;"_"&amp;$AG8,データシート1!$A:$BT,MATCH("ab_"&amp;AO$2,データシート1!$A$1:$BT$1,0),0)</f>
        <v>59023</v>
      </c>
      <c r="AP8" s="78">
        <f>VLOOKUP(年度マスタ!$K$4&amp;"_"&amp;$AG8,データシート1!$A:$BT,MATCH("ab_"&amp;AP$2,データシート1!$A$1:$BT$1,0),0)</f>
        <v>576206</v>
      </c>
      <c r="AQ8" s="954">
        <f>VLOOKUP(年度マスタ!$K$4&amp;"_"&amp;$AG8,データシート1!$A:$BT,MATCH("ab_"&amp;AQ$2,データシート1!$A$1:$BT$1,0),0)</f>
        <v>4.5466995183281238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493.02719999999999</v>
      </c>
      <c r="AI9" s="78">
        <f>VLOOKUP(年度マスタ!$K$4&amp;"_"&amp;$AG9,データシート1!$A:$BT,MATCH("ab_"&amp;AI$2,データシート1!$A$1:$BT$1,0),0)</f>
        <v>2616</v>
      </c>
      <c r="AJ9" s="78">
        <f>VLOOKUP(年度マスタ!$K$4&amp;"_"&amp;$AG9,データシート1!$A:$BT,MATCH("ab_"&amp;AJ$2,データシート1!$A$1:$BT$1,0),0)</f>
        <v>689</v>
      </c>
      <c r="AK9" s="78">
        <f>VLOOKUP(年度マスタ!$K$4&amp;"_"&amp;$AG9,データシート1!$A:$BT,MATCH("ab_"&amp;AK$2,データシート1!$A$1:$BT$1,0),0)</f>
        <v>23953</v>
      </c>
      <c r="AL9" s="78">
        <f>VLOOKUP(年度マスタ!$K$4&amp;"_"&amp;$AG9,データシート1!$A:$BT,MATCH("ab_"&amp;AL$2,データシート1!$A$1:$BT$1,0),0)</f>
        <v>26329</v>
      </c>
      <c r="AM9" s="78">
        <f>VLOOKUP(年度マスタ!$K$4&amp;"_"&amp;$AG9,データシート1!$A:$BT,MATCH("ab_"&amp;AM$2,データシート1!$A$1:$BT$1,0),0)</f>
        <v>31097</v>
      </c>
      <c r="AN9" s="78">
        <f>VLOOKUP(年度マスタ!$K$4&amp;"_"&amp;$AG9,データシート1!$A:$BT,MATCH("ab_"&amp;AN$2,データシート1!$A$1:$BT$1,0),0)</f>
        <v>11485</v>
      </c>
      <c r="AO9" s="78">
        <f>VLOOKUP(年度マスタ!$K$4&amp;"_"&amp;$AG9,データシート1!$A:$BT,MATCH("ab_"&amp;AO$2,データシート1!$A$1:$BT$1,0),0)</f>
        <v>58411</v>
      </c>
      <c r="AP9" s="78">
        <f>VLOOKUP(年度マスタ!$K$4&amp;"_"&amp;$AG9,データシート1!$A:$BT,MATCH("ab_"&amp;AP$2,データシート1!$A$1:$BT$1,0),0)</f>
        <v>641476</v>
      </c>
      <c r="AQ9" s="954">
        <f>VLOOKUP(年度マスタ!$K$4&amp;"_"&amp;$AG9,データシート1!$A:$BT,MATCH("ab_"&amp;AQ$2,データシート1!$A$1:$BT$1,0),0)</f>
        <v>5.1603012849652821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628.23829999999998</v>
      </c>
      <c r="AI10" s="78">
        <f>VLOOKUP(年度マスタ!$K$4&amp;"_"&amp;$AG10,データシート1!$A:$BT,MATCH("ab_"&amp;AI$2,データシート1!$A$1:$BT$1,0),0)</f>
        <v>2616</v>
      </c>
      <c r="AJ10" s="78">
        <f>VLOOKUP(年度マスタ!$K$4&amp;"_"&amp;$AG10,データシート1!$A:$BT,MATCH("ab_"&amp;AJ$2,データシート1!$A$1:$BT$1,0),0)</f>
        <v>689</v>
      </c>
      <c r="AK10" s="78">
        <f>VLOOKUP(年度マスタ!$K$4&amp;"_"&amp;$AG10,データシート1!$A:$BT,MATCH("ab_"&amp;AK$2,データシート1!$A$1:$BT$1,0),0)</f>
        <v>23953</v>
      </c>
      <c r="AL10" s="78">
        <f>VLOOKUP(年度マスタ!$K$4&amp;"_"&amp;$AG10,データシート1!$A:$BT,MATCH("ab_"&amp;AL$2,データシート1!$A$1:$BT$1,0),0)</f>
        <v>26783</v>
      </c>
      <c r="AM10" s="78">
        <f>VLOOKUP(年度マスタ!$K$4&amp;"_"&amp;$AG10,データシート1!$A:$BT,MATCH("ab_"&amp;AM$2,データシート1!$A$1:$BT$1,0),0)</f>
        <v>31327</v>
      </c>
      <c r="AN10" s="78">
        <f>VLOOKUP(年度マスタ!$K$4&amp;"_"&amp;$AG10,データシート1!$A:$BT,MATCH("ab_"&amp;AN$2,データシート1!$A$1:$BT$1,0),0)</f>
        <v>11253</v>
      </c>
      <c r="AO10" s="78">
        <f>VLOOKUP(年度マスタ!$K$4&amp;"_"&amp;$AG10,データシート1!$A:$BT,MATCH("ab_"&amp;AO$2,データシート1!$A$1:$BT$1,0),0)</f>
        <v>58523</v>
      </c>
      <c r="AP10" s="78">
        <f>VLOOKUP(年度マスタ!$K$4&amp;"_"&amp;$AG10,データシート1!$A:$BT,MATCH("ab_"&amp;AP$2,データシート1!$A$1:$BT$1,0),0)</f>
        <v>541800</v>
      </c>
      <c r="AQ10" s="954">
        <f>VLOOKUP(年度マスタ!$K$4&amp;"_"&amp;$AG10,データシート1!$A:$BT,MATCH("ab_"&amp;AQ$2,データシート1!$A$1:$BT$1,0),0)</f>
        <v>3.7340507720215932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621.88369999999998</v>
      </c>
      <c r="AI11" s="78">
        <f>VLOOKUP(年度マスタ!$K$4&amp;"_"&amp;$AG11,データシート1!$A:$BT,MATCH("ab_"&amp;AI$2,データシート1!$A$1:$BT$1,0),0)</f>
        <v>2616</v>
      </c>
      <c r="AJ11" s="78">
        <f>VLOOKUP(年度マスタ!$K$4&amp;"_"&amp;$AG11,データシート1!$A:$BT,MATCH("ab_"&amp;AJ$2,データシート1!$A$1:$BT$1,0),0)</f>
        <v>689</v>
      </c>
      <c r="AK11" s="78">
        <f>VLOOKUP(年度マスタ!$K$4&amp;"_"&amp;$AG11,データシート1!$A:$BT,MATCH("ab_"&amp;AK$2,データシート1!$A$1:$BT$1,0),0)</f>
        <v>23953</v>
      </c>
      <c r="AL11" s="78">
        <f>VLOOKUP(年度マスタ!$K$4&amp;"_"&amp;$AG11,データシート1!$A:$BT,MATCH("ab_"&amp;AL$2,データシート1!$A$1:$BT$1,0),0)</f>
        <v>26894</v>
      </c>
      <c r="AM11" s="78">
        <f>VLOOKUP(年度マスタ!$K$4&amp;"_"&amp;$AG11,データシート1!$A:$BT,MATCH("ab_"&amp;AM$2,データシート1!$A$1:$BT$1,0),0)</f>
        <v>31899</v>
      </c>
      <c r="AN11" s="78">
        <f>VLOOKUP(年度マスタ!$K$4&amp;"_"&amp;$AG11,データシート1!$A:$BT,MATCH("ab_"&amp;AN$2,データシート1!$A$1:$BT$1,0),0)</f>
        <v>11172</v>
      </c>
      <c r="AO11" s="78">
        <f>VLOOKUP(年度マスタ!$K$4&amp;"_"&amp;$AG11,データシート1!$A:$BT,MATCH("ab_"&amp;AO$2,データシート1!$A$1:$BT$1,0),0)</f>
        <v>58285</v>
      </c>
      <c r="AP11" s="78">
        <f>VLOOKUP(年度マスタ!$K$4&amp;"_"&amp;$AG11,データシート1!$A:$BT,MATCH("ab_"&amp;AP$2,データシート1!$A$1:$BT$1,0),0)</f>
        <v>525975</v>
      </c>
      <c r="AQ11" s="954">
        <f>VLOOKUP(年度マスタ!$K$4&amp;"_"&amp;$AG11,データシート1!$A:$BT,MATCH("ab_"&amp;AQ$2,データシート1!$A$1:$BT$1,0),0)</f>
        <v>5.6240890730546322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654.03859999999997</v>
      </c>
      <c r="AI12" s="78">
        <f>VLOOKUP(年度マスタ!$K$4&amp;"_"&amp;$AG12,データシート1!$A:$BT,MATCH("ab_"&amp;AI$2,データシート1!$A$1:$BT$1,0),0)</f>
        <v>2345</v>
      </c>
      <c r="AJ12" s="78">
        <f>VLOOKUP(年度マスタ!$K$4&amp;"_"&amp;$AG12,データシート1!$A:$BT,MATCH("ab_"&amp;AJ$2,データシート1!$A$1:$BT$1,0),0)</f>
        <v>624</v>
      </c>
      <c r="AK12" s="78">
        <f>VLOOKUP(年度マスタ!$K$4&amp;"_"&amp;$AG12,データシート1!$A:$BT,MATCH("ab_"&amp;AK$2,データシート1!$A$1:$BT$1,0),0)</f>
        <v>22668</v>
      </c>
      <c r="AL12" s="78">
        <f>VLOOKUP(年度マスタ!$K$4&amp;"_"&amp;$AG12,データシート1!$A:$BT,MATCH("ab_"&amp;AL$2,データシート1!$A$1:$BT$1,0),0)</f>
        <v>26826</v>
      </c>
      <c r="AM12" s="78">
        <f>VLOOKUP(年度マスタ!$K$4&amp;"_"&amp;$AG12,データシート1!$A:$BT,MATCH("ab_"&amp;AM$2,データシート1!$A$1:$BT$1,0),0)</f>
        <v>31999</v>
      </c>
      <c r="AN12" s="78">
        <f>VLOOKUP(年度マスタ!$K$4&amp;"_"&amp;$AG12,データシート1!$A:$BT,MATCH("ab_"&amp;AN$2,データシート1!$A$1:$BT$1,0),0)</f>
        <v>11080</v>
      </c>
      <c r="AO12" s="78">
        <f>VLOOKUP(年度マスタ!$K$4&amp;"_"&amp;$AG12,データシート1!$A:$BT,MATCH("ab_"&amp;AO$2,データシート1!$A$1:$BT$1,0),0)</f>
        <v>57504</v>
      </c>
      <c r="AP12" s="78">
        <f>VLOOKUP(年度マスタ!$K$4&amp;"_"&amp;$AG12,データシート1!$A:$BT,MATCH("ab_"&amp;AP$2,データシート1!$A$1:$BT$1,0),0)</f>
        <v>575769</v>
      </c>
      <c r="AQ12" s="954">
        <f>VLOOKUP(年度マスタ!$K$4&amp;"_"&amp;$AG12,データシート1!$A:$BT,MATCH("ab_"&amp;AQ$2,データシート1!$A$1:$BT$1,0),0)</f>
        <v>4.5029653090187969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693.82050000000004</v>
      </c>
      <c r="AI13" s="78">
        <f>VLOOKUP(年度マスタ!$K$4&amp;"_"&amp;$AG13,データシート1!$A:$BT,MATCH("ab_"&amp;AI$2,データシート1!$A$1:$BT$1,0),0)</f>
        <v>2345</v>
      </c>
      <c r="AJ13" s="78">
        <f>VLOOKUP(年度マスタ!$K$4&amp;"_"&amp;$AG13,データシート1!$A:$BT,MATCH("ab_"&amp;AJ$2,データシート1!$A$1:$BT$1,0),0)</f>
        <v>624</v>
      </c>
      <c r="AK13" s="78">
        <f>VLOOKUP(年度マスタ!$K$4&amp;"_"&amp;$AG13,データシート1!$A:$BT,MATCH("ab_"&amp;AK$2,データシート1!$A$1:$BT$1,0),0)</f>
        <v>22668</v>
      </c>
      <c r="AL13" s="78">
        <f>VLOOKUP(年度マスタ!$K$4&amp;"_"&amp;$AG13,データシート1!$A:$BT,MATCH("ab_"&amp;AL$2,データシート1!$A$1:$BT$1,0),0)</f>
        <v>26801</v>
      </c>
      <c r="AM13" s="78">
        <f>VLOOKUP(年度マスタ!$K$4&amp;"_"&amp;$AG13,データシート1!$A:$BT,MATCH("ab_"&amp;AM$2,データシート1!$A$1:$BT$1,0),0)</f>
        <v>31981</v>
      </c>
      <c r="AN13" s="78">
        <f>VLOOKUP(年度マスタ!$K$4&amp;"_"&amp;$AG13,データシート1!$A:$BT,MATCH("ab_"&amp;AN$2,データシート1!$A$1:$BT$1,0),0)</f>
        <v>10961</v>
      </c>
      <c r="AO13" s="78">
        <f>VLOOKUP(年度マスタ!$K$4&amp;"_"&amp;$AG13,データシート1!$A:$BT,MATCH("ab_"&amp;AO$2,データシート1!$A$1:$BT$1,0),0)</f>
        <v>56730</v>
      </c>
      <c r="AP13" s="78">
        <f>VLOOKUP(年度マスタ!$K$4&amp;"_"&amp;$AG13,データシート1!$A:$BT,MATCH("ab_"&amp;AP$2,データシート1!$A$1:$BT$1,0),0)</f>
        <v>839090</v>
      </c>
      <c r="AQ13" s="954">
        <f>VLOOKUP(年度マスタ!$K$4&amp;"_"&amp;$AG13,データシート1!$A:$BT,MATCH("ab_"&amp;AQ$2,データシート1!$A$1:$BT$1,0),0)</f>
        <v>4.1625508215655866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674.36070000000007</v>
      </c>
      <c r="AI14" s="78">
        <f>VLOOKUP(年度マスタ!$K$4&amp;"_"&amp;$AG14,データシート1!$A:$BT,MATCH("ab_"&amp;AI$2,データシート1!$A$1:$BT$1,0),0)</f>
        <v>2345</v>
      </c>
      <c r="AJ14" s="78">
        <f>VLOOKUP(年度マスタ!$K$4&amp;"_"&amp;$AG14,データシート1!$A:$BT,MATCH("ab_"&amp;AJ$2,データシート1!$A$1:$BT$1,0),0)</f>
        <v>624</v>
      </c>
      <c r="AK14" s="78">
        <f>VLOOKUP(年度マスタ!$K$4&amp;"_"&amp;$AG14,データシート1!$A:$BT,MATCH("ab_"&amp;AK$2,データシート1!$A$1:$BT$1,0),0)</f>
        <v>22668</v>
      </c>
      <c r="AL14" s="78">
        <f>VLOOKUP(年度マスタ!$K$4&amp;"_"&amp;$AG14,データシート1!$A:$BT,MATCH("ab_"&amp;AL$2,データシート1!$A$1:$BT$1,0),0)</f>
        <v>26706</v>
      </c>
      <c r="AM14" s="78">
        <f>VLOOKUP(年度マスタ!$K$4&amp;"_"&amp;$AG14,データシート1!$A:$BT,MATCH("ab_"&amp;AM$2,データシート1!$A$1:$BT$1,0),0)</f>
        <v>32108</v>
      </c>
      <c r="AN14" s="78">
        <f>VLOOKUP(年度マスタ!$K$4&amp;"_"&amp;$AG14,データシート1!$A:$BT,MATCH("ab_"&amp;AN$2,データシート1!$A$1:$BT$1,0),0)</f>
        <v>11117</v>
      </c>
      <c r="AO14" s="78">
        <f>VLOOKUP(年度マスタ!$K$4&amp;"_"&amp;$AG14,データシート1!$A:$BT,MATCH("ab_"&amp;AO$2,データシート1!$A$1:$BT$1,0),0)</f>
        <v>56042</v>
      </c>
      <c r="AP14" s="78">
        <f>VLOOKUP(年度マスタ!$K$4&amp;"_"&amp;$AG14,データシート1!$A:$BT,MATCH("ab_"&amp;AP$2,データシート1!$A$1:$BT$1,0),0)</f>
        <v>597359.81898608978</v>
      </c>
      <c r="AQ14" s="954">
        <f>VLOOKUP(年度マスタ!$K$4&amp;"_"&amp;$AG14,データシート1!$A:$BT,MATCH("ab_"&amp;AQ$2,データシート1!$A$1:$BT$1,0),0)</f>
        <v>3.4249380601261259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675.21029999999996</v>
      </c>
      <c r="AI15" s="78">
        <f>VLOOKUP(年度マスタ!$K$4&amp;"_"&amp;$AG15,データシート1!$A:$BT,MATCH("ab_"&amp;AI$2,データシート1!$A$1:$BT$1,0),0)</f>
        <v>2345</v>
      </c>
      <c r="AJ15" s="78">
        <f>VLOOKUP(年度マスタ!$K$4&amp;"_"&amp;$AG15,データシート1!$A:$BT,MATCH("ab_"&amp;AJ$2,データシート1!$A$1:$BT$1,0),0)</f>
        <v>624</v>
      </c>
      <c r="AK15" s="78">
        <f>VLOOKUP(年度マスタ!$K$4&amp;"_"&amp;$AG15,データシート1!$A:$BT,MATCH("ab_"&amp;AK$2,データシート1!$A$1:$BT$1,0),0)</f>
        <v>22668</v>
      </c>
      <c r="AL15" s="78">
        <f>VLOOKUP(年度マスタ!$K$4&amp;"_"&amp;$AG15,データシート1!$A:$BT,MATCH("ab_"&amp;AL$2,データシート1!$A$1:$BT$1,0),0)</f>
        <v>26527</v>
      </c>
      <c r="AM15" s="78">
        <f>VLOOKUP(年度マスタ!$K$4&amp;"_"&amp;$AG15,データシート1!$A:$BT,MATCH("ab_"&amp;AM$2,データシート1!$A$1:$BT$1,0),0)</f>
        <v>32115</v>
      </c>
      <c r="AN15" s="78">
        <f>VLOOKUP(年度マスタ!$K$4&amp;"_"&amp;$AG15,データシート1!$A:$BT,MATCH("ab_"&amp;AN$2,データシート1!$A$1:$BT$1,0),0)</f>
        <v>11071</v>
      </c>
      <c r="AO15" s="78">
        <f>VLOOKUP(年度マスタ!$K$4&amp;"_"&amp;$AG15,データシート1!$A:$BT,MATCH("ab_"&amp;AO$2,データシート1!$A$1:$BT$1,0),0)</f>
        <v>55158</v>
      </c>
      <c r="AP15" s="78">
        <f>VLOOKUP(年度マスタ!$K$4&amp;"_"&amp;$AG15,データシート1!$A:$BT,MATCH("ab_"&amp;AP$2,データシート1!$A$1:$BT$1,0),0)</f>
        <v>535730.99999999988</v>
      </c>
      <c r="AQ15" s="954">
        <f>VLOOKUP(年度マスタ!$K$4&amp;"_"&amp;$AG15,データシート1!$A:$BT,MATCH("ab_"&amp;AQ$2,データシート1!$A$1:$BT$1,0),0)</f>
        <v>3.7159432327519228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685.58479999999997</v>
      </c>
      <c r="AI16" s="78">
        <f>VLOOKUP(年度マスタ!$K$4&amp;"_"&amp;$AG16,データシート1!$A:$BT,MATCH("ab_"&amp;AI$2,データシート1!$A$1:$BT$1,0),0)</f>
        <v>2345</v>
      </c>
      <c r="AJ16" s="78">
        <f>VLOOKUP(年度マスタ!$K$4&amp;"_"&amp;$AG16,データシート1!$A:$BT,MATCH("ab_"&amp;AJ$2,データシート1!$A$1:$BT$1,0),0)</f>
        <v>624</v>
      </c>
      <c r="AK16" s="78">
        <f>VLOOKUP(年度マスタ!$K$4&amp;"_"&amp;$AG16,データシート1!$A:$BT,MATCH("ab_"&amp;AK$2,データシート1!$A$1:$BT$1,0),0)</f>
        <v>22668</v>
      </c>
      <c r="AL16" s="78">
        <f>VLOOKUP(年度マスタ!$K$4&amp;"_"&amp;$AG16,データシート1!$A:$BT,MATCH("ab_"&amp;AL$2,データシート1!$A$1:$BT$1,0),0)</f>
        <v>26369</v>
      </c>
      <c r="AM16" s="78">
        <f>VLOOKUP(年度マスタ!$K$4&amp;"_"&amp;$AG16,データシート1!$A:$BT,MATCH("ab_"&amp;AM$2,データシート1!$A$1:$BT$1,0),0)</f>
        <v>32078</v>
      </c>
      <c r="AN16" s="78">
        <f>VLOOKUP(年度マスタ!$K$4&amp;"_"&amp;$AG16,データシート1!$A:$BT,MATCH("ab_"&amp;AN$2,データシート1!$A$1:$BT$1,0),0)</f>
        <v>11139</v>
      </c>
      <c r="AO16" s="78">
        <f>VLOOKUP(年度マスタ!$K$4&amp;"_"&amp;$AG16,データシート1!$A:$BT,MATCH("ab_"&amp;AO$2,データシート1!$A$1:$BT$1,0),0)</f>
        <v>54328</v>
      </c>
      <c r="AP16" s="78">
        <f>VLOOKUP(年度マスタ!$K$4&amp;"_"&amp;$AG16,データシート1!$A:$BT,MATCH("ab_"&amp;AP$2,データシート1!$A$1:$BT$1,0),0)</f>
        <v>415869</v>
      </c>
      <c r="AQ16" s="954">
        <f>VLOOKUP(年度マスタ!$K$4&amp;"_"&amp;$AG16,データシート1!$A:$BT,MATCH("ab_"&amp;AQ$2,データシート1!$A$1:$BT$1,0),0)</f>
        <v>4.5943304386707817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661.29830000000004</v>
      </c>
      <c r="AI17" s="151">
        <f>VLOOKUP(年度マスタ!$K$4&amp;"_"&amp;$AG17,データシート1!$A:$BT,MATCH("ab_"&amp;AI$2,データシート1!$A$1:$BT$1,0),0)</f>
        <v>2345</v>
      </c>
      <c r="AJ17" s="151">
        <f>VLOOKUP(年度マスタ!$K$4&amp;"_"&amp;$AG17,データシート1!$A:$BT,MATCH("ab_"&amp;AJ$2,データシート1!$A$1:$BT$1,0),0)</f>
        <v>624</v>
      </c>
      <c r="AK17" s="151">
        <f>VLOOKUP(年度マスタ!$K$4&amp;"_"&amp;$AG17,データシート1!$A:$BT,MATCH("ab_"&amp;AK$2,データシート1!$A$1:$BT$1,0),0)</f>
        <v>22668</v>
      </c>
      <c r="AL17" s="151">
        <f>VLOOKUP(年度マスタ!$K$4&amp;"_"&amp;$AG17,データシート1!$A:$BT,MATCH("ab_"&amp;AL$2,データシート1!$A$1:$BT$1,0),0)</f>
        <v>26154</v>
      </c>
      <c r="AM17" s="151">
        <f>VLOOKUP(年度マスタ!$K$4&amp;"_"&amp;$AG17,データシート1!$A:$BT,MATCH("ab_"&amp;AM$2,データシート1!$A$1:$BT$1,0),0)</f>
        <v>31876</v>
      </c>
      <c r="AN17" s="151">
        <f>VLOOKUP(年度マスタ!$K$4&amp;"_"&amp;$AG17,データシート1!$A:$BT,MATCH("ab_"&amp;AN$2,データシート1!$A$1:$BT$1,0),0)</f>
        <v>10849</v>
      </c>
      <c r="AO17" s="151">
        <f>VLOOKUP(年度マスタ!$K$4&amp;"_"&amp;$AG17,データシート1!$A:$BT,MATCH("ab_"&amp;AO$2,データシート1!$A$1:$BT$1,0),0)</f>
        <v>53330</v>
      </c>
      <c r="AP17" s="151">
        <f>VLOOKUP(年度マスタ!$K$4&amp;"_"&amp;$AG17,データシート1!$A:$BT,MATCH("ab_"&amp;AP$2,データシート1!$A$1:$BT$1,0),0)</f>
        <v>518986</v>
      </c>
      <c r="AQ17" s="955">
        <f>VLOOKUP(年度マスタ!$K$4&amp;"_"&amp;$AG17,データシート1!$A:$BT,MATCH("ab_"&amp;AQ$2,データシート1!$A$1:$BT$1,0),0)</f>
        <v>4.3943451909594913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654.52059999999994</v>
      </c>
      <c r="AI18" s="78">
        <f>VLOOKUP(年度マスタ!$K$4&amp;"_"&amp;$AG18,データシート1!$A:$BT,MATCH("ab_"&amp;AI$2,データシート1!$A$1:$BT$1,0),0)</f>
        <v>2241</v>
      </c>
      <c r="AJ18" s="78">
        <f>VLOOKUP(年度マスタ!$K$4&amp;"_"&amp;$AG18,データシート1!$A:$BT,MATCH("ab_"&amp;AJ$2,データシート1!$A$1:$BT$1,0),0)</f>
        <v>699</v>
      </c>
      <c r="AK18" s="78">
        <f>VLOOKUP(年度マスタ!$K$4&amp;"_"&amp;$AG18,データシート1!$A:$BT,MATCH("ab_"&amp;AK$2,データシート1!$A$1:$BT$1,0),0)</f>
        <v>22216</v>
      </c>
      <c r="AL18" s="78">
        <f>VLOOKUP(年度マスタ!$K$4&amp;"_"&amp;$AG18,データシート1!$A:$BT,MATCH("ab_"&amp;AL$2,データシート1!$A$1:$BT$1,0),0)</f>
        <v>26090</v>
      </c>
      <c r="AM18" s="78">
        <f>VLOOKUP(年度マスタ!$K$4&amp;"_"&amp;$AG18,データシート1!$A:$BT,MATCH("ab_"&amp;AM$2,データシート1!$A$1:$BT$1,0),0)</f>
        <v>31708</v>
      </c>
      <c r="AN18" s="78">
        <f>VLOOKUP(年度マスタ!$K$4&amp;"_"&amp;$AG18,データシート1!$A:$BT,MATCH("ab_"&amp;AN$2,データシート1!$A$1:$BT$1,0),0)</f>
        <v>10900</v>
      </c>
      <c r="AO18" s="78">
        <f>VLOOKUP(年度マスタ!$K$4&amp;"_"&amp;$AG18,データシート1!$A:$BT,MATCH("ab_"&amp;AO$2,データシート1!$A$1:$BT$1,0),0)</f>
        <v>52605</v>
      </c>
      <c r="AP18" s="78">
        <f>VLOOKUP(年度マスタ!$K$4&amp;"_"&amp;$AG18,データシート1!$A:$BT,MATCH("ab_"&amp;AP$2,データシート1!$A$1:$BT$1,0),0)</f>
        <v>744010</v>
      </c>
      <c r="AQ18" s="954">
        <f>VLOOKUP(年度マスタ!$K$4&amp;"_"&amp;$AG18,データシート1!$A:$BT,MATCH("ab_"&amp;AQ$2,データシート1!$A$1:$BT$1,0),0)</f>
        <v>3.4447989768321712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659.26020000000005</v>
      </c>
      <c r="AI19" s="78">
        <f>VLOOKUP(年度マスタ!$K$4&amp;"_"&amp;$AG19,データシート1!$A:$BT,MATCH("ab_"&amp;AI$2,データシート1!$A$1:$BT$1,0),0)</f>
        <v>2241</v>
      </c>
      <c r="AJ19" s="78">
        <f>VLOOKUP(年度マスタ!$K$4&amp;"_"&amp;$AG19,データシート1!$A:$BT,MATCH("ab_"&amp;AJ$2,データシート1!$A$1:$BT$1,0),0)</f>
        <v>699</v>
      </c>
      <c r="AK19" s="78">
        <f>VLOOKUP(年度マスタ!$K$4&amp;"_"&amp;$AG19,データシート1!$A:$BT,MATCH("ab_"&amp;AK$2,データシート1!$A$1:$BT$1,0),0)</f>
        <v>22216</v>
      </c>
      <c r="AL19" s="78">
        <f>VLOOKUP(年度マスタ!$K$4&amp;"_"&amp;$AG19,データシート1!$A:$BT,MATCH("ab_"&amp;AL$2,データシート1!$A$1:$BT$1,0),0)</f>
        <v>25760</v>
      </c>
      <c r="AM19" s="78">
        <f>VLOOKUP(年度マスタ!$K$4&amp;"_"&amp;$AG19,データシート1!$A:$BT,MATCH("ab_"&amp;AM$2,データシート1!$A$1:$BT$1,0),0)</f>
        <v>31437</v>
      </c>
      <c r="AN19" s="78">
        <f>VLOOKUP(年度マスタ!$K$4&amp;"_"&amp;$AG19,データシート1!$A:$BT,MATCH("ab_"&amp;AN$2,データシート1!$A$1:$BT$1,0),0)</f>
        <v>10868</v>
      </c>
      <c r="AO19" s="78">
        <f>VLOOKUP(年度マスタ!$K$4&amp;"_"&amp;$AG19,データシート1!$A:$BT,MATCH("ab_"&amp;AO$2,データシート1!$A$1:$BT$1,0),0)</f>
        <v>51546</v>
      </c>
      <c r="AP19" s="78">
        <f>VLOOKUP(年度マスタ!$K$4&amp;"_"&amp;$AG19,データシート1!$A:$BT,MATCH("ab_"&amp;AP$2,データシート1!$A$1:$BT$1,0),0)</f>
        <v>597818.99999999988</v>
      </c>
      <c r="AQ19" s="954">
        <f>VLOOKUP(年度マスタ!$K$4&amp;"_"&amp;$AG19,データシート1!$A:$BT,MATCH("ab_"&amp;AQ$2,データシート1!$A$1:$BT$1,0),0)</f>
        <v>3.5424404471824542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763.53909999999996</v>
      </c>
      <c r="AI20" s="78">
        <f>VLOOKUP(年度マスタ!$K$4&amp;"_"&amp;$AG20,データシート1!$A:$BT,MATCH("ab_"&amp;AI$2,データシート1!$A$1:$BT$1,0),0)</f>
        <v>2241</v>
      </c>
      <c r="AJ20" s="78">
        <f>VLOOKUP(年度マスタ!$K$4&amp;"_"&amp;$AG20,データシート1!$A:$BT,MATCH("ab_"&amp;AJ$2,データシート1!$A$1:$BT$1,0),0)</f>
        <v>699</v>
      </c>
      <c r="AK20" s="78">
        <f>VLOOKUP(年度マスタ!$K$4&amp;"_"&amp;$AG20,データシート1!$A:$BT,MATCH("ab_"&amp;AK$2,データシート1!$A$1:$BT$1,0),0)</f>
        <v>22216</v>
      </c>
      <c r="AL20" s="78">
        <f>VLOOKUP(年度マスタ!$K$4&amp;"_"&amp;$AG20,データシート1!$A:$BT,MATCH("ab_"&amp;AL$2,データシート1!$A$1:$BT$1,0),0)</f>
        <v>25567</v>
      </c>
      <c r="AM20" s="78">
        <f>VLOOKUP(年度マスタ!$K$4&amp;"_"&amp;$AG20,データシート1!$A:$BT,MATCH("ab_"&amp;AM$2,データシート1!$A$1:$BT$1,0),0)</f>
        <v>31284</v>
      </c>
      <c r="AN20" s="78">
        <f>VLOOKUP(年度マスタ!$K$4&amp;"_"&amp;$AG20,データシート1!$A:$BT,MATCH("ab_"&amp;AN$2,データシート1!$A$1:$BT$1,0),0)</f>
        <v>10859</v>
      </c>
      <c r="AO20" s="78">
        <f>VLOOKUP(年度マスタ!$K$4&amp;"_"&amp;$AG20,データシート1!$A:$BT,MATCH("ab_"&amp;AO$2,データシート1!$A$1:$BT$1,0),0)</f>
        <v>50681</v>
      </c>
      <c r="AP20" s="78">
        <f>VLOOKUP(年度マスタ!$K$4&amp;"_"&amp;$AG20,データシート1!$A:$BT,MATCH("ab_"&amp;AP$2,データシート1!$A$1:$BT$1,0),0)</f>
        <v>931546.99999999977</v>
      </c>
      <c r="AQ20" s="954">
        <f>VLOOKUP(年度マスタ!$K$4&amp;"_"&amp;$AG20,データシート1!$A:$BT,MATCH("ab_"&amp;AQ$2,データシート1!$A$1:$BT$1,0),0)</f>
        <v>3.9174399826602322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浜田市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14.702999999999999</v>
      </c>
      <c r="BE13" s="70" t="str">
        <f>年度マスタ!K4</f>
        <v>32202</v>
      </c>
      <c r="BF13" s="70" t="str">
        <f>年度マスタ!K4</f>
        <v>32202</v>
      </c>
      <c r="BG13" s="70" t="str">
        <f>年度マスタ!K4</f>
        <v>32202</v>
      </c>
      <c r="BH13" s="278" t="s">
        <v>195</v>
      </c>
      <c r="BI13" s="278" t="s">
        <v>195</v>
      </c>
      <c r="BJ13" s="278" t="s">
        <v>195</v>
      </c>
      <c r="BK13" s="278" t="str">
        <f>年度マスタ!K4</f>
        <v>32202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14.702999999999999</v>
      </c>
      <c r="AY14" s="70"/>
      <c r="BE14" s="70" t="str">
        <f>AP2</f>
        <v>浜田市</v>
      </c>
      <c r="BF14" s="70" t="str">
        <f>AP2</f>
        <v>浜田市</v>
      </c>
      <c r="BG14" s="70" t="str">
        <f>AP2</f>
        <v>浜田市</v>
      </c>
      <c r="BH14" s="70" t="s">
        <v>205</v>
      </c>
      <c r="BI14" s="70" t="s">
        <v>205</v>
      </c>
      <c r="BJ14" s="70" t="s">
        <v>205</v>
      </c>
      <c r="BK14" s="70" t="str">
        <f>AP2</f>
        <v>浜田市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18.331</v>
      </c>
      <c r="AY17" s="165">
        <f>AX17</f>
        <v>18.331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261.92899999999997</v>
      </c>
      <c r="AY18" s="165">
        <f>AX18</f>
        <v>261.92899999999997</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314.92899999999997</v>
      </c>
      <c r="G21" s="877">
        <f t="shared" ref="G21:O21" si="5">SUM(G22,G26,G27,G28)</f>
        <v>308.536</v>
      </c>
      <c r="H21" s="877">
        <f t="shared" si="5"/>
        <v>310.05200000000002</v>
      </c>
      <c r="I21" s="877">
        <f t="shared" si="5"/>
        <v>400.93799999999999</v>
      </c>
      <c r="J21" s="877">
        <f t="shared" si="5"/>
        <v>309.67399999999998</v>
      </c>
      <c r="K21" s="877">
        <f t="shared" si="5"/>
        <v>364.48099999999999</v>
      </c>
      <c r="L21" s="877">
        <f t="shared" si="5"/>
        <v>372.44200000000001</v>
      </c>
      <c r="M21" s="877">
        <f t="shared" si="5"/>
        <v>308.74</v>
      </c>
      <c r="N21" s="877">
        <f t="shared" si="5"/>
        <v>363.173</v>
      </c>
      <c r="O21" s="877">
        <f t="shared" si="5"/>
        <v>337.02000000000004</v>
      </c>
      <c r="P21" s="878">
        <f>SUM(P22,P26,P27,P28)</f>
        <v>294.96299999999997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11.292999999999999</v>
      </c>
      <c r="G22" s="879">
        <f t="shared" ref="G22:P22" si="6">SUM(G23:G25)</f>
        <v>20.907</v>
      </c>
      <c r="H22" s="879">
        <f t="shared" si="6"/>
        <v>25.292000000000002</v>
      </c>
      <c r="I22" s="879">
        <f t="shared" si="6"/>
        <v>23.507000000000001</v>
      </c>
      <c r="J22" s="879">
        <f t="shared" si="6"/>
        <v>22.873000000000001</v>
      </c>
      <c r="K22" s="879">
        <f t="shared" si="6"/>
        <v>22.157</v>
      </c>
      <c r="L22" s="879">
        <f t="shared" si="6"/>
        <v>21.905000000000001</v>
      </c>
      <c r="M22" s="879">
        <f t="shared" si="6"/>
        <v>17.273</v>
      </c>
      <c r="N22" s="879">
        <f t="shared" si="6"/>
        <v>15.88</v>
      </c>
      <c r="O22" s="879">
        <f t="shared" si="6"/>
        <v>14.659000000000001</v>
      </c>
      <c r="P22" s="880">
        <f t="shared" si="6"/>
        <v>14.702999999999999</v>
      </c>
      <c r="Z22" s="273"/>
      <c r="AB22" s="272"/>
      <c r="AC22" s="521" t="s">
        <v>286</v>
      </c>
      <c r="AP22" s="16" t="s">
        <v>287</v>
      </c>
      <c r="AQ22" s="273"/>
      <c r="AV22" s="70" t="str">
        <f>AW22</f>
        <v>エネルギー起源CO2</v>
      </c>
      <c r="AW22" s="70" t="str">
        <f>D56</f>
        <v>エネルギー起源CO2</v>
      </c>
      <c r="AX22" s="165">
        <f>P56</f>
        <v>285.33699999999999</v>
      </c>
      <c r="AY22" s="165">
        <f>AX22</f>
        <v>285.33699999999999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11.292999999999999</v>
      </c>
      <c r="G23" s="881">
        <f>IFERROR(VLOOKUP(年度マスタ!$K$4&amp;"_"&amp;G$20,データシート1!$A:$BU,MATCH("ba_"&amp;$E23,データシート1!$A$1:$BU$1,0),0),0)</f>
        <v>20.907</v>
      </c>
      <c r="H23" s="881">
        <f>IFERROR(VLOOKUP(年度マスタ!$K$4&amp;"_"&amp;H$20,データシート1!$A:$BU,MATCH("ba_"&amp;$E23,データシート1!$A$1:$BU$1,0),0),0)</f>
        <v>25.292000000000002</v>
      </c>
      <c r="I23" s="881">
        <f>IFERROR(VLOOKUP(年度マスタ!$K$4&amp;"_"&amp;I$20,データシート1!$A:$BU,MATCH("ba_"&amp;$E23,データシート1!$A$1:$BU$1,0),0),0)</f>
        <v>23.507000000000001</v>
      </c>
      <c r="J23" s="881">
        <f>IFERROR(VLOOKUP(年度マスタ!$K$4&amp;"_"&amp;J$20,データシート1!$A:$BU,MATCH("ba_"&amp;$E23,データシート1!$A$1:$BU$1,0),0),0)</f>
        <v>22.873000000000001</v>
      </c>
      <c r="K23" s="881">
        <f>IFERROR(VLOOKUP(年度マスタ!$K$4&amp;"_"&amp;K$20,データシート1!$A:$BU,MATCH("ba_"&amp;$E23,データシート1!$A$1:$BU$1,0),0),0)</f>
        <v>22.157</v>
      </c>
      <c r="L23" s="881">
        <f>IFERROR(VLOOKUP(年度マスタ!$K$4&amp;"_"&amp;L$20,データシート1!$A:$BU,MATCH("ba_"&amp;$E23,データシート1!$A$1:$BU$1,0),0),0)</f>
        <v>21.905000000000001</v>
      </c>
      <c r="M23" s="881">
        <f>IFERROR(VLOOKUP(年度マスタ!$K$4&amp;"_"&amp;M$20,データシート1!$A:$BU,MATCH("ba_"&amp;$E23,データシート1!$A$1:$BU$1,0),0),0)</f>
        <v>17.273</v>
      </c>
      <c r="N23" s="881">
        <f>IFERROR(VLOOKUP(年度マスタ!$K$4&amp;"_"&amp;N$20,データシート1!$A:$BU,MATCH("ba_"&amp;$E23,データシート1!$A$1:$BU$1,0),0),0)</f>
        <v>15.88</v>
      </c>
      <c r="O23" s="881">
        <f>IFERROR(VLOOKUP(年度マスタ!$K$4&amp;"_"&amp;O$20,データシート1!$A:$BU,MATCH("ba_"&amp;$E23,データシート1!$A$1:$BU$1,0),0),0)</f>
        <v>14.659000000000001</v>
      </c>
      <c r="P23" s="882">
        <f>IFERROR(VLOOKUP(年度マスタ!$K$4&amp;"_"&amp;P$20,データシート1!$A:$BU,MATCH("ba_"&amp;$E23,データシート1!$A$1:$BU$1,0),0),0)</f>
        <v>14.702999999999999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280.77606456217876</v>
      </c>
      <c r="AG24" s="877">
        <f t="shared" ref="AG24:AP24" si="11">AG25+AG29</f>
        <v>315.01849281875747</v>
      </c>
      <c r="AH24" s="877">
        <f t="shared" si="11"/>
        <v>298.72091754156889</v>
      </c>
      <c r="AI24" s="877">
        <f t="shared" si="11"/>
        <v>305.57476992138504</v>
      </c>
      <c r="AJ24" s="877">
        <f t="shared" si="11"/>
        <v>369.56290479509028</v>
      </c>
      <c r="AK24" s="877">
        <f t="shared" si="11"/>
        <v>273.34405344419741</v>
      </c>
      <c r="AL24" s="877">
        <f t="shared" si="11"/>
        <v>266.82478685984211</v>
      </c>
      <c r="AM24" s="877">
        <f t="shared" si="11"/>
        <v>243.440382209869</v>
      </c>
      <c r="AN24" s="877">
        <f t="shared" si="11"/>
        <v>229.65874902610801</v>
      </c>
      <c r="AO24" s="877">
        <f t="shared" si="11"/>
        <v>213.78924726293599</v>
      </c>
      <c r="AP24" s="878">
        <f t="shared" si="11"/>
        <v>204.54708456571808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12：木材・木製品製造業(N=2)</v>
      </c>
      <c r="BE24" s="845">
        <f>VLOOKUP(BE$13&amp;"_"&amp;$AV$8,データシート2!$A:$SI,MATCH($AV$5&amp;"_"&amp;$BA24&amp;$AV$6,データシート2!$A$1:$SI$1,0),0)</f>
        <v>2</v>
      </c>
      <c r="BF24" s="952">
        <f>VLOOKUP(BF$13&amp;"_"&amp;$AW$8,データシート2!$A:$SI,MATCH($AW$5&amp;"_"&amp;$BA24&amp;$AW$6,データシート2!$A$1:$SI$1,0),0)</f>
        <v>14.702999999999999</v>
      </c>
      <c r="BG24" s="952">
        <f t="shared" si="2"/>
        <v>7.3514999999999997</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0.84159865578492543</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132.23073888849456</v>
      </c>
      <c r="AG25" s="879">
        <f>①CO2排出量の現状把握!AA35</f>
        <v>161.70491860201307</v>
      </c>
      <c r="AH25" s="879">
        <f>①CO2排出量の現状把握!AB35</f>
        <v>149.99833146600778</v>
      </c>
      <c r="AI25" s="879">
        <f>①CO2排出量の現状把握!AC35</f>
        <v>151.30150380720792</v>
      </c>
      <c r="AJ25" s="879">
        <f>①CO2排出量の現状把握!AD35</f>
        <v>150.49852344717272</v>
      </c>
      <c r="AK25" s="879">
        <f>①CO2排出量の現状把握!AE35</f>
        <v>142.49949416643324</v>
      </c>
      <c r="AL25" s="879">
        <f>①CO2排出量の現状把握!AF35</f>
        <v>148.17301169610417</v>
      </c>
      <c r="AM25" s="879">
        <f>①CO2排出量の現状把握!AG35</f>
        <v>131.96253686461591</v>
      </c>
      <c r="AN25" s="879">
        <f>①CO2排出量の現状把握!AH35</f>
        <v>118.16529074515594</v>
      </c>
      <c r="AO25" s="879">
        <f>①CO2排出量の現状把握!AI35</f>
        <v>110.37543362604556</v>
      </c>
      <c r="AP25" s="880">
        <f>①CO2排出量の現状把握!AJ35</f>
        <v>101.96732029240158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20.138000000000002</v>
      </c>
      <c r="G26" s="879">
        <f>IFERROR(VLOOKUP(年度マスタ!$K$4&amp;"_"&amp;G$20,データシート1!$A:$BU,MATCH("ba_"&amp;$D26,データシート1!$A$1:$BU$1,0),0),0)</f>
        <v>18.887</v>
      </c>
      <c r="H26" s="879">
        <f>IFERROR(VLOOKUP(年度マスタ!$K$4&amp;"_"&amp;H$20,データシート1!$A:$BU,MATCH("ba_"&amp;$D26,データシート1!$A$1:$BU$1,0),0),0)</f>
        <v>14.34</v>
      </c>
      <c r="I26" s="879">
        <f>IFERROR(VLOOKUP(年度マスタ!$K$4&amp;"_"&amp;I$20,データシート1!$A:$BU,MATCH("ba_"&amp;$D26,データシート1!$A$1:$BU$1,0),0),0)</f>
        <v>28.998999999999999</v>
      </c>
      <c r="J26" s="879">
        <f>IFERROR(VLOOKUP(年度マスタ!$K$4&amp;"_"&amp;J$20,データシート1!$A:$BU,MATCH("ba_"&amp;$D26,データシート1!$A$1:$BU$1,0),0),0)</f>
        <v>25.462</v>
      </c>
      <c r="K26" s="879">
        <f>IFERROR(VLOOKUP(年度マスタ!$K$4&amp;"_"&amp;K$20,データシート1!$A:$BU,MATCH("ba_"&amp;$D26,データシート1!$A$1:$BU$1,0),0),0)</f>
        <v>23.798999999999999</v>
      </c>
      <c r="L26" s="879">
        <f>IFERROR(VLOOKUP(年度マスタ!$K$4&amp;"_"&amp;L$20,データシート1!$A:$BU,MATCH("ba_"&amp;$D26,データシート1!$A$1:$BU$1,0),0),0)</f>
        <v>23.055</v>
      </c>
      <c r="M26" s="879">
        <f>IFERROR(VLOOKUP(年度マスタ!$K$4&amp;"_"&amp;M$20,データシート1!$A:$BU,MATCH("ba_"&amp;$D26,データシート1!$A$1:$BU$1,0),0),0)</f>
        <v>21.069000000000003</v>
      </c>
      <c r="N26" s="879">
        <f>IFERROR(VLOOKUP(年度マスタ!$K$4&amp;"_"&amp;N$20,データシート1!$A:$BU,MATCH("ba_"&amp;$D26,データシート1!$A$1:$BU$1,0),0),0)</f>
        <v>19.701999999999998</v>
      </c>
      <c r="O26" s="879">
        <f>IFERROR(VLOOKUP(年度マスタ!$K$4&amp;"_"&amp;O$20,データシート1!$A:$BU,MATCH("ba_"&amp;$D26,データシート1!$A$1:$BU$1,0),0),0)</f>
        <v>18.427</v>
      </c>
      <c r="P26" s="880">
        <f>IFERROR(VLOOKUP(年度マスタ!$K$4&amp;"_"&amp;P$20,データシート1!$A:$BU,MATCH("ba_"&amp;$D26,データシート1!$A$1:$BU$1,0),0),0)</f>
        <v>18.331</v>
      </c>
      <c r="Z26" s="273"/>
      <c r="AB26" s="272"/>
      <c r="AC26" s="522"/>
      <c r="AD26" s="410"/>
      <c r="AE26" s="409" t="s">
        <v>184</v>
      </c>
      <c r="AF26" s="881">
        <f>①CO2排出量の現状把握!Z36</f>
        <v>83.26358718141806</v>
      </c>
      <c r="AG26" s="881">
        <f>①CO2排出量の現状把握!AA36</f>
        <v>114.4411305638092</v>
      </c>
      <c r="AH26" s="881">
        <f>①CO2排出量の現状把握!AB36</f>
        <v>107.7431751088711</v>
      </c>
      <c r="AI26" s="881">
        <f>①CO2排出量の現状把握!AC36</f>
        <v>109.7122621264446</v>
      </c>
      <c r="AJ26" s="881">
        <f>①CO2排出量の現状把握!AD36</f>
        <v>110.70095194484109</v>
      </c>
      <c r="AK26" s="881">
        <f>①CO2排出量の現状把握!AE36</f>
        <v>102.88335711182236</v>
      </c>
      <c r="AL26" s="881">
        <f>①CO2排出量の現状把握!AF36</f>
        <v>102.97408877742492</v>
      </c>
      <c r="AM26" s="881">
        <f>①CO2排出量の現状把握!AG36</f>
        <v>90.764986887853325</v>
      </c>
      <c r="AN26" s="881">
        <f>①CO2排出量の現状把握!AH36</f>
        <v>77.468863578054496</v>
      </c>
      <c r="AO26" s="881">
        <f>①CO2排出量の現状把握!AI36</f>
        <v>73.152561732046976</v>
      </c>
      <c r="AP26" s="882">
        <f>①CO2排出量の現状把握!AJ36</f>
        <v>68.352778570211299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283.49799999999999</v>
      </c>
      <c r="G27" s="879">
        <f>IFERROR(VLOOKUP(年度マスタ!$K$4&amp;"_"&amp;G$20,データシート1!$A:$BU,MATCH("ba_"&amp;$D27,データシート1!$A$1:$BU$1,0),0),0)</f>
        <v>268.74200000000002</v>
      </c>
      <c r="H27" s="879">
        <f>IFERROR(VLOOKUP(年度マスタ!$K$4&amp;"_"&amp;H$20,データシート1!$A:$BU,MATCH("ba_"&amp;$D27,データシート1!$A$1:$BU$1,0),0),0)</f>
        <v>270.42</v>
      </c>
      <c r="I27" s="879">
        <f>IFERROR(VLOOKUP(年度マスタ!$K$4&amp;"_"&amp;I$20,データシート1!$A:$BU,MATCH("ba_"&amp;$D27,データシート1!$A$1:$BU$1,0),0),0)</f>
        <v>348.43200000000002</v>
      </c>
      <c r="J27" s="879">
        <f>IFERROR(VLOOKUP(年度マスタ!$K$4&amp;"_"&amp;J$20,データシート1!$A:$BU,MATCH("ba_"&amp;$D27,データシート1!$A$1:$BU$1,0),0),0)</f>
        <v>261.339</v>
      </c>
      <c r="K27" s="879">
        <f>IFERROR(VLOOKUP(年度マスタ!$K$4&amp;"_"&amp;K$20,データシート1!$A:$BU,MATCH("ba_"&amp;$D27,データシート1!$A$1:$BU$1,0),0),0)</f>
        <v>318.52499999999998</v>
      </c>
      <c r="L27" s="879">
        <f>IFERROR(VLOOKUP(年度マスタ!$K$4&amp;"_"&amp;L$20,データシート1!$A:$BU,MATCH("ba_"&amp;$D27,データシート1!$A$1:$BU$1,0),0),0)</f>
        <v>327.48200000000003</v>
      </c>
      <c r="M27" s="879">
        <f>IFERROR(VLOOKUP(年度マスタ!$K$4&amp;"_"&amp;M$20,データシート1!$A:$BU,MATCH("ba_"&amp;$D27,データシート1!$A$1:$BU$1,0),0),0)</f>
        <v>270.39800000000002</v>
      </c>
      <c r="N27" s="879">
        <f>IFERROR(VLOOKUP(年度マスタ!$K$4&amp;"_"&amp;N$20,データシート1!$A:$BU,MATCH("ba_"&amp;$D27,データシート1!$A$1:$BU$1,0),0),0)</f>
        <v>327.59100000000001</v>
      </c>
      <c r="O27" s="879">
        <f>IFERROR(VLOOKUP(年度マスタ!$K$4&amp;"_"&amp;O$20,データシート1!$A:$BU,MATCH("ba_"&amp;$D27,データシート1!$A$1:$BU$1,0),0),0)</f>
        <v>303.93400000000003</v>
      </c>
      <c r="P27" s="880">
        <f>IFERROR(VLOOKUP(年度マスタ!$K$4&amp;"_"&amp;P$20,データシート1!$A:$BU,MATCH("ba_"&amp;$D27,データシート1!$A$1:$BU$1,0),0),0)</f>
        <v>261.92899999999997</v>
      </c>
      <c r="Z27" s="273"/>
      <c r="AB27" s="272"/>
      <c r="AC27" s="522"/>
      <c r="AD27" s="410"/>
      <c r="AE27" s="409" t="s">
        <v>194</v>
      </c>
      <c r="AF27" s="881">
        <f>①CO2排出量の現状把握!Z37</f>
        <v>8.5403382155459102</v>
      </c>
      <c r="AG27" s="881">
        <f>①CO2排出量の現状把握!AA37</f>
        <v>8.0211656586194664</v>
      </c>
      <c r="AH27" s="881">
        <f>①CO2排出量の現状把握!AB37</f>
        <v>6.7341513782613509</v>
      </c>
      <c r="AI27" s="881">
        <f>①CO2排出量の現状把握!AC37</f>
        <v>6.9516392693973854</v>
      </c>
      <c r="AJ27" s="881">
        <f>①CO2排出量の現状把握!AD37</f>
        <v>6.623611086197319</v>
      </c>
      <c r="AK27" s="881">
        <f>①CO2排出量の現状把握!AE37</f>
        <v>6.5046386174420467</v>
      </c>
      <c r="AL27" s="881">
        <f>①CO2排出量の現状把握!AF37</f>
        <v>6.443443350184789</v>
      </c>
      <c r="AM27" s="881">
        <f>①CO2排出量の現状把握!AG37</f>
        <v>5.9243834453287478</v>
      </c>
      <c r="AN27" s="881">
        <f>①CO2排出量の現状把握!AH37</f>
        <v>5.3078239363574671</v>
      </c>
      <c r="AO27" s="881">
        <f>①CO2排出量の現状把握!AI37</f>
        <v>5.7644457716335351</v>
      </c>
      <c r="AP27" s="882">
        <f>①CO2排出量の現状把握!AJ37</f>
        <v>5.8511267411186569</v>
      </c>
      <c r="AQ27" s="273"/>
      <c r="AV27" s="70" t="str">
        <f t="shared" ref="AV27:AV31" si="14">AW27</f>
        <v>N2O</v>
      </c>
      <c r="AW27" s="70" t="str">
        <f t="shared" si="13"/>
        <v>N2O</v>
      </c>
      <c r="AX27" s="287">
        <f t="shared" si="12"/>
        <v>9.6259999999999994</v>
      </c>
      <c r="AY27" s="287">
        <f t="shared" ref="AY27:AY31" si="15">AX27</f>
        <v>9.6259999999999994</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40.426813491530567</v>
      </c>
      <c r="AG28" s="881">
        <f>①CO2排出量の現状把握!AA38</f>
        <v>39.242622379584411</v>
      </c>
      <c r="AH28" s="881">
        <f>①CO2排出量の現状把握!AB38</f>
        <v>35.521004978875332</v>
      </c>
      <c r="AI28" s="881">
        <f>①CO2排出量の現状把握!AC38</f>
        <v>34.637602411365933</v>
      </c>
      <c r="AJ28" s="881">
        <f>①CO2排出量の現状把握!AD38</f>
        <v>33.173960416134292</v>
      </c>
      <c r="AK28" s="881">
        <f>①CO2排出量の現状把握!AE38</f>
        <v>33.111498437168841</v>
      </c>
      <c r="AL28" s="881">
        <f>①CO2排出量の現状把握!AF38</f>
        <v>38.755479568494451</v>
      </c>
      <c r="AM28" s="881">
        <f>①CO2排出量の現状把握!AG38</f>
        <v>35.273166531433851</v>
      </c>
      <c r="AN28" s="881">
        <f>①CO2排出量の現状把握!AH38</f>
        <v>35.388603230743989</v>
      </c>
      <c r="AO28" s="881">
        <f>①CO2排出量の現状把握!AI38</f>
        <v>31.458426122365051</v>
      </c>
      <c r="AP28" s="882">
        <f>①CO2排出量の現状把握!AJ38</f>
        <v>27.763414981071627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148.5453256736842</v>
      </c>
      <c r="AG29" s="883">
        <f>①CO2排出量の現状把握!AA39</f>
        <v>153.3135742167444</v>
      </c>
      <c r="AH29" s="883">
        <f>①CO2排出量の現状把握!AB39</f>
        <v>148.72258607556111</v>
      </c>
      <c r="AI29" s="883">
        <f>①CO2排出量の現状把握!AC39</f>
        <v>154.27326611417709</v>
      </c>
      <c r="AJ29" s="883">
        <f>①CO2排出量の現状把握!AD39</f>
        <v>219.06438134791759</v>
      </c>
      <c r="AK29" s="883">
        <f>①CO2排出量の現状把握!AE39</f>
        <v>130.84455927776418</v>
      </c>
      <c r="AL29" s="883">
        <f>①CO2排出量の現状把握!AF39</f>
        <v>118.65177516373795</v>
      </c>
      <c r="AM29" s="883">
        <f>①CO2排出量の現状把握!AG39</f>
        <v>111.47784534525309</v>
      </c>
      <c r="AN29" s="883">
        <f>①CO2排出量の現状把握!AH39</f>
        <v>111.49345828095208</v>
      </c>
      <c r="AO29" s="883">
        <f>①CO2排出量の現状把握!AI39</f>
        <v>103.41381363689041</v>
      </c>
      <c r="AP29" s="884">
        <f>①CO2排出量の現状把握!AJ39</f>
        <v>102.57976427331651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0.11194330274915405</v>
      </c>
      <c r="AG32" s="461">
        <f t="shared" si="16"/>
        <v>0.12632274265528612</v>
      </c>
      <c r="AH32" s="461">
        <f t="shared" si="16"/>
        <v>0.13267232949793334</v>
      </c>
      <c r="AI32" s="461">
        <f t="shared" si="16"/>
        <v>0.17182701311861634</v>
      </c>
      <c r="AJ32" s="461">
        <f t="shared" si="16"/>
        <v>0.13078964196041284</v>
      </c>
      <c r="AK32" s="461">
        <f t="shared" si="16"/>
        <v>0.16812511346394379</v>
      </c>
      <c r="AL32" s="461">
        <f t="shared" si="16"/>
        <v>0.1685000877509053</v>
      </c>
      <c r="AM32" s="461">
        <f t="shared" si="16"/>
        <v>0.15750057427590428</v>
      </c>
      <c r="AN32" s="461">
        <f t="shared" si="16"/>
        <v>0.15493422371622767</v>
      </c>
      <c r="AO32" s="461">
        <f t="shared" si="16"/>
        <v>0.15475988817766897</v>
      </c>
      <c r="AP32" s="461">
        <f t="shared" si="16"/>
        <v>0.1614982685777985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8.5403742691954415E-2</v>
      </c>
      <c r="AG33" s="458">
        <f t="shared" ref="AG33:AP33" si="17">IFERROR(IF(G22/AG25&gt;1,1,G22/AG25),0)</f>
        <v>0.12929105793903617</v>
      </c>
      <c r="AH33" s="458">
        <f t="shared" si="17"/>
        <v>0.1686152089347181</v>
      </c>
      <c r="AI33" s="458">
        <f t="shared" si="17"/>
        <v>0.15536527667268393</v>
      </c>
      <c r="AJ33" s="458">
        <f t="shared" si="17"/>
        <v>0.15198155753354467</v>
      </c>
      <c r="AK33" s="458">
        <f t="shared" si="17"/>
        <v>0.1554882712363988</v>
      </c>
      <c r="AL33" s="458">
        <f t="shared" si="17"/>
        <v>0.14783393918540388</v>
      </c>
      <c r="AM33" s="458">
        <f t="shared" si="17"/>
        <v>0.13089320962146142</v>
      </c>
      <c r="AN33" s="458">
        <f>IFERROR(IF(N22/AN25&gt;1,1,N22/AN25),0)</f>
        <v>0.13438802460400989</v>
      </c>
      <c r="AO33" s="458">
        <f t="shared" si="17"/>
        <v>0.13281035026023111</v>
      </c>
      <c r="AP33" s="458">
        <f t="shared" si="17"/>
        <v>0.14419325679872397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0.13562951564162562</v>
      </c>
      <c r="AG34" s="459">
        <f t="shared" ref="AG34:AP36" si="18">IFERROR(IF(G23/AG26&gt;1,1,G23/AG26),0)</f>
        <v>0.18268781422377542</v>
      </c>
      <c r="AH34" s="459">
        <f t="shared" si="18"/>
        <v>0.23474340694381085</v>
      </c>
      <c r="AI34" s="459">
        <f t="shared" si="18"/>
        <v>0.21426046227091666</v>
      </c>
      <c r="AJ34" s="459">
        <f t="shared" si="18"/>
        <v>0.20661972275899596</v>
      </c>
      <c r="AK34" s="459">
        <f t="shared" si="18"/>
        <v>0.2153603908542554</v>
      </c>
      <c r="AL34" s="459">
        <f t="shared" si="18"/>
        <v>0.21272341673590267</v>
      </c>
      <c r="AM34" s="459">
        <f t="shared" si="18"/>
        <v>0.19030466033495971</v>
      </c>
      <c r="AN34" s="459">
        <f t="shared" si="18"/>
        <v>0.20498558087146787</v>
      </c>
      <c r="AO34" s="459">
        <f t="shared" si="18"/>
        <v>0.20038942796965817</v>
      </c>
      <c r="AP34" s="459">
        <f t="shared" si="18"/>
        <v>0.2151046425259395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0.13556804906966913</v>
      </c>
      <c r="AG37" s="460">
        <f t="shared" ref="AG37:AP37" si="21">IFERROR(IF(G26/AG29&gt;1,1,G26/AG29),0)</f>
        <v>0.12319196194134012</v>
      </c>
      <c r="AH37" s="460">
        <f t="shared" si="21"/>
        <v>9.6421131304927091E-2</v>
      </c>
      <c r="AI37" s="460">
        <f t="shared" si="21"/>
        <v>0.18797164752146975</v>
      </c>
      <c r="AJ37" s="460">
        <f t="shared" si="21"/>
        <v>0.11623067083443979</v>
      </c>
      <c r="AK37" s="460">
        <f t="shared" si="21"/>
        <v>0.18188757814131307</v>
      </c>
      <c r="AL37" s="460">
        <f t="shared" si="21"/>
        <v>0.19430809162513069</v>
      </c>
      <c r="AM37" s="460">
        <f t="shared" si="21"/>
        <v>0.18899719432814779</v>
      </c>
      <c r="AN37" s="460">
        <f t="shared" si="21"/>
        <v>0.17670991916272771</v>
      </c>
      <c r="AO37" s="460">
        <f t="shared" si="21"/>
        <v>0.17818702697399225</v>
      </c>
      <c r="AP37" s="460">
        <f t="shared" si="21"/>
        <v>0.17869996221826315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3.1760000000000002</v>
      </c>
      <c r="BG48" s="952">
        <f t="shared" si="22"/>
        <v>3.1760000000000002</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0.64006129723873106</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3.78</v>
      </c>
      <c r="BG49" s="952">
        <f t="shared" si="22"/>
        <v>3.78</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0.44263693068829008</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3.2050000000000001</v>
      </c>
      <c r="BG50" s="952">
        <f t="shared" si="22"/>
        <v>3.2050000000000001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0.57812951721753936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8.17</v>
      </c>
      <c r="BG53" s="952">
        <f t="shared" ref="BG53:BG63" si="29">BF53/BE53</f>
        <v>8.17</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1.7641760766601537</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314.92900000000003</v>
      </c>
      <c r="G55" s="885">
        <f t="shared" ref="G55:P55" si="32">SUM(G56,G57,G60,G61,G62,G63,G64,G65,)</f>
        <v>308.536</v>
      </c>
      <c r="H55" s="885">
        <f t="shared" si="32"/>
        <v>310.05200000000002</v>
      </c>
      <c r="I55" s="885">
        <f t="shared" si="32"/>
        <v>400.93799999999999</v>
      </c>
      <c r="J55" s="885">
        <f t="shared" si="32"/>
        <v>309.67400000000004</v>
      </c>
      <c r="K55" s="885">
        <f t="shared" si="32"/>
        <v>364.48099999999999</v>
      </c>
      <c r="L55" s="885">
        <f t="shared" si="32"/>
        <v>372.44200000000001</v>
      </c>
      <c r="M55" s="885">
        <f t="shared" si="32"/>
        <v>308.74</v>
      </c>
      <c r="N55" s="885">
        <f t="shared" si="32"/>
        <v>363.173</v>
      </c>
      <c r="O55" s="885">
        <f t="shared" si="32"/>
        <v>337.02</v>
      </c>
      <c r="P55" s="886">
        <f t="shared" si="32"/>
        <v>294.96299999999997</v>
      </c>
      <c r="Z55" s="273"/>
      <c r="AB55" s="272"/>
      <c r="AQ55" s="273"/>
      <c r="BA55" s="70" t="s">
        <v>341</v>
      </c>
      <c r="BB55" s="70"/>
      <c r="BC55" s="70" t="s">
        <v>342</v>
      </c>
      <c r="BD55" s="70" t="str">
        <f t="shared" ref="BD55:BD57" si="33">BC55&amp;"(N="&amp;BE55&amp;")"</f>
        <v>発電所・変電所(N=1)</v>
      </c>
      <c r="BE55" s="845">
        <f>BE60+BE61</f>
        <v>1</v>
      </c>
      <c r="BF55" s="952">
        <f>BF60+BF61</f>
        <v>261.92899999999997</v>
      </c>
      <c r="BG55" s="952">
        <f t="shared" si="29"/>
        <v>261.92899999999997</v>
      </c>
      <c r="BH55" s="845">
        <f>BH60+BH61</f>
        <v>231</v>
      </c>
      <c r="BI55" s="845">
        <f>BI60+BI61</f>
        <v>22952.601999999999</v>
      </c>
      <c r="BJ55" s="845">
        <f t="shared" si="30"/>
        <v>99.361913419913421</v>
      </c>
      <c r="BK55" s="279">
        <f t="shared" si="31"/>
        <v>2.6361106684113631</v>
      </c>
    </row>
    <row r="56" spans="2:63" ht="15.95" customHeight="1" thickBot="1">
      <c r="B56" s="272"/>
      <c r="C56" s="613" t="str">
        <f>D56</f>
        <v>エネルギー起源CO2</v>
      </c>
      <c r="D56" s="412" t="s">
        <v>344</v>
      </c>
      <c r="E56" s="409"/>
      <c r="F56" s="880">
        <f>IFERROR(VLOOKUP(年度マスタ!$K$4&amp;"_"&amp;F$54,データシート1!$A:$CE,MATCH("bc_"&amp;$C56,データシート1!$A$1:$CE$1,0),0),0)</f>
        <v>304.26400000000001</v>
      </c>
      <c r="G56" s="887">
        <f>IFERROR(VLOOKUP(年度マスタ!$K$4&amp;"_"&amp;G$54,データシート1!$A:$CE,MATCH("bc_"&amp;$C56,データシート1!$A$1:$CE$1,0),0),0)</f>
        <v>298.38400000000001</v>
      </c>
      <c r="H56" s="887">
        <f>IFERROR(VLOOKUP(年度マスタ!$K$4&amp;"_"&amp;H$54,データシート1!$A:$CE,MATCH("bc_"&amp;$C56,データシート1!$A$1:$CE$1,0),0),0)</f>
        <v>300.14800000000002</v>
      </c>
      <c r="I56" s="887">
        <f>IFERROR(VLOOKUP(年度マスタ!$K$4&amp;"_"&amp;I$54,データシート1!$A:$CE,MATCH("bc_"&amp;$C56,データシート1!$A$1:$CE$1,0),0),0)</f>
        <v>387.822</v>
      </c>
      <c r="J56" s="887">
        <f>IFERROR(VLOOKUP(年度マスタ!$K$4&amp;"_"&amp;J$54,データシート1!$A:$CE,MATCH("bc_"&amp;$C56,データシート1!$A$1:$CE$1,0),0),0)</f>
        <v>300.25900000000001</v>
      </c>
      <c r="K56" s="887">
        <f>IFERROR(VLOOKUP(年度マスタ!$K$4&amp;"_"&amp;K$54,データシート1!$A:$CE,MATCH("bc_"&amp;$C56,データシート1!$A$1:$CE$1,0),0),0)</f>
        <v>352.822</v>
      </c>
      <c r="L56" s="887">
        <f>IFERROR(VLOOKUP(年度マスタ!$K$4&amp;"_"&amp;L$54,データシート1!$A:$CE,MATCH("bc_"&amp;$C56,データシート1!$A$1:$CE$1,0),0),0)</f>
        <v>360.47899999999998</v>
      </c>
      <c r="M56" s="887">
        <f>IFERROR(VLOOKUP(年度マスタ!$K$4&amp;"_"&amp;M$54,データシート1!$A:$CE,MATCH("bc_"&amp;$C56,データシート1!$A$1:$CE$1,0),0),0)</f>
        <v>298.858</v>
      </c>
      <c r="N56" s="887">
        <f>IFERROR(VLOOKUP(年度マスタ!$K$4&amp;"_"&amp;N$54,データシート1!$A:$CE,MATCH("bc_"&amp;$C56,データシート1!$A$1:$CE$1,0),0),0)</f>
        <v>351.28699999999998</v>
      </c>
      <c r="O56" s="887">
        <f>IFERROR(VLOOKUP(年度マスタ!$K$4&amp;"_"&amp;O$54,データシート1!$A:$CE,MATCH("bc_"&amp;$C56,データシート1!$A$1:$CE$1,0),0),0)</f>
        <v>337.02</v>
      </c>
      <c r="P56" s="888">
        <f>IFERROR(VLOOKUP(年度マスタ!$K$4&amp;"_"&amp;P$54,データシート1!$A:$CE,MATCH("bc_"&amp;$C56,データシート1!$A$1:$CE$1,0),0),0)</f>
        <v>285.33699999999999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261.92899999999997</v>
      </c>
      <c r="BG60" s="953">
        <f t="shared" si="29"/>
        <v>261.92899999999997</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2.6041811804146819</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10.664999999999999</v>
      </c>
      <c r="G61" s="887">
        <f>IFERROR(VLOOKUP(年度マスタ!$K$4&amp;"_"&amp;G$54,データシート1!$A:$CE,MATCH("bc_"&amp;$C61,データシート1!$A$1:$CE$1,0),0),0)</f>
        <v>10.151999999999999</v>
      </c>
      <c r="H61" s="887">
        <f>IFERROR(VLOOKUP(年度マスタ!$K$4&amp;"_"&amp;H$54,データシート1!$A:$CE,MATCH("bc_"&amp;$C61,データシート1!$A$1:$CE$1,0),0),0)</f>
        <v>9.9039999999999999</v>
      </c>
      <c r="I61" s="887">
        <f>IFERROR(VLOOKUP(年度マスタ!$K$4&amp;"_"&amp;I$54,データシート1!$A:$CE,MATCH("bc_"&amp;$C61,データシート1!$A$1:$CE$1,0),0),0)</f>
        <v>13.116</v>
      </c>
      <c r="J61" s="887">
        <f>IFERROR(VLOOKUP(年度マスタ!$K$4&amp;"_"&amp;J$54,データシート1!$A:$CE,MATCH("bc_"&amp;$C61,データシート1!$A$1:$CE$1,0),0),0)</f>
        <v>9.4149999999999991</v>
      </c>
      <c r="K61" s="887">
        <f>IFERROR(VLOOKUP(年度マスタ!$K$4&amp;"_"&amp;K$54,データシート1!$A:$CE,MATCH("bc_"&amp;$C61,データシート1!$A$1:$CE$1,0),0),0)</f>
        <v>11.659000000000001</v>
      </c>
      <c r="L61" s="887">
        <f>IFERROR(VLOOKUP(年度マスタ!$K$4&amp;"_"&amp;L$54,データシート1!$A:$CE,MATCH("bc_"&amp;$C61,データシート1!$A$1:$CE$1,0),0),0)</f>
        <v>11.962999999999999</v>
      </c>
      <c r="M61" s="887">
        <f>IFERROR(VLOOKUP(年度マスタ!$K$4&amp;"_"&amp;M$54,データシート1!$A:$CE,MATCH("bc_"&amp;$C61,データシート1!$A$1:$CE$1,0),0),0)</f>
        <v>9.8819999999999997</v>
      </c>
      <c r="N61" s="887">
        <f>IFERROR(VLOOKUP(年度マスタ!$K$4&amp;"_"&amp;N$54,データシート1!$A:$CE,MATCH("bc_"&amp;$C61,データシート1!$A$1:$CE$1,0),0),0)</f>
        <v>11.885999999999999</v>
      </c>
      <c r="O61" s="887">
        <f>IFERROR(VLOOKUP(年度マスタ!$K$4&amp;"_"&amp;O$54,データシート1!$A:$CE,MATCH("bc_"&amp;$C61,データシート1!$A$1:$CE$1,0),0),0)</f>
        <v>0</v>
      </c>
      <c r="P61" s="888">
        <f>IFERROR(VLOOKUP(年度マスタ!$K$4&amp;"_"&amp;P$54,データシート1!$A:$CE,MATCH("bc_"&amp;$C61,データシート1!$A$1:$CE$1,0),0),0)</f>
        <v>9.6259999999999994</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浜田市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4189.2610000000004</v>
      </c>
      <c r="K6" s="619">
        <f>VLOOKUP(年度マスタ!$K$4&amp;"_"&amp;K$5,データシート1!$A:$BT,MATCH("cb_"&amp;$G6,データシート1!$A$1:$BT$1,0),0)</f>
        <v>4531.1010000000006</v>
      </c>
      <c r="L6" s="619">
        <f>VLOOKUP(年度マスタ!$K$4&amp;"_"&amp;L$5,データシート1!$A:$BT,MATCH("cb_"&amp;$G6,データシート1!$A$1:$BT$1,0),0)</f>
        <v>4761.259</v>
      </c>
      <c r="M6" s="619">
        <f>VLOOKUP(年度マスタ!$K$4&amp;"_"&amp;M$5,データシート1!$A:$BT,MATCH("cb_"&amp;$G6,データシート1!$A$1:$BT$1,0),0)</f>
        <v>4954.2950000000019</v>
      </c>
      <c r="N6" s="619">
        <f>VLOOKUP(年度マスタ!$K$4&amp;"_"&amp;N$5,データシート1!$A:$BT,MATCH("cb_"&amp;$G6,データシート1!$A$1:$BT$1,0),0)</f>
        <v>5204.6800000000021</v>
      </c>
      <c r="O6" s="619">
        <f>VLOOKUP(年度マスタ!$K$4&amp;"_"&amp;O$5,データシート1!$A:$BT,MATCH("cb_"&amp;$G6,データシート1!$A$1:$BT$1,0),0)</f>
        <v>5300.9199999999992</v>
      </c>
      <c r="P6" s="619">
        <f>VLOOKUP(年度マスタ!$K$4&amp;"_"&amp;P$5,データシート1!$A:$BT,MATCH("cb_"&amp;$G6,データシート1!$A$1:$BT$1,0),0)</f>
        <v>5503.03</v>
      </c>
      <c r="Q6" s="619">
        <f>VLOOKUP(年度マスタ!$K$4&amp;"_"&amp;Q$5,データシート1!$A:$BT,MATCH("cb_"&amp;$G6,データシート1!$A$1:$BT$1,0),0)</f>
        <v>5718.223</v>
      </c>
      <c r="R6" s="633">
        <f>VLOOKUP(年度マスタ!$K$4&amp;"_"&amp;R$5,データシート1!$A:$BT,MATCH("cb_"&amp;$G6,データシート1!$A$1:$BT$1,0),0)</f>
        <v>5999.9530000000013</v>
      </c>
      <c r="S6" s="568"/>
      <c r="T6" s="190"/>
      <c r="U6" s="581"/>
      <c r="V6" s="195"/>
      <c r="W6" s="195"/>
      <c r="X6" s="195"/>
      <c r="Y6" s="196" t="s">
        <v>372</v>
      </c>
      <c r="Z6" s="663" t="s">
        <v>373</v>
      </c>
      <c r="AA6" s="663"/>
      <c r="AB6" s="663"/>
      <c r="AC6" s="664">
        <f>SUM(AC7:AC8)</f>
        <v>1050209</v>
      </c>
      <c r="AD6" s="664">
        <f>SUM(AD7:AD8)</f>
        <v>1289903.2889999999</v>
      </c>
      <c r="AE6" s="665">
        <f>$AD6*3600/100000000</f>
        <v>46.436518403999997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32701.9</v>
      </c>
      <c r="K7" s="617">
        <f>VLOOKUP(年度マスタ!$K$4&amp;"_"&amp;K$5,データシート1!$A:$BT,MATCH("cb_"&amp;$G7,データシート1!$A$1:$BT$1,0),0)</f>
        <v>45959.1</v>
      </c>
      <c r="L7" s="617">
        <f>VLOOKUP(年度マスタ!$K$4&amp;"_"&amp;L$5,データシート1!$A:$BT,MATCH("cb_"&amp;$G7,データシート1!$A$1:$BT$1,0),0)</f>
        <v>46369.9</v>
      </c>
      <c r="M7" s="617">
        <f>VLOOKUP(年度マスタ!$K$4&amp;"_"&amp;M$5,データシート1!$A:$BT,MATCH("cb_"&amp;$G7,データシート1!$A$1:$BT$1,0),0)</f>
        <v>46679</v>
      </c>
      <c r="N7" s="617">
        <f>VLOOKUP(年度マスタ!$K$4&amp;"_"&amp;N$5,データシート1!$A:$BT,MATCH("cb_"&amp;$G7,データシート1!$A$1:$BT$1,0),0)</f>
        <v>47067.1</v>
      </c>
      <c r="O7" s="617">
        <f>VLOOKUP(年度マスタ!$K$4&amp;"_"&amp;O$5,データシート1!$A:$BT,MATCH("cb_"&amp;$G7,データシート1!$A$1:$BT$1,0),0)</f>
        <v>47259.6</v>
      </c>
      <c r="P7" s="617">
        <f>VLOOKUP(年度マスタ!$K$4&amp;"_"&amp;P$5,データシート1!$A:$BT,MATCH("cb_"&amp;$G7,データシート1!$A$1:$BT$1,0),0)</f>
        <v>47793.399999999987</v>
      </c>
      <c r="Q7" s="617">
        <f>VLOOKUP(年度マスタ!$K$4&amp;"_"&amp;Q$5,データシート1!$A:$BT,MATCH("cb_"&amp;$G7,データシート1!$A$1:$BT$1,0),0)</f>
        <v>48529.799999999996</v>
      </c>
      <c r="R7" s="634">
        <f>VLOOKUP(年度マスタ!$K$4&amp;"_"&amp;R$5,データシート1!$A:$BT,MATCH("cb_"&amp;$G7,データシート1!$A$1:$BT$1,0),0)</f>
        <v>51094.2</v>
      </c>
      <c r="S7" s="568"/>
      <c r="T7" s="190"/>
      <c r="U7" s="581"/>
      <c r="V7" s="195"/>
      <c r="W7" s="195"/>
      <c r="X7" s="195"/>
      <c r="Y7" s="196" t="s">
        <v>375</v>
      </c>
      <c r="Z7" s="212" t="s">
        <v>376</v>
      </c>
      <c r="AA7" s="212"/>
      <c r="AB7" s="212"/>
      <c r="AC7" s="1022">
        <f>VLOOKUP(年度マスタ!$K$4&amp;"_"&amp;年度マスタ!$K$9,データシート3!A:AB,MATCH("ea_"&amp;$Y7&amp;"_設備",データシート3!$A$1:$AB$1,0),0)</f>
        <v>349520</v>
      </c>
      <c r="AD7" s="1022">
        <f>VLOOKUP(年度マスタ!$K$4&amp;"_"&amp;年度マスタ!$K$9,データシート3!A:AB,MATCH("ea_"&amp;$Y7&amp;"_年間発電",データシート3!$A$1:$AB$1,0),0)/10^3</f>
        <v>428765.78700000001</v>
      </c>
      <c r="AE7" s="554">
        <f t="shared" ref="AE7:AE16" si="0">$AD7*3600/100000000</f>
        <v>15.435568332000001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3450</v>
      </c>
      <c r="K8" s="617">
        <f>VLOOKUP(年度マスタ!$K$4&amp;"_"&amp;K$5,データシート1!$A:$BT,MATCH("cb_"&amp;$G8,データシート1!$A$1:$BT$1,0),0)</f>
        <v>51880</v>
      </c>
      <c r="L8" s="617">
        <f>VLOOKUP(年度マスタ!$K$4&amp;"_"&amp;L$5,データシート1!$A:$BT,MATCH("cb_"&amp;$G8,データシート1!$A$1:$BT$1,0),0)</f>
        <v>51880</v>
      </c>
      <c r="M8" s="617">
        <f>VLOOKUP(年度マスタ!$K$4&amp;"_"&amp;M$5,データシート1!$A:$BT,MATCH("cb_"&amp;$G8,データシート1!$A$1:$BT$1,0),0)</f>
        <v>51880</v>
      </c>
      <c r="N8" s="617">
        <f>VLOOKUP(年度マスタ!$K$4&amp;"_"&amp;N$5,データシート1!$A:$BT,MATCH("cb_"&amp;$G8,データシート1!$A$1:$BT$1,0),0)</f>
        <v>51880</v>
      </c>
      <c r="O8" s="617">
        <f>VLOOKUP(年度マスタ!$K$4&amp;"_"&amp;O$5,データシート1!$A:$BT,MATCH("cb_"&amp;$G8,データシート1!$A$1:$BT$1,0),0)</f>
        <v>51880</v>
      </c>
      <c r="P8" s="617">
        <f>VLOOKUP(年度マスタ!$K$4&amp;"_"&amp;P$5,データシート1!$A:$BT,MATCH("cb_"&amp;$G8,データシート1!$A$1:$BT$1,0),0)</f>
        <v>51880</v>
      </c>
      <c r="Q8" s="617">
        <f>VLOOKUP(年度マスタ!$K$4&amp;"_"&amp;Q$5,データシート1!$A:$BT,MATCH("cb_"&amp;$G8,データシート1!$A$1:$BT$1,0),0)</f>
        <v>51880</v>
      </c>
      <c r="R8" s="634">
        <f>VLOOKUP(年度マスタ!$K$4&amp;"_"&amp;R$5,データシート1!$A:$BT,MATCH("cb_"&amp;$G8,データシート1!$A$1:$BT$1,0),0)</f>
        <v>51880</v>
      </c>
      <c r="S8" s="568"/>
      <c r="T8" s="190"/>
      <c r="U8" s="581"/>
      <c r="V8" s="195"/>
      <c r="W8" s="195"/>
      <c r="X8" s="195"/>
      <c r="Y8" s="196" t="s">
        <v>378</v>
      </c>
      <c r="Z8" s="186" t="s">
        <v>379</v>
      </c>
      <c r="AA8" s="186"/>
      <c r="AB8" s="186"/>
      <c r="AC8" s="1022">
        <f>VLOOKUP(年度マスタ!$K$4&amp;"_"&amp;年度マスタ!$K$9,データシート3!A:AB,MATCH("ea_"&amp;$Y8&amp;"_設備",データシート3!$A$1:$AB$1,0),0)</f>
        <v>700689</v>
      </c>
      <c r="AD8" s="1022">
        <f>VLOOKUP(年度マスタ!$K$4&amp;"_"&amp;年度マスタ!$K$9,データシート3!A:AB,MATCH("ea_"&amp;$Y8&amp;"_年間発電",データシート3!$A$1:$AB$1,0),0)/10^3</f>
        <v>861137.50199999986</v>
      </c>
      <c r="AE8" s="554">
        <f t="shared" si="0"/>
        <v>31.000950071999995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199</v>
      </c>
      <c r="O9" s="617">
        <f>VLOOKUP(年度マスタ!$K$4&amp;"_"&amp;O$5,データシート1!$A:$BT,MATCH("cb_"&amp;$G9,データシート1!$A$1:$BT$1,0),0)</f>
        <v>659</v>
      </c>
      <c r="P9" s="617">
        <f>VLOOKUP(年度マスタ!$K$4&amp;"_"&amp;P$5,データシート1!$A:$BT,MATCH("cb_"&amp;$G9,データシート1!$A$1:$BT$1,0),0)</f>
        <v>858</v>
      </c>
      <c r="Q9" s="617">
        <f>VLOOKUP(年度マスタ!$K$4&amp;"_"&amp;Q$5,データシート1!$A:$BT,MATCH("cb_"&amp;$G9,データシート1!$A$1:$BT$1,0),0)</f>
        <v>858</v>
      </c>
      <c r="R9" s="634">
        <f>VLOOKUP(年度マスタ!$K$4&amp;"_"&amp;R$5,データシート1!$A:$BT,MATCH("cb_"&amp;$G9,データシート1!$A$1:$BT$1,0),0)</f>
        <v>8758</v>
      </c>
      <c r="S9" s="568"/>
      <c r="T9" s="190"/>
      <c r="U9" s="581"/>
      <c r="V9" s="195"/>
      <c r="W9" s="195"/>
      <c r="X9" s="195"/>
      <c r="Y9" s="196" t="s">
        <v>381</v>
      </c>
      <c r="Z9" s="208" t="s">
        <v>377</v>
      </c>
      <c r="AA9" s="208"/>
      <c r="AB9" s="208"/>
      <c r="AC9" s="666">
        <f>VLOOKUP(年度マスタ!$K$4&amp;"_"&amp;年度マスタ!$K$9,データシート3!A:AB,MATCH("ea_"&amp;$Y9&amp;"_設備",データシート3!$A$1:$AB$1,0),0)</f>
        <v>451800</v>
      </c>
      <c r="AD9" s="666">
        <f>VLOOKUP(年度マスタ!$K$4&amp;"_"&amp;年度マスタ!$K$9,データシート3!A:AB,MATCH("ea_"&amp;$Y9&amp;"_年間発電",データシート3!$A$1:$AB$1,0),0)/10^3</f>
        <v>1192428.0160000001</v>
      </c>
      <c r="AE9" s="667">
        <f t="shared" si="0"/>
        <v>42.927408576000005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4400</v>
      </c>
      <c r="AD10" s="666">
        <f>SUM(AD11:AD12)</f>
        <v>25612.389999999996</v>
      </c>
      <c r="AE10" s="667">
        <f t="shared" si="0"/>
        <v>0.9220460399999999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135940</v>
      </c>
      <c r="R11" s="655">
        <f>VLOOKUP(年度マスタ!$K$4&amp;"_"&amp;R$5,データシート1!$A:$BT,MATCH("cb_"&amp;$G11,データシート1!$A$1:$BT$1,0),0)</f>
        <v>135940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4400</v>
      </c>
      <c r="AD11" s="1022">
        <f>VLOOKUP(年度マスタ!$K$4&amp;"_"&amp;年度マスタ!$K$9,データシート3!A:AB,MATCH("ea_"&amp;$Y11&amp;"_年間発電",データシート3!$A$1:$AB$1,0),0)/10^3</f>
        <v>25612.389999999996</v>
      </c>
      <c r="AE11" s="554">
        <f t="shared" si="0"/>
        <v>0.9220460399999999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40341.161</v>
      </c>
      <c r="K12" s="651">
        <f t="shared" ref="K12:Q12" si="1">SUM(K6:K11)</f>
        <v>102370.201</v>
      </c>
      <c r="L12" s="651">
        <f t="shared" si="1"/>
        <v>103011.159</v>
      </c>
      <c r="M12" s="651">
        <f t="shared" si="1"/>
        <v>103513.295</v>
      </c>
      <c r="N12" s="651">
        <f t="shared" si="1"/>
        <v>104350.78</v>
      </c>
      <c r="O12" s="651">
        <f t="shared" si="1"/>
        <v>105099.51999999999</v>
      </c>
      <c r="P12" s="651">
        <f t="shared" si="1"/>
        <v>106034.43</v>
      </c>
      <c r="Q12" s="651">
        <f t="shared" si="1"/>
        <v>242926.02299999999</v>
      </c>
      <c r="R12" s="652">
        <f t="shared" ref="R12" si="2">SUM(R6:R11)</f>
        <v>253672.15299999999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6.7071635000000001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34.737578839999998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5027.6159113200001</v>
      </c>
      <c r="K19" s="615">
        <f>K6*別紙!$C5/100*別紙!$E5/10^3</f>
        <v>5437.86493212</v>
      </c>
      <c r="L19" s="615">
        <f>L6*別紙!$C5/100*別紙!$E5/10^3</f>
        <v>5714.0821510799997</v>
      </c>
      <c r="M19" s="615">
        <f>M6*別紙!$C5/100*別紙!$E5/10^3</f>
        <v>5945.7485154000024</v>
      </c>
      <c r="N19" s="615">
        <f>N6*別紙!$C5/100*別紙!$E5/10^3</f>
        <v>6246.2405616000015</v>
      </c>
      <c r="O19" s="615">
        <f>O6*別紙!$C5/100*別紙!$E5/10^3</f>
        <v>6361.7401103999982</v>
      </c>
      <c r="P19" s="615">
        <f>P6*別紙!$C5/100*別紙!$E5/10^3</f>
        <v>6604.2963635999995</v>
      </c>
      <c r="Q19" s="615">
        <f>Q6*別紙!$C5/100*別紙!$E5/10^3</f>
        <v>6862.5537867599996</v>
      </c>
      <c r="R19" s="639">
        <f>R6*別紙!$C5/100*別紙!$E5/10^3</f>
        <v>7200.6635943600022</v>
      </c>
      <c r="S19" s="572"/>
      <c r="T19" s="191"/>
      <c r="U19" s="588"/>
      <c r="W19" s="201"/>
      <c r="X19" s="201"/>
      <c r="Y19" s="173"/>
      <c r="Z19" s="628" t="s">
        <v>389</v>
      </c>
      <c r="AA19" s="671"/>
      <c r="AB19" s="672"/>
      <c r="AC19" s="673">
        <f>SUM($AC$6,$AC$9,$AC$10,$AC$13)</f>
        <v>1506409</v>
      </c>
      <c r="AD19" s="673">
        <f>SUM($AD$6,$AD$9,$AD$10,$AD$13)</f>
        <v>2507943.6949999998</v>
      </c>
      <c r="AE19" s="674">
        <f>SUM($AE$6,$AE$9,$AE$10,$AE$13,$AE$17,$AE$18)</f>
        <v>131.73071536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43256.765243999995</v>
      </c>
      <c r="K20" s="617">
        <f>K7*別紙!$C6/100*別紙!$E6/10^3</f>
        <v>60792.859115999992</v>
      </c>
      <c r="L20" s="617">
        <f>L7*別紙!$C6/100*別紙!$E6/10^3</f>
        <v>61336.248924</v>
      </c>
      <c r="M20" s="617">
        <f>M7*別紙!$C6/100*別紙!$E6/10^3</f>
        <v>61745.114040000008</v>
      </c>
      <c r="N20" s="617">
        <f>N7*別紙!$C6/100*別紙!$E6/10^3</f>
        <v>62258.477195999993</v>
      </c>
      <c r="O20" s="617">
        <f>O7*別紙!$C6/100*別紙!$E6/10^3</f>
        <v>62513.108496000001</v>
      </c>
      <c r="P20" s="617">
        <f>P7*別紙!$C6/100*別紙!$E6/10^3</f>
        <v>63219.197783999974</v>
      </c>
      <c r="Q20" s="617">
        <f>Q7*別紙!$C6/100*別紙!$E6/10^3</f>
        <v>64193.278247999988</v>
      </c>
      <c r="R20" s="634">
        <f>R7*別紙!$C6/100*別紙!$E6/10^3</f>
        <v>67585.363991999999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7495.0559999999996</v>
      </c>
      <c r="K21" s="617">
        <f>K8*別紙!$C7/100*別紙!$E7/10^3</f>
        <v>112708.26239999999</v>
      </c>
      <c r="L21" s="617">
        <f>L8*別紙!$C7/100*別紙!$E7/10^3</f>
        <v>112708.26239999999</v>
      </c>
      <c r="M21" s="617">
        <f>M8*別紙!$C7/100*別紙!$E7/10^3</f>
        <v>112708.26239999999</v>
      </c>
      <c r="N21" s="617">
        <f>N8*別紙!$C7/100*別紙!$E7/10^3</f>
        <v>112708.26239999999</v>
      </c>
      <c r="O21" s="617">
        <f>O8*別紙!$C7/100*別紙!$E7/10^3</f>
        <v>112708.26239999999</v>
      </c>
      <c r="P21" s="617">
        <f>P8*別紙!$C7/100*別紙!$E7/10^3</f>
        <v>112708.26239999999</v>
      </c>
      <c r="Q21" s="617">
        <f>Q8*別紙!$C7/100*別紙!$E7/10^3</f>
        <v>112708.26239999999</v>
      </c>
      <c r="R21" s="634">
        <f>R8*別紙!$C7/100*別紙!$E7/10^3</f>
        <v>112708.26239999999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1045.944</v>
      </c>
      <c r="O22" s="617">
        <f>O9*別紙!$C8/100*別紙!$E8/10^3</f>
        <v>3463.7040000000002</v>
      </c>
      <c r="P22" s="617">
        <f>P9*別紙!$C8/100*別紙!$E8/10^3</f>
        <v>4509.6480000000001</v>
      </c>
      <c r="Q22" s="617">
        <f>Q9*別紙!$C8/100*別紙!$E8/10^3</f>
        <v>4509.6480000000001</v>
      </c>
      <c r="R22" s="634">
        <f>R9*別紙!$C8/100*別紙!$E8/10^3</f>
        <v>46032.048000000003</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952667.52</v>
      </c>
      <c r="R24" s="655">
        <f>R11*別紙!$C10/100*別紙!$E10/10^3</f>
        <v>952667.52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55779.437155319989</v>
      </c>
      <c r="K25" s="657">
        <f t="shared" si="3"/>
        <v>178938.98644811998</v>
      </c>
      <c r="L25" s="657">
        <f t="shared" si="3"/>
        <v>179758.59347507998</v>
      </c>
      <c r="M25" s="657">
        <f t="shared" si="3"/>
        <v>180399.12495540001</v>
      </c>
      <c r="N25" s="657">
        <f t="shared" si="3"/>
        <v>182258.92415759998</v>
      </c>
      <c r="O25" s="657">
        <f t="shared" si="3"/>
        <v>185046.81500639999</v>
      </c>
      <c r="P25" s="657">
        <f t="shared" si="3"/>
        <v>187041.40454759996</v>
      </c>
      <c r="Q25" s="657">
        <f t="shared" si="3"/>
        <v>1140941.2624347601</v>
      </c>
      <c r="R25" s="658">
        <f t="shared" ref="R25" si="4">SUM(R19:R24)</f>
        <v>1186193.8579863601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518633.91308648768</v>
      </c>
      <c r="K26" s="654">
        <f>(VLOOKUP(年度マスタ!$K$4&amp;"_"&amp;K$18,データシート1!$A:$BT,MATCH("da_合計",データシート1!$A$1:$BT$1,0),0))/10^3</f>
        <v>425170.36013032391</v>
      </c>
      <c r="L26" s="654">
        <f>(VLOOKUP(年度マスタ!$K$4&amp;"_"&amp;L$18,データシート1!$A:$BT,MATCH("da_合計",データシート1!$A$1:$BT$1,0),0))/10^3</f>
        <v>446743.49125432729</v>
      </c>
      <c r="M26" s="654">
        <f>(VLOOKUP(年度マスタ!$K$4&amp;"_"&amp;M$18,データシート1!$A:$BT,MATCH("da_合計",データシート1!$A$1:$BT$1,0),0))/10^3</f>
        <v>404663.52387418703</v>
      </c>
      <c r="N26" s="654">
        <f>(VLOOKUP(年度マスタ!$K$4&amp;"_"&amp;N$18,データシート1!$A:$BT,MATCH("da_合計",データシート1!$A$1:$BT$1,0),0))/10^3</f>
        <v>417634.93260024639</v>
      </c>
      <c r="O26" s="654">
        <f>(VLOOKUP(年度マスタ!$K$4&amp;"_"&amp;O$18,データシート1!$A:$BT,MATCH("da_合計",データシート1!$A$1:$BT$1,0),0))/10^3</f>
        <v>424538.66697095358</v>
      </c>
      <c r="P26" s="654">
        <f>(VLOOKUP(年度マスタ!$K$4&amp;"_"&amp;P$18,データシート1!$A:$BT,MATCH("da_合計",データシート1!$A$1:$BT$1,0),0))/10^3</f>
        <v>398591.69246448926</v>
      </c>
      <c r="Q26" s="654">
        <f>(VLOOKUP(年度マスタ!$K$4&amp;"_"&amp;Q$18,データシート1!$A:$BT,MATCH("da_合計",データシート1!$A$1:$BT$1,0),0))/10^3</f>
        <v>430146.12488618027</v>
      </c>
      <c r="R26" s="655">
        <f>Q26</f>
        <v>430146.12488618027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0.1075506937511396</v>
      </c>
      <c r="K27" s="839">
        <f t="shared" ref="K27:P27" si="5">K25/K26</f>
        <v>0.42086420698110588</v>
      </c>
      <c r="L27" s="839">
        <f t="shared" si="5"/>
        <v>0.40237540556073803</v>
      </c>
      <c r="M27" s="839">
        <f t="shared" si="5"/>
        <v>0.44580031140016335</v>
      </c>
      <c r="N27" s="839">
        <f t="shared" si="5"/>
        <v>0.43640727805701868</v>
      </c>
      <c r="O27" s="839">
        <f t="shared" si="5"/>
        <v>0.43587741094749488</v>
      </c>
      <c r="P27" s="839">
        <f t="shared" si="5"/>
        <v>0.46925565204614389</v>
      </c>
      <c r="Q27" s="839">
        <f>Q25/Q26</f>
        <v>2.6524504033057634</v>
      </c>
      <c r="R27" s="840">
        <f>R25/R26</f>
        <v>2.7576532470221262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2.7576532470221262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5.8304458645620008</v>
      </c>
      <c r="AA52" s="173"/>
      <c r="AB52" s="678" t="s">
        <v>413</v>
      </c>
      <c r="AC52" s="679">
        <f>$AD6</f>
        <v>1289903.2889999999</v>
      </c>
      <c r="AD52" s="680">
        <f>R19+R20</f>
        <v>74786.027586359996</v>
      </c>
      <c r="AE52" s="681">
        <f t="shared" ref="AE52:AE54" si="6">IFERROR(AD52/AC52,"-")</f>
        <v>5.7978011393658831E-2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2077797.5701138196</v>
      </c>
      <c r="Z53" s="1130"/>
      <c r="AA53" s="173"/>
      <c r="AB53" s="678" t="s">
        <v>377</v>
      </c>
      <c r="AC53" s="679">
        <f>$AD9</f>
        <v>1192428.0160000001</v>
      </c>
      <c r="AD53" s="680">
        <f>R21</f>
        <v>112708.26239999999</v>
      </c>
      <c r="AE53" s="681">
        <f t="shared" si="6"/>
        <v>9.4519971761549068E-2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25612.389999999996</v>
      </c>
      <c r="AD54" s="679">
        <f>R22</f>
        <v>46032.048000000003</v>
      </c>
      <c r="AE54" s="681">
        <f t="shared" si="6"/>
        <v>1.7972570306792928</v>
      </c>
      <c r="AF54" s="473"/>
      <c r="AG54" s="41"/>
      <c r="AH54" s="420"/>
      <c r="AI54" s="442" t="s">
        <v>440</v>
      </c>
      <c r="AJ54" s="443">
        <f>VLOOKUP(年度マスタ!$K$4&amp;"_"&amp;AJ$53,データシート1!$A$1:$BT$2000,MATCH("ca_太陽光発電（10kW未満）",データシート1!$A$1:$BT$1,0),0)</f>
        <v>986</v>
      </c>
      <c r="AK54" s="443">
        <f>VLOOKUP(年度マスタ!$K$4&amp;"_"&amp;AK$53,データシート1!$A$1:$BT$2000,MATCH("ca_太陽光発電（10kW未満）",データシート1!$A$1:$BT$1,0),0)</f>
        <v>1049</v>
      </c>
      <c r="AL54" s="443">
        <f>VLOOKUP(年度マスタ!$K$4&amp;"_"&amp;AL$53,データシート1!$A$1:$BT$2000,MATCH("ca_太陽光発電（10kW未満）",データシート1!$A$1:$BT$1,0),0)</f>
        <v>1090</v>
      </c>
      <c r="AM54" s="443">
        <f>VLOOKUP(年度マスタ!$K$4&amp;"_"&amp;AM$53,データシート1!$A$1:$BT$2000,MATCH("ca_太陽光発電（10kW未満）",データシート1!$A$1:$BT$1,0),0)</f>
        <v>1122</v>
      </c>
      <c r="AN54" s="443">
        <f>VLOOKUP(年度マスタ!$K$4&amp;"_"&amp;AN$53,データシート1!$A$1:$BT$2000,MATCH("ca_太陽光発電（10kW未満）",データシート1!$A$1:$BT$1,0),0)</f>
        <v>1163</v>
      </c>
      <c r="AO54" s="443">
        <f>VLOOKUP(年度マスタ!$K$4&amp;"_"&amp;AO$53,データシート1!$A$1:$BT$2000,MATCH("ca_太陽光発電（10kW未満）",データシート1!$A$1:$BT$1,0),0)</f>
        <v>1179</v>
      </c>
      <c r="AP54" s="443">
        <f>VLOOKUP(年度マスタ!$K$4&amp;"_"&amp;AP$53,データシート1!$A$1:$BT$2000,MATCH("ca_太陽光発電（10kW未満）",データシート1!$A$1:$BT$1,0),0)</f>
        <v>1215</v>
      </c>
      <c r="AQ54" s="443">
        <f>VLOOKUP(年度マスタ!$K$4&amp;"_"&amp;AQ$53,データシート1!$A$1:$BT$2000,MATCH("ca_太陽光発電（10kW未満）",データシート1!$A$1:$BT$1,0),0)</f>
        <v>1252</v>
      </c>
      <c r="AR54" s="443">
        <f>VLOOKUP(年度マスタ!$K$4&amp;"_"&amp;AR$53,データシート1!$A$1:$BT$2000,MATCH("ca_太陽光発電（10kW未満）",データシート1!$A$1:$BT$1,0),0)</f>
        <v>1304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浜田市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島根県</v>
      </c>
      <c r="AY12" s="1023" t="str">
        <f>年度マスタ!$J4</f>
        <v>浜田市</v>
      </c>
      <c r="AZ12" s="1023" t="str">
        <f>年度マスタ!$K4</f>
        <v>32202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浜田市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島根県</v>
      </c>
      <c r="AY4" s="1038" t="str">
        <f>年度マスタ!$J4</f>
        <v>浜田市</v>
      </c>
      <c r="AZ4" s="1038" t="str">
        <f>年度マスタ!$K4</f>
        <v>32202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32525</v>
      </c>
      <c r="AY72" s="18" t="str">
        <f>IF(IFERROR(比較地域マスタ!$AE7,"")=0,"",IFERROR(比較地域マスタ!$AE7,""))</f>
        <v>海士町</v>
      </c>
      <c r="AZ72" s="16"/>
      <c r="BA72" s="22">
        <v>1</v>
      </c>
      <c r="BB72" s="22">
        <v>1</v>
      </c>
      <c r="BC72" s="18" t="str">
        <f>AX72</f>
        <v>32525</v>
      </c>
      <c r="BD72" s="18" t="str">
        <f>AY72</f>
        <v>海士町</v>
      </c>
      <c r="BE72" s="33">
        <f>VLOOKUP(BC72&amp;"_"&amp;$AZ$9,データシート3!A:AB,MATCH("ea_"&amp;"太陽光（建物系）"&amp;"_年間発電",データシート3!$A$1:$AB$1,0),0)/10^3+VLOOKUP(BC72&amp;"_"&amp;$AZ$9,データシート3!A:AB,MATCH("ea_"&amp;"太陽光（土地系）"&amp;"_年間発電",データシート3!$A$1:$AB$1,0),0)/10^3</f>
        <v>101562.16899999999</v>
      </c>
      <c r="BF72" s="33">
        <f>VLOOKUP(BC72&amp;"_"&amp;$AZ$9,データシート3!A:AB,MATCH("ea_"&amp;"風力（陸上）"&amp;"_年間発電",データシート3!$A$1:$AB$1,0),0)/10^3</f>
        <v>72474.975999999995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174037.14499999999</v>
      </c>
      <c r="BJ72" s="33">
        <f>(VLOOKUP($BC72&amp;"_"&amp;$AZ$8,データシート3!$A:$AN,MATCH("da_合計",データシート3!$A$1:$AN$1,0),0))/10^3</f>
        <v>15014.75295913314</v>
      </c>
      <c r="BK72" s="33">
        <f t="shared" ref="BK72:BK103" si="21">BI72-BJ72</f>
        <v>159022.39204086683</v>
      </c>
      <c r="BL72" s="33">
        <f t="shared" ref="BL72:BL103" si="22">IF(BK72&gt;0,0,BK72)</f>
        <v>0</v>
      </c>
      <c r="BM72" s="33">
        <f t="shared" ref="BM72:BM103" si="23">IF(BK72&gt;0,BK72,0)</f>
        <v>159022.39204086683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32386</v>
      </c>
      <c r="AY73" s="18" t="str">
        <f>IF(IFERROR(比較地域マスタ!$AE8,"")=0,"",IFERROR(比較地域マスタ!$AE8,""))</f>
        <v>飯南町</v>
      </c>
      <c r="AZ73" s="16"/>
      <c r="BA73" s="22">
        <v>2</v>
      </c>
      <c r="BB73" s="22">
        <v>1</v>
      </c>
      <c r="BC73" s="18" t="str">
        <f t="shared" ref="BC73:BC136" si="24">AX73</f>
        <v>32386</v>
      </c>
      <c r="BD73" s="18" t="str">
        <f t="shared" ref="BD73:BD136" si="25">AY73</f>
        <v>飯南町</v>
      </c>
      <c r="BE73" s="33">
        <f>VLOOKUP(BC73&amp;"_"&amp;$AZ$9,データシート3!A:AB,MATCH("ea_"&amp;"太陽光（建物系）"&amp;"_年間発電",データシート3!$A$1:$AB$1,0),0)/10^3+VLOOKUP(BC73&amp;"_"&amp;$AZ$9,データシート3!A:AB,MATCH("ea_"&amp;"太陽光（土地系）"&amp;"_年間発電",データシート3!$A$1:$AB$1,0),0)/10^3</f>
        <v>505866.571</v>
      </c>
      <c r="BF73" s="33">
        <f>VLOOKUP(BC73&amp;"_"&amp;$AZ$9,データシート3!A:AB,MATCH("ea_"&amp;"風力（陸上）"&amp;"_年間発電",データシート3!$A$1:$AB$1,0),0)/10^3</f>
        <v>577893.65099999995</v>
      </c>
      <c r="BG73" s="33">
        <f>VLOOKUP(BC73&amp;"_"&amp;$AZ$9,データシート3!A:AB,MATCH("ea_"&amp;"中小水（河川）"&amp;"_年間発電",データシート3!$A$1:$AB$1,0),0)/10^3+VLOOKUP(BC73&amp;"_"&amp;$AZ$9,データシート3!A:AB,MATCH("ea_"&amp;"中小水（農業用水路）"&amp;"_年間発電",データシート3!$A$1:$AB$1,0),0)/10^3</f>
        <v>8894.2860000000001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1092654.5080000001</v>
      </c>
      <c r="BJ73" s="33">
        <f>(VLOOKUP($BC73&amp;"_"&amp;$AZ$8,データシート3!$A:$AN,MATCH("da_合計",データシート3!$A$1:$AN$1,0),0))/10^3</f>
        <v>39164.842825787418</v>
      </c>
      <c r="BK73" s="33">
        <f t="shared" si="21"/>
        <v>1053489.6651742128</v>
      </c>
      <c r="BL73" s="33">
        <f t="shared" si="22"/>
        <v>0</v>
      </c>
      <c r="BM73" s="33">
        <f t="shared" si="23"/>
        <v>1053489.6651742128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32203</v>
      </c>
      <c r="AY74" s="18" t="str">
        <f>IF(IFERROR(比較地域マスタ!$AE9,"")=0,"",IFERROR(比較地域マスタ!$AE9,""))</f>
        <v>出雲市</v>
      </c>
      <c r="AZ74" s="16"/>
      <c r="BA74" s="22">
        <v>3</v>
      </c>
      <c r="BB74" s="22">
        <v>1</v>
      </c>
      <c r="BC74" s="18" t="str">
        <f t="shared" si="24"/>
        <v>32203</v>
      </c>
      <c r="BD74" s="18" t="str">
        <f t="shared" si="25"/>
        <v>出雲市</v>
      </c>
      <c r="BE74" s="33">
        <f>VLOOKUP(BC74&amp;"_"&amp;$AZ$9,データシート3!A:AB,MATCH("ea_"&amp;"太陽光（建物系）"&amp;"_年間発電",データシート3!$A$1:$AB$1,0),0)/10^3+VLOOKUP(BC74&amp;"_"&amp;$AZ$9,データシート3!A:AB,MATCH("ea_"&amp;"太陽光（土地系）"&amp;"_年間発電",データシート3!$A$1:$AB$1,0),0)/10^3</f>
        <v>3239261.9029999999</v>
      </c>
      <c r="BF74" s="33">
        <f>VLOOKUP(BC74&amp;"_"&amp;$AZ$9,データシート3!A:AB,MATCH("ea_"&amp;"風力（陸上）"&amp;"_年間発電",データシート3!$A$1:$AB$1,0),0)/10^3</f>
        <v>836655.34299999999</v>
      </c>
      <c r="BG74" s="33">
        <f>VLOOKUP(BC74&amp;"_"&amp;$AZ$9,データシート3!A:AB,MATCH("ea_"&amp;"中小水（河川）"&amp;"_年間発電",データシート3!$A$1:$AB$1,0),0)/10^3+VLOOKUP(BC74&amp;"_"&amp;$AZ$9,データシート3!A:AB,MATCH("ea_"&amp;"中小水（農業用水路）"&amp;"_年間発電",データシート3!$A$1:$AB$1,0),0)/10^3</f>
        <v>37182.355000000003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4113099.6009999998</v>
      </c>
      <c r="BJ74" s="33">
        <f>(VLOOKUP($BC74&amp;"_"&amp;$AZ$8,データシート3!$A:$AN,MATCH("da_合計",データシート3!$A$1:$AN$1,0),0))/10^3</f>
        <v>1704025.0499070925</v>
      </c>
      <c r="BK74" s="33">
        <f t="shared" si="21"/>
        <v>2409074.5510929073</v>
      </c>
      <c r="BL74" s="33">
        <f t="shared" si="22"/>
        <v>0</v>
      </c>
      <c r="BM74" s="33">
        <f t="shared" si="23"/>
        <v>2409074.5510929073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32209</v>
      </c>
      <c r="AY75" s="18" t="str">
        <f>IF(IFERROR(比較地域マスタ!$AE10,"")=0,"",IFERROR(比較地域マスタ!$AE10,""))</f>
        <v>雲南市</v>
      </c>
      <c r="AZ75" s="16"/>
      <c r="BA75" s="22">
        <v>4</v>
      </c>
      <c r="BB75" s="22">
        <v>1</v>
      </c>
      <c r="BC75" s="18" t="str">
        <f t="shared" si="24"/>
        <v>32209</v>
      </c>
      <c r="BD75" s="18" t="str">
        <f t="shared" si="25"/>
        <v>雲南市</v>
      </c>
      <c r="BE75" s="33">
        <f>VLOOKUP(BC75&amp;"_"&amp;$AZ$9,データシート3!A:AB,MATCH("ea_"&amp;"太陽光（建物系）"&amp;"_年間発電",データシート3!$A$1:$AB$1,0),0)/10^3+VLOOKUP(BC75&amp;"_"&amp;$AZ$9,データシート3!A:AB,MATCH("ea_"&amp;"太陽光（土地系）"&amp;"_年間発電",データシート3!$A$1:$AB$1,0),0)/10^3</f>
        <v>1568719.7399999998</v>
      </c>
      <c r="BF75" s="33">
        <f>VLOOKUP(BC75&amp;"_"&amp;$AZ$9,データシート3!A:AB,MATCH("ea_"&amp;"風力（陸上）"&amp;"_年間発電",データシート3!$A$1:$AB$1,0),0)/10^3</f>
        <v>879501.15399999986</v>
      </c>
      <c r="BG75" s="33">
        <f>VLOOKUP(BC75&amp;"_"&amp;$AZ$9,データシート3!A:AB,MATCH("ea_"&amp;"中小水（河川）"&amp;"_年間発電",データシート3!$A$1:$AB$1,0),0)/10^3+VLOOKUP(BC75&amp;"_"&amp;$AZ$9,データシート3!A:AB,MATCH("ea_"&amp;"中小水（農業用水路）"&amp;"_年間発電",データシート3!$A$1:$AB$1,0),0)/10^3</f>
        <v>70248.414999999994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2518469.3089999994</v>
      </c>
      <c r="BJ75" s="33">
        <f>(VLOOKUP($BC75&amp;"_"&amp;$AZ$8,データシート3!$A:$AN,MATCH("da_合計",データシート3!$A$1:$AN$1,0),0))/10^3</f>
        <v>302200.31552240223</v>
      </c>
      <c r="BK75" s="33">
        <f t="shared" si="21"/>
        <v>2216268.9934775974</v>
      </c>
      <c r="BL75" s="33">
        <f t="shared" si="22"/>
        <v>0</v>
      </c>
      <c r="BM75" s="33">
        <f t="shared" si="23"/>
        <v>2216268.9934775974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32205</v>
      </c>
      <c r="AY76" s="18" t="str">
        <f>IF(IFERROR(比較地域マスタ!$AE11,"")=0,"",IFERROR(比較地域マスタ!$AE11,""))</f>
        <v>大田市</v>
      </c>
      <c r="AZ76" s="16"/>
      <c r="BA76" s="22">
        <v>5</v>
      </c>
      <c r="BB76" s="22">
        <v>1</v>
      </c>
      <c r="BC76" s="18" t="str">
        <f t="shared" si="24"/>
        <v>32205</v>
      </c>
      <c r="BD76" s="18" t="str">
        <f t="shared" si="25"/>
        <v>大田市</v>
      </c>
      <c r="BE76" s="33">
        <f>VLOOKUP(BC76&amp;"_"&amp;$AZ$9,データシート3!A:AB,MATCH("ea_"&amp;"太陽光（建物系）"&amp;"_年間発電",データシート3!$A$1:$AB$1,0),0)/10^3+VLOOKUP(BC76&amp;"_"&amp;$AZ$9,データシート3!A:AB,MATCH("ea_"&amp;"太陽光（土地系）"&amp;"_年間発電",データシート3!$A$1:$AB$1,0),0)/10^3</f>
        <v>1278815.3670000001</v>
      </c>
      <c r="BF76" s="33">
        <f>VLOOKUP(BC76&amp;"_"&amp;$AZ$9,データシート3!A:AB,MATCH("ea_"&amp;"風力（陸上）"&amp;"_年間発電",データシート3!$A$1:$AB$1,0),0)/10^3</f>
        <v>361399.18099999998</v>
      </c>
      <c r="BG76" s="33">
        <f>VLOOKUP(BC76&amp;"_"&amp;$AZ$9,データシート3!A:AB,MATCH("ea_"&amp;"中小水（河川）"&amp;"_年間発電",データシート3!$A$1:$AB$1,0),0)/10^3+VLOOKUP(BC76&amp;"_"&amp;$AZ$9,データシート3!A:AB,MATCH("ea_"&amp;"中小水（農業用水路）"&amp;"_年間発電",データシート3!$A$1:$AB$1,0),0)/10^3</f>
        <v>18332.683000000001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1658547.2309999999</v>
      </c>
      <c r="BJ76" s="33">
        <f>(VLOOKUP($BC76&amp;"_"&amp;$AZ$8,データシート3!$A:$AN,MATCH("da_合計",データシート3!$A$1:$AN$1,0),0))/10^3</f>
        <v>278141.46555369173</v>
      </c>
      <c r="BK76" s="33">
        <f t="shared" si="21"/>
        <v>1380405.7654463081</v>
      </c>
      <c r="BL76" s="33">
        <f t="shared" si="22"/>
        <v>0</v>
      </c>
      <c r="BM76" s="33">
        <f t="shared" si="23"/>
        <v>1380405.7654463081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32449</v>
      </c>
      <c r="AY77" s="18" t="str">
        <f>IF(IFERROR(比較地域マスタ!$AE12,"")=0,"",IFERROR(比較地域マスタ!$AE12,""))</f>
        <v>邑南町</v>
      </c>
      <c r="AZ77" s="16"/>
      <c r="BA77" s="22">
        <v>6</v>
      </c>
      <c r="BB77" s="22">
        <v>1</v>
      </c>
      <c r="BC77" s="18" t="str">
        <f t="shared" si="24"/>
        <v>32449</v>
      </c>
      <c r="BD77" s="18" t="str">
        <f t="shared" si="25"/>
        <v>邑南町</v>
      </c>
      <c r="BE77" s="33">
        <f>VLOOKUP(BC77&amp;"_"&amp;$AZ$9,データシート3!A:AB,MATCH("ea_"&amp;"太陽光（建物系）"&amp;"_年間発電",データシート3!$A$1:$AB$1,0),0)/10^3+VLOOKUP(BC77&amp;"_"&amp;$AZ$9,データシート3!A:AB,MATCH("ea_"&amp;"太陽光（土地系）"&amp;"_年間発電",データシート3!$A$1:$AB$1,0),0)/10^3</f>
        <v>813957.49199999997</v>
      </c>
      <c r="BF77" s="33">
        <f>VLOOKUP(BC77&amp;"_"&amp;$AZ$9,データシート3!A:AB,MATCH("ea_"&amp;"風力（陸上）"&amp;"_年間発電",データシート3!$A$1:$AB$1,0),0)/10^3</f>
        <v>1481680.7009999997</v>
      </c>
      <c r="BG77" s="33">
        <f>VLOOKUP(BC77&amp;"_"&amp;$AZ$9,データシート3!A:AB,MATCH("ea_"&amp;"中小水（河川）"&amp;"_年間発電",データシート3!$A$1:$AB$1,0),0)/10^3+VLOOKUP(BC77&amp;"_"&amp;$AZ$9,データシート3!A:AB,MATCH("ea_"&amp;"中小水（農業用水路）"&amp;"_年間発電",データシート3!$A$1:$AB$1,0),0)/10^3</f>
        <v>18119.866999999998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2313758.0599999996</v>
      </c>
      <c r="BJ77" s="33">
        <f>(VLOOKUP($BC77&amp;"_"&amp;$AZ$8,データシート3!$A:$AN,MATCH("da_合計",データシート3!$A$1:$AN$1,0),0))/10^3</f>
        <v>71415.186614483348</v>
      </c>
      <c r="BK77" s="33">
        <f t="shared" si="21"/>
        <v>2242342.8733855165</v>
      </c>
      <c r="BL77" s="33">
        <f t="shared" si="22"/>
        <v>0</v>
      </c>
      <c r="BM77" s="33">
        <f t="shared" si="23"/>
        <v>2242342.8733855165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32528</v>
      </c>
      <c r="AY78" s="18" t="str">
        <f>IF(IFERROR(比較地域マスタ!$AE13,"")=0,"",IFERROR(比較地域マスタ!$AE13,""))</f>
        <v>隠岐の島町</v>
      </c>
      <c r="AZ78" s="16"/>
      <c r="BA78" s="22">
        <v>7</v>
      </c>
      <c r="BB78" s="22">
        <v>1</v>
      </c>
      <c r="BC78" s="18" t="str">
        <f t="shared" si="24"/>
        <v>32528</v>
      </c>
      <c r="BD78" s="18" t="str">
        <f t="shared" si="25"/>
        <v>隠岐の島町</v>
      </c>
      <c r="BE78" s="33">
        <f>VLOOKUP(BC78&amp;"_"&amp;$AZ$9,データシート3!A:AB,MATCH("ea_"&amp;"太陽光（建物系）"&amp;"_年間発電",データシート3!$A$1:$AB$1,0),0)/10^3+VLOOKUP(BC78&amp;"_"&amp;$AZ$9,データシート3!A:AB,MATCH("ea_"&amp;"太陽光（土地系）"&amp;"_年間発電",データシート3!$A$1:$AB$1,0),0)/10^3</f>
        <v>383922.21799999999</v>
      </c>
      <c r="BF78" s="33">
        <f>VLOOKUP(BC78&amp;"_"&amp;$AZ$9,データシート3!A:AB,MATCH("ea_"&amp;"風力（陸上）"&amp;"_年間発電",データシート3!$A$1:$AB$1,0),0)/10^3</f>
        <v>1126260.8799999997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1510183.0979999998</v>
      </c>
      <c r="BJ78" s="33">
        <f>(VLOOKUP($BC78&amp;"_"&amp;$AZ$8,データシート3!$A:$AN,MATCH("da_合計",データシート3!$A$1:$AN$1,0),0))/10^3</f>
        <v>84561.454389302511</v>
      </c>
      <c r="BK78" s="33">
        <f t="shared" si="21"/>
        <v>1425621.6436106972</v>
      </c>
      <c r="BL78" s="33">
        <f t="shared" si="22"/>
        <v>0</v>
      </c>
      <c r="BM78" s="33">
        <f t="shared" si="23"/>
        <v>1425621.6436106972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32343</v>
      </c>
      <c r="AY79" s="18" t="str">
        <f>IF(IFERROR(比較地域マスタ!$AE14,"")=0,"",IFERROR(比較地域マスタ!$AE14,""))</f>
        <v>奥出雲町</v>
      </c>
      <c r="AZ79" s="16"/>
      <c r="BA79" s="22">
        <v>8</v>
      </c>
      <c r="BB79" s="22">
        <v>1</v>
      </c>
      <c r="BC79" s="18" t="str">
        <f t="shared" si="24"/>
        <v>32343</v>
      </c>
      <c r="BD79" s="18" t="str">
        <f t="shared" si="25"/>
        <v>奥出雲町</v>
      </c>
      <c r="BE79" s="33">
        <f>VLOOKUP(BC79&amp;"_"&amp;$AZ$9,データシート3!A:AB,MATCH("ea_"&amp;"太陽光（建物系）"&amp;"_年間発電",データシート3!$A$1:$AB$1,0),0)/10^3+VLOOKUP(BC79&amp;"_"&amp;$AZ$9,データシート3!A:AB,MATCH("ea_"&amp;"太陽光（土地系）"&amp;"_年間発電",データシート3!$A$1:$AB$1,0),0)/10^3</f>
        <v>1122179.1809999999</v>
      </c>
      <c r="BF79" s="33">
        <f>VLOOKUP(BC79&amp;"_"&amp;$AZ$9,データシート3!A:AB,MATCH("ea_"&amp;"風力（陸上）"&amp;"_年間発電",データシート3!$A$1:$AB$1,0),0)/10^3</f>
        <v>1040433.8789999998</v>
      </c>
      <c r="BG79" s="33">
        <f>VLOOKUP(BC79&amp;"_"&amp;$AZ$9,データシート3!A:AB,MATCH("ea_"&amp;"中小水（河川）"&amp;"_年間発電",データシート3!$A$1:$AB$1,0),0)/10^3+VLOOKUP(BC79&amp;"_"&amp;$AZ$9,データシート3!A:AB,MATCH("ea_"&amp;"中小水（農業用水路）"&amp;"_年間発電",データシート3!$A$1:$AB$1,0),0)/10^3</f>
        <v>69327.77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2231940.8299999996</v>
      </c>
      <c r="BJ79" s="33">
        <f>(VLOOKUP($BC79&amp;"_"&amp;$AZ$8,データシート3!$A:$AN,MATCH("da_合計",データシート3!$A$1:$AN$1,0),0))/10^3</f>
        <v>96035.990241382518</v>
      </c>
      <c r="BK79" s="33">
        <f t="shared" si="21"/>
        <v>2135904.8397586169</v>
      </c>
      <c r="BL79" s="33">
        <f>IF(BK79&gt;0,0,BK79)</f>
        <v>0</v>
      </c>
      <c r="BM79" s="33">
        <f>IF(BK79&gt;0,BK79,0)</f>
        <v>2135904.8397586169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32441</v>
      </c>
      <c r="AY80" s="18" t="str">
        <f>IF(IFERROR(比較地域マスタ!$AE15,"")=0,"",IFERROR(比較地域マスタ!$AE15,""))</f>
        <v>川本町</v>
      </c>
      <c r="AZ80" s="16"/>
      <c r="BA80" s="22">
        <v>9</v>
      </c>
      <c r="BB80" s="22">
        <v>1</v>
      </c>
      <c r="BC80" s="18" t="str">
        <f t="shared" si="24"/>
        <v>32441</v>
      </c>
      <c r="BD80" s="18" t="str">
        <f t="shared" si="25"/>
        <v>川本町</v>
      </c>
      <c r="BE80" s="33">
        <f>VLOOKUP(BC80&amp;"_"&amp;$AZ$9,データシート3!A:AB,MATCH("ea_"&amp;"太陽光（建物系）"&amp;"_年間発電",データシート3!$A$1:$AB$1,0),0)/10^3+VLOOKUP(BC80&amp;"_"&amp;$AZ$9,データシート3!A:AB,MATCH("ea_"&amp;"太陽光（土地系）"&amp;"_年間発電",データシート3!$A$1:$AB$1,0),0)/10^3</f>
        <v>170368.64199999999</v>
      </c>
      <c r="BF80" s="33">
        <f>VLOOKUP(BC80&amp;"_"&amp;$AZ$9,データシート3!A:AB,MATCH("ea_"&amp;"風力（陸上）"&amp;"_年間発電",データシート3!$A$1:$AB$1,0),0)/10^3</f>
        <v>120609.33</v>
      </c>
      <c r="BG80" s="33">
        <f>VLOOKUP(BC80&amp;"_"&amp;$AZ$9,データシート3!A:AB,MATCH("ea_"&amp;"中小水（河川）"&amp;"_年間発電",データシート3!$A$1:$AB$1,0),0)/10^3+VLOOKUP(BC80&amp;"_"&amp;$AZ$9,データシート3!A:AB,MATCH("ea_"&amp;"中小水（農業用水路）"&amp;"_年間発電",データシート3!$A$1:$AB$1,0),0)/10^3</f>
        <v>14120.611999999999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305098.58400000003</v>
      </c>
      <c r="BJ80" s="33">
        <f>(VLOOKUP($BC80&amp;"_"&amp;$AZ$8,データシート3!$A:$AN,MATCH("da_合計",データシート3!$A$1:$AN$1,0),0))/10^3</f>
        <v>22910.310635709186</v>
      </c>
      <c r="BK80" s="33">
        <f t="shared" si="21"/>
        <v>282188.27336429083</v>
      </c>
      <c r="BL80" s="33">
        <f t="shared" si="22"/>
        <v>0</v>
      </c>
      <c r="BM80" s="33">
        <f t="shared" si="23"/>
        <v>282188.27336429083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32207</v>
      </c>
      <c r="AY81" s="18" t="str">
        <f>IF(IFERROR(比較地域マスタ!$AE16,"")=0,"",IFERROR(比較地域マスタ!$AE16,""))</f>
        <v>江津市</v>
      </c>
      <c r="AZ81" s="16"/>
      <c r="BA81" s="22">
        <v>10</v>
      </c>
      <c r="BB81" s="22">
        <v>1</v>
      </c>
      <c r="BC81" s="18" t="str">
        <f t="shared" si="24"/>
        <v>32207</v>
      </c>
      <c r="BD81" s="18" t="str">
        <f t="shared" si="25"/>
        <v>江津市</v>
      </c>
      <c r="BE81" s="33">
        <f>VLOOKUP(BC81&amp;"_"&amp;$AZ$9,データシート3!A:AB,MATCH("ea_"&amp;"太陽光（建物系）"&amp;"_年間発電",データシート3!$A$1:$AB$1,0),0)/10^3+VLOOKUP(BC81&amp;"_"&amp;$AZ$9,データシート3!A:AB,MATCH("ea_"&amp;"太陽光（土地系）"&amp;"_年間発電",データシート3!$A$1:$AB$1,0),0)/10^3</f>
        <v>395545.83000000007</v>
      </c>
      <c r="BF81" s="33">
        <f>VLOOKUP(BC81&amp;"_"&amp;$AZ$9,データシート3!A:AB,MATCH("ea_"&amp;"風力（陸上）"&amp;"_年間発電",データシート3!$A$1:$AB$1,0),0)/10^3</f>
        <v>271583.05200000003</v>
      </c>
      <c r="BG81" s="33">
        <f>VLOOKUP(BC81&amp;"_"&amp;$AZ$9,データシート3!A:AB,MATCH("ea_"&amp;"中小水（河川）"&amp;"_年間発電",データシート3!$A$1:$AB$1,0),0)/10^3+VLOOKUP(BC81&amp;"_"&amp;$AZ$9,データシート3!A:AB,MATCH("ea_"&amp;"中小水（農業用水路）"&amp;"_年間発電",データシート3!$A$1:$AB$1,0),0)/10^3</f>
        <v>28414.330000000005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695543.21200000006</v>
      </c>
      <c r="BJ81" s="33">
        <f>(VLOOKUP($BC81&amp;"_"&amp;$AZ$8,データシート3!$A:$AN,MATCH("da_合計",データシート3!$A$1:$AN$1,0),0))/10^3</f>
        <v>205863.50861247801</v>
      </c>
      <c r="BK81" s="33">
        <f t="shared" si="21"/>
        <v>489679.70338752202</v>
      </c>
      <c r="BL81" s="33">
        <f t="shared" si="22"/>
        <v>0</v>
      </c>
      <c r="BM81" s="33">
        <f t="shared" si="23"/>
        <v>489679.70338752202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32527</v>
      </c>
      <c r="AY82" s="18" t="str">
        <f>IF(IFERROR(比較地域マスタ!$AE17,"")=0,"",IFERROR(比較地域マスタ!$AE17,""))</f>
        <v>知夫村</v>
      </c>
      <c r="AZ82" s="16"/>
      <c r="BA82" s="22">
        <v>11</v>
      </c>
      <c r="BB82" s="22">
        <v>1</v>
      </c>
      <c r="BC82" s="18" t="str">
        <f t="shared" si="24"/>
        <v>32527</v>
      </c>
      <c r="BD82" s="18" t="str">
        <f t="shared" si="25"/>
        <v>知夫村</v>
      </c>
      <c r="BE82" s="33">
        <f>VLOOKUP(BC82&amp;"_"&amp;$AZ$9,データシート3!A:AB,MATCH("ea_"&amp;"太陽光（建物系）"&amp;"_年間発電",データシート3!$A$1:$AB$1,0),0)/10^3+VLOOKUP(BC82&amp;"_"&amp;$AZ$9,データシート3!A:AB,MATCH("ea_"&amp;"太陽光（土地系）"&amp;"_年間発電",データシート3!$A$1:$AB$1,0),0)/10^3</f>
        <v>13180.923999999999</v>
      </c>
      <c r="BF82" s="33">
        <f>VLOOKUP(BC82&amp;"_"&amp;$AZ$9,データシート3!A:AB,MATCH("ea_"&amp;"風力（陸上）"&amp;"_年間発電",データシート3!$A$1:$AB$1,0),0)/10^3</f>
        <v>57315.442999999999</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70496.366999999998</v>
      </c>
      <c r="BJ82" s="33">
        <f>(VLOOKUP($BC82&amp;"_"&amp;$AZ$8,データシート3!$A:$AN,MATCH("da_合計",データシート3!$A$1:$AN$1,0),0))/10^3</f>
        <v>4265.8929889785222</v>
      </c>
      <c r="BK82" s="33">
        <f t="shared" si="21"/>
        <v>66230.474011021477</v>
      </c>
      <c r="BL82" s="33">
        <f t="shared" si="22"/>
        <v>0</v>
      </c>
      <c r="BM82" s="33">
        <f t="shared" si="23"/>
        <v>66230.474011021477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32501</v>
      </c>
      <c r="AY83" s="18" t="str">
        <f>IF(IFERROR(比較地域マスタ!$AE18,"")=0,"",IFERROR(比較地域マスタ!$AE18,""))</f>
        <v>津和野町</v>
      </c>
      <c r="AZ83" s="16"/>
      <c r="BA83" s="22">
        <v>12</v>
      </c>
      <c r="BB83" s="22">
        <v>1</v>
      </c>
      <c r="BC83" s="18" t="str">
        <f t="shared" si="24"/>
        <v>32501</v>
      </c>
      <c r="BD83" s="18" t="str">
        <f t="shared" si="25"/>
        <v>津和野町</v>
      </c>
      <c r="BE83" s="33">
        <f>VLOOKUP(BC83&amp;"_"&amp;$AZ$9,データシート3!A:AB,MATCH("ea_"&amp;"太陽光（建物系）"&amp;"_年間発電",データシート3!$A$1:$AB$1,0),0)/10^3+VLOOKUP(BC83&amp;"_"&amp;$AZ$9,データシート3!A:AB,MATCH("ea_"&amp;"太陽光（土地系）"&amp;"_年間発電",データシート3!$A$1:$AB$1,0),0)/10^3</f>
        <v>324215.12</v>
      </c>
      <c r="BF83" s="33">
        <f>VLOOKUP(BC83&amp;"_"&amp;$AZ$9,データシート3!A:AB,MATCH("ea_"&amp;"風力（陸上）"&amp;"_年間発電",データシート3!$A$1:$AB$1,0),0)/10^3</f>
        <v>587537.95700000005</v>
      </c>
      <c r="BG83" s="33">
        <f>VLOOKUP(BC83&amp;"_"&amp;$AZ$9,データシート3!A:AB,MATCH("ea_"&amp;"中小水（河川）"&amp;"_年間発電",データシート3!$A$1:$AB$1,0),0)/10^3+VLOOKUP(BC83&amp;"_"&amp;$AZ$9,データシート3!A:AB,MATCH("ea_"&amp;"中小水（農業用水路）"&amp;"_年間発電",データシート3!$A$1:$AB$1,0),0)/10^3</f>
        <v>19759.242999999995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931512.32000000007</v>
      </c>
      <c r="BJ83" s="33">
        <f>(VLOOKUP($BC83&amp;"_"&amp;$AZ$8,データシート3!$A:$AN,MATCH("da_合計",データシート3!$A$1:$AN$1,0),0))/10^3</f>
        <v>39864.073515316952</v>
      </c>
      <c r="BK83" s="33">
        <f t="shared" si="21"/>
        <v>891648.24648468313</v>
      </c>
      <c r="BL83" s="33">
        <f t="shared" si="22"/>
        <v>0</v>
      </c>
      <c r="BM83" s="33">
        <f t="shared" si="23"/>
        <v>891648.24648468313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32526</v>
      </c>
      <c r="AY84" s="18" t="str">
        <f>IF(IFERROR(比較地域マスタ!$AE19,"")=0,"",IFERROR(比較地域マスタ!$AE19,""))</f>
        <v>西ノ島町</v>
      </c>
      <c r="AZ84" s="16"/>
      <c r="BA84" s="22">
        <v>13</v>
      </c>
      <c r="BB84" s="22">
        <v>1</v>
      </c>
      <c r="BC84" s="18" t="str">
        <f t="shared" si="24"/>
        <v>32526</v>
      </c>
      <c r="BD84" s="18" t="str">
        <f t="shared" si="25"/>
        <v>西ノ島町</v>
      </c>
      <c r="BE84" s="33">
        <f>VLOOKUP(BC84&amp;"_"&amp;$AZ$9,データシート3!A:AB,MATCH("ea_"&amp;"太陽光（建物系）"&amp;"_年間発電",データシート3!$A$1:$AB$1,0),0)/10^3+VLOOKUP(BC84&amp;"_"&amp;$AZ$9,データシート3!A:AB,MATCH("ea_"&amp;"太陽光（土地系）"&amp;"_年間発電",データシート3!$A$1:$AB$1,0),0)/10^3</f>
        <v>42067.665000000001</v>
      </c>
      <c r="BF84" s="33">
        <f>VLOOKUP(BC84&amp;"_"&amp;$AZ$9,データシート3!A:AB,MATCH("ea_"&amp;"風力（陸上）"&amp;"_年間発電",データシート3!$A$1:$AB$1,0),0)/10^3</f>
        <v>329613.52899999998</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371681.19399999996</v>
      </c>
      <c r="BJ84" s="33">
        <f>(VLOOKUP($BC84&amp;"_"&amp;$AZ$8,データシート3!$A:$AN,MATCH("da_合計",データシート3!$A$1:$AN$1,0),0))/10^3</f>
        <v>18470.695094070255</v>
      </c>
      <c r="BK84" s="33">
        <f t="shared" si="21"/>
        <v>353210.49890592968</v>
      </c>
      <c r="BL84" s="33">
        <f t="shared" si="22"/>
        <v>0</v>
      </c>
      <c r="BM84" s="33">
        <f t="shared" si="23"/>
        <v>353210.49890592968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32202</v>
      </c>
      <c r="AY85" s="18" t="str">
        <f>IF(IFERROR(比較地域マスタ!$AE20,"")=0,"",IFERROR(比較地域マスタ!$AE20,""))</f>
        <v>浜田市</v>
      </c>
      <c r="AZ85" s="16"/>
      <c r="BA85" s="22">
        <v>14</v>
      </c>
      <c r="BB85" s="22">
        <v>1</v>
      </c>
      <c r="BC85" s="18" t="str">
        <f t="shared" si="24"/>
        <v>32202</v>
      </c>
      <c r="BD85" s="18" t="str">
        <f t="shared" si="25"/>
        <v>浜田市</v>
      </c>
      <c r="BE85" s="33">
        <f>VLOOKUP(BC85&amp;"_"&amp;$AZ$9,データシート3!A:AB,MATCH("ea_"&amp;"太陽光（建物系）"&amp;"_年間発電",データシート3!$A$1:$AB$1,0),0)/10^3+VLOOKUP(BC85&amp;"_"&amp;$AZ$9,データシート3!A:AB,MATCH("ea_"&amp;"太陽光（土地系）"&amp;"_年間発電",データシート3!$A$1:$AB$1,0),0)/10^3</f>
        <v>1289903.2889999999</v>
      </c>
      <c r="BF85" s="33">
        <f>VLOOKUP(BC85&amp;"_"&amp;$AZ$9,データシート3!A:AB,MATCH("ea_"&amp;"風力（陸上）"&amp;"_年間発電",データシート3!$A$1:$AB$1,0),0)/10^3</f>
        <v>1192428.0160000001</v>
      </c>
      <c r="BG85" s="33">
        <f>VLOOKUP(BC85&amp;"_"&amp;$AZ$9,データシート3!A:AB,MATCH("ea_"&amp;"中小水（河川）"&amp;"_年間発電",データシート3!$A$1:$AB$1,0),0)/10^3+VLOOKUP(BC85&amp;"_"&amp;$AZ$9,データシート3!A:AB,MATCH("ea_"&amp;"中小水（農業用水路）"&amp;"_年間発電",データシート3!$A$1:$AB$1,0),0)/10^3</f>
        <v>25612.389999999996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2507943.6949999998</v>
      </c>
      <c r="BJ85" s="33">
        <f>(VLOOKUP($BC85&amp;"_"&amp;$AZ$8,データシート3!$A:$AN,MATCH("da_合計",データシート3!$A$1:$AN$1,0),0))/10^3</f>
        <v>430146.12488618027</v>
      </c>
      <c r="BK85" s="33">
        <f t="shared" si="21"/>
        <v>2077797.5701138196</v>
      </c>
      <c r="BL85" s="33">
        <f t="shared" si="22"/>
        <v>0</v>
      </c>
      <c r="BM85" s="33">
        <f t="shared" si="23"/>
        <v>2077797.5701138196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32204</v>
      </c>
      <c r="AY86" s="18" t="str">
        <f>IF(IFERROR(比較地域マスタ!$AE21,"")=0,"",IFERROR(比較地域マスタ!$AE21,""))</f>
        <v>益田市</v>
      </c>
      <c r="AZ86" s="16"/>
      <c r="BA86" s="22">
        <v>15</v>
      </c>
      <c r="BB86" s="22">
        <v>1</v>
      </c>
      <c r="BC86" s="18" t="str">
        <f t="shared" si="24"/>
        <v>32204</v>
      </c>
      <c r="BD86" s="18" t="str">
        <f t="shared" si="25"/>
        <v>益田市</v>
      </c>
      <c r="BE86" s="33">
        <f>VLOOKUP(BC86&amp;"_"&amp;$AZ$9,データシート3!A:AB,MATCH("ea_"&amp;"太陽光（建物系）"&amp;"_年間発電",データシート3!$A$1:$AB$1,0),0)/10^3+VLOOKUP(BC86&amp;"_"&amp;$AZ$9,データシート3!A:AB,MATCH("ea_"&amp;"太陽光（土地系）"&amp;"_年間発電",データシート3!$A$1:$AB$1,0),0)/10^3</f>
        <v>1136599.402</v>
      </c>
      <c r="BF86" s="33">
        <f>VLOOKUP(BC86&amp;"_"&amp;$AZ$9,データシート3!A:AB,MATCH("ea_"&amp;"風力（陸上）"&amp;"_年間発電",データシート3!$A$1:$AB$1,0),0)/10^3</f>
        <v>1596019.8119999999</v>
      </c>
      <c r="BG86" s="33">
        <f>VLOOKUP(BC86&amp;"_"&amp;$AZ$9,データシート3!A:AB,MATCH("ea_"&amp;"中小水（河川）"&amp;"_年間発電",データシート3!$A$1:$AB$1,0),0)/10^3+VLOOKUP(BC86&amp;"_"&amp;$AZ$9,データシート3!A:AB,MATCH("ea_"&amp;"中小水（農業用水路）"&amp;"_年間発電",データシート3!$A$1:$AB$1,0),0)/10^3</f>
        <v>59521.58600000001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2792140.7999999998</v>
      </c>
      <c r="BJ86" s="33">
        <f>(VLOOKUP($BC86&amp;"_"&amp;$AZ$8,データシート3!$A:$AN,MATCH("da_合計",データシート3!$A$1:$AN$1,0),0))/10^3</f>
        <v>329846.10542372166</v>
      </c>
      <c r="BK86" s="33">
        <f t="shared" si="21"/>
        <v>2462294.6945762783</v>
      </c>
      <c r="BL86" s="33">
        <f t="shared" si="22"/>
        <v>0</v>
      </c>
      <c r="BM86" s="33">
        <f t="shared" si="23"/>
        <v>2462294.6945762783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32201</v>
      </c>
      <c r="AY87" s="18" t="str">
        <f>IF(IFERROR(比較地域マスタ!$AE22,"")=0,"",IFERROR(比較地域マスタ!$AE22,""))</f>
        <v>松江市</v>
      </c>
      <c r="AZ87" s="16"/>
      <c r="BA87" s="22">
        <v>16</v>
      </c>
      <c r="BB87" s="22">
        <v>1</v>
      </c>
      <c r="BC87" s="18" t="str">
        <f t="shared" si="24"/>
        <v>32201</v>
      </c>
      <c r="BD87" s="18" t="str">
        <f t="shared" si="25"/>
        <v>松江市</v>
      </c>
      <c r="BE87" s="33">
        <f>VLOOKUP(BC87&amp;"_"&amp;$AZ$9,データシート3!A:AB,MATCH("ea_"&amp;"太陽光（建物系）"&amp;"_年間発電",データシート3!$A$1:$AB$1,0),0)/10^3+VLOOKUP(BC87&amp;"_"&amp;$AZ$9,データシート3!A:AB,MATCH("ea_"&amp;"太陽光（土地系）"&amp;"_年間発電",データシート3!$A$1:$AB$1,0),0)/10^3</f>
        <v>2472640.4750000001</v>
      </c>
      <c r="BF87" s="33">
        <f>VLOOKUP(BC87&amp;"_"&amp;$AZ$9,データシート3!A:AB,MATCH("ea_"&amp;"風力（陸上）"&amp;"_年間発電",データシート3!$A$1:$AB$1,0),0)/10^3</f>
        <v>529708.90099999995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773.36800000000005</v>
      </c>
      <c r="BI87" s="33">
        <f t="shared" si="26"/>
        <v>3003122.7439999999</v>
      </c>
      <c r="BJ87" s="33">
        <f>(VLOOKUP($BC87&amp;"_"&amp;$AZ$8,データシート3!$A:$AN,MATCH("da_合計",データシート3!$A$1:$AN$1,0),0))/10^3</f>
        <v>1465365.4680393084</v>
      </c>
      <c r="BK87" s="33">
        <f t="shared" si="21"/>
        <v>1537757.2759606915</v>
      </c>
      <c r="BL87" s="33">
        <f t="shared" si="22"/>
        <v>0</v>
      </c>
      <c r="BM87" s="33">
        <f t="shared" si="23"/>
        <v>1537757.2759606915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32448</v>
      </c>
      <c r="AY88" s="18" t="str">
        <f>IF(IFERROR(比較地域マスタ!$AE23,"")=0,"",IFERROR(比較地域マスタ!$AE23,""))</f>
        <v>美郷町</v>
      </c>
      <c r="AZ88" s="16"/>
      <c r="BA88" s="22">
        <v>17</v>
      </c>
      <c r="BB88" s="22">
        <v>1</v>
      </c>
      <c r="BC88" s="18" t="str">
        <f t="shared" si="24"/>
        <v>32448</v>
      </c>
      <c r="BD88" s="18" t="str">
        <f t="shared" si="25"/>
        <v>美郷町</v>
      </c>
      <c r="BE88" s="33">
        <f>VLOOKUP(BC88&amp;"_"&amp;$AZ$9,データシート3!A:AB,MATCH("ea_"&amp;"太陽光（建物系）"&amp;"_年間発電",データシート3!$A$1:$AB$1,0),0)/10^3+VLOOKUP(BC88&amp;"_"&amp;$AZ$9,データシート3!A:AB,MATCH("ea_"&amp;"太陽光（土地系）"&amp;"_年間発電",データシート3!$A$1:$AB$1,0),0)/10^3</f>
        <v>248049.28800000006</v>
      </c>
      <c r="BF88" s="33">
        <f>VLOOKUP(BC88&amp;"_"&amp;$AZ$9,データシート3!A:AB,MATCH("ea_"&amp;"風力（陸上）"&amp;"_年間発電",データシート3!$A$1:$AB$1,0),0)/10^3</f>
        <v>354390.01</v>
      </c>
      <c r="BG88" s="33">
        <f>VLOOKUP(BC88&amp;"_"&amp;$AZ$9,データシート3!A:AB,MATCH("ea_"&amp;"中小水（河川）"&amp;"_年間発電",データシート3!$A$1:$AB$1,0),0)/10^3+VLOOKUP(BC88&amp;"_"&amp;$AZ$9,データシート3!A:AB,MATCH("ea_"&amp;"中小水（農業用水路）"&amp;"_年間発電",データシート3!$A$1:$AB$1,0),0)/10^3</f>
        <v>15832.418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618271.71600000001</v>
      </c>
      <c r="BJ88" s="33">
        <f>(VLOOKUP($BC88&amp;"_"&amp;$AZ$8,データシート3!$A:$AN,MATCH("da_合計",データシート3!$A$1:$AN$1,0),0))/10^3</f>
        <v>24724.992235216774</v>
      </c>
      <c r="BK88" s="33">
        <f t="shared" si="21"/>
        <v>593546.72376478324</v>
      </c>
      <c r="BL88" s="33">
        <f t="shared" si="22"/>
        <v>0</v>
      </c>
      <c r="BM88" s="33">
        <f t="shared" si="23"/>
        <v>593546.72376478324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32206</v>
      </c>
      <c r="AY89" s="18" t="str">
        <f>IF(IFERROR(比較地域マスタ!$AE24,"")=0,"",IFERROR(比較地域マスタ!$AE24,""))</f>
        <v>安来市</v>
      </c>
      <c r="AZ89" s="16"/>
      <c r="BA89" s="22">
        <v>18</v>
      </c>
      <c r="BB89" s="22">
        <v>1</v>
      </c>
      <c r="BC89" s="18" t="str">
        <f t="shared" si="24"/>
        <v>32206</v>
      </c>
      <c r="BD89" s="18" t="str">
        <f t="shared" si="25"/>
        <v>安来市</v>
      </c>
      <c r="BE89" s="33">
        <f>VLOOKUP(BC89&amp;"_"&amp;$AZ$9,データシート3!A:AB,MATCH("ea_"&amp;"太陽光（建物系）"&amp;"_年間発電",データシート3!$A$1:$AB$1,0),0)/10^3+VLOOKUP(BC89&amp;"_"&amp;$AZ$9,データシート3!A:AB,MATCH("ea_"&amp;"太陽光（土地系）"&amp;"_年間発電",データシート3!$A$1:$AB$1,0),0)/10^3</f>
        <v>1895470.2209999999</v>
      </c>
      <c r="BF89" s="33">
        <f>VLOOKUP(BC89&amp;"_"&amp;$AZ$9,データシート3!A:AB,MATCH("ea_"&amp;"風力（陸上）"&amp;"_年間発電",データシート3!$A$1:$AB$1,0),0)/10^3</f>
        <v>883167.13899999997</v>
      </c>
      <c r="BG89" s="33">
        <f>VLOOKUP(BC89&amp;"_"&amp;$AZ$9,データシート3!A:AB,MATCH("ea_"&amp;"中小水（河川）"&amp;"_年間発電",データシート3!$A$1:$AB$1,0),0)/10^3+VLOOKUP(BC89&amp;"_"&amp;$AZ$9,データシート3!A:AB,MATCH("ea_"&amp;"中小水（農業用水路）"&amp;"_年間発電",データシート3!$A$1:$AB$1,0),0)/10^3</f>
        <v>31715.271000000001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2810352.6310000001</v>
      </c>
      <c r="BJ89" s="33">
        <f>(VLOOKUP($BC89&amp;"_"&amp;$AZ$8,データシート3!$A:$AN,MATCH("da_合計",データシート3!$A$1:$AN$1,0),0))/10^3</f>
        <v>431605.77148392523</v>
      </c>
      <c r="BK89" s="33">
        <f t="shared" si="21"/>
        <v>2378746.8595160749</v>
      </c>
      <c r="BL89" s="33">
        <f t="shared" si="22"/>
        <v>0</v>
      </c>
      <c r="BM89" s="33">
        <f t="shared" si="23"/>
        <v>2378746.8595160749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32505</v>
      </c>
      <c r="AY90" s="18" t="str">
        <f>IF(IFERROR(比較地域マスタ!$AE25,"")=0,"",IFERROR(比較地域マスタ!$AE25,""))</f>
        <v>吉賀町</v>
      </c>
      <c r="AZ90" s="16"/>
      <c r="BA90" s="22">
        <v>19</v>
      </c>
      <c r="BB90" s="22">
        <v>1</v>
      </c>
      <c r="BC90" s="18" t="str">
        <f t="shared" si="24"/>
        <v>32505</v>
      </c>
      <c r="BD90" s="18" t="str">
        <f t="shared" si="25"/>
        <v>吉賀町</v>
      </c>
      <c r="BE90" s="33">
        <f>VLOOKUP(BC90&amp;"_"&amp;$AZ$9,データシート3!A:AB,MATCH("ea_"&amp;"太陽光（建物系）"&amp;"_年間発電",データシート3!$A$1:$AB$1,0),0)/10^3+VLOOKUP(BC90&amp;"_"&amp;$AZ$9,データシート3!A:AB,MATCH("ea_"&amp;"太陽光（土地系）"&amp;"_年間発電",データシート3!$A$1:$AB$1,0),0)/10^3</f>
        <v>348872.93299999996</v>
      </c>
      <c r="BF90" s="33">
        <f>VLOOKUP(BC90&amp;"_"&amp;$AZ$9,データシート3!A:AB,MATCH("ea_"&amp;"風力（陸上）"&amp;"_年間発電",データシート3!$A$1:$AB$1,0),0)/10^3</f>
        <v>1048412.4200000002</v>
      </c>
      <c r="BG90" s="33">
        <f>VLOOKUP(BC90&amp;"_"&amp;$AZ$9,データシート3!A:AB,MATCH("ea_"&amp;"中小水（河川）"&amp;"_年間発電",データシート3!$A$1:$AB$1,0),0)/10^3+VLOOKUP(BC90&amp;"_"&amp;$AZ$9,データシート3!A:AB,MATCH("ea_"&amp;"中小水（農業用水路）"&amp;"_年間発電",データシート3!$A$1:$AB$1,0),0)/10^3</f>
        <v>33894.536999999997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1431179.8900000001</v>
      </c>
      <c r="BJ90" s="33">
        <f>(VLOOKUP($BC90&amp;"_"&amp;$AZ$8,データシート3!$A:$AN,MATCH("da_合計",データシート3!$A$1:$AN$1,0),0))/10^3</f>
        <v>55302.472285805714</v>
      </c>
      <c r="BK90" s="33">
        <f t="shared" si="21"/>
        <v>1375877.4177141944</v>
      </c>
      <c r="BL90" s="33">
        <f t="shared" si="22"/>
        <v>0</v>
      </c>
      <c r="BM90" s="33">
        <f t="shared" si="23"/>
        <v>1375877.4177141944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浜田市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32202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7</v>
      </c>
      <c r="H7" s="701">
        <f t="shared" si="0"/>
        <v>8</v>
      </c>
      <c r="I7" s="701">
        <f t="shared" si="0"/>
        <v>7</v>
      </c>
      <c r="J7" s="701">
        <f t="shared" si="0"/>
        <v>9</v>
      </c>
      <c r="K7" s="702">
        <f t="shared" si="0"/>
        <v>8</v>
      </c>
      <c r="L7" s="702">
        <f t="shared" si="0"/>
        <v>8</v>
      </c>
      <c r="M7" s="702">
        <f t="shared" si="0"/>
        <v>8</v>
      </c>
      <c r="N7" s="702">
        <f t="shared" si="0"/>
        <v>7</v>
      </c>
      <c r="O7" s="702">
        <f>SUM(O8:O13)</f>
        <v>7</v>
      </c>
      <c r="P7" s="702">
        <f t="shared" si="0"/>
        <v>7</v>
      </c>
      <c r="Q7" s="703">
        <f>SUM(Q8:Q13)</f>
        <v>7</v>
      </c>
      <c r="R7" s="909">
        <f t="shared" si="0"/>
        <v>314.92899999999997</v>
      </c>
      <c r="S7" s="910">
        <f t="shared" si="0"/>
        <v>308.536</v>
      </c>
      <c r="T7" s="910">
        <f t="shared" si="0"/>
        <v>310.05200000000002</v>
      </c>
      <c r="U7" s="910">
        <f t="shared" si="0"/>
        <v>400.93799999999999</v>
      </c>
      <c r="V7" s="910">
        <f t="shared" si="0"/>
        <v>309.67399999999998</v>
      </c>
      <c r="W7" s="910">
        <f t="shared" si="0"/>
        <v>364.48099999999999</v>
      </c>
      <c r="X7" s="910">
        <f t="shared" si="0"/>
        <v>372.44200000000001</v>
      </c>
      <c r="Y7" s="910">
        <f t="shared" si="0"/>
        <v>308.74</v>
      </c>
      <c r="Z7" s="910">
        <f>SUM(Z8:Z13)</f>
        <v>363.173</v>
      </c>
      <c r="AA7" s="910">
        <f>SUM(AA8:AA13)</f>
        <v>337.02000000000004</v>
      </c>
      <c r="AB7" s="911">
        <f t="shared" si="0"/>
        <v>294.96299999999997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11.292999999999999</v>
      </c>
      <c r="S10" s="916">
        <f>VLOOKUP($D$3&amp;"_"&amp;S$3,データシート1!$A:$BU,MATCH($R$2&amp;"_"&amp;$C10,データシート1!$A$1:$BU$1,0),0)</f>
        <v>20.907</v>
      </c>
      <c r="T10" s="916">
        <f>VLOOKUP($D$3&amp;"_"&amp;T$3,データシート1!$A:$BU,MATCH($R$2&amp;"_"&amp;$C10,データシート1!$A$1:$BU$1,0),0)</f>
        <v>25.292000000000002</v>
      </c>
      <c r="U10" s="916">
        <f>VLOOKUP($D$3&amp;"_"&amp;U$3,データシート1!$A:$BU,MATCH($R$2&amp;"_"&amp;$C10,データシート1!$A$1:$BU$1,0),0)</f>
        <v>23.507000000000001</v>
      </c>
      <c r="V10" s="916">
        <f>VLOOKUP($D$3&amp;"_"&amp;V$3,データシート1!$A:$BU,MATCH($R$2&amp;"_"&amp;$C10,データシート1!$A$1:$BU$1,0),0)</f>
        <v>22.873000000000001</v>
      </c>
      <c r="W10" s="916">
        <f>VLOOKUP($D$3&amp;"_"&amp;W$3,データシート1!$A:$BU,MATCH($R$2&amp;"_"&amp;$C10,データシート1!$A$1:$BU$1,0),0)</f>
        <v>22.157</v>
      </c>
      <c r="X10" s="916">
        <f>VLOOKUP($D$3&amp;"_"&amp;X$3,データシート1!$A:$BU,MATCH($R$2&amp;"_"&amp;$C10,データシート1!$A$1:$BU$1,0),0)</f>
        <v>21.905000000000001</v>
      </c>
      <c r="Y10" s="916">
        <f>VLOOKUP($D$3&amp;"_"&amp;Y$3,データシート1!$A:$BU,MATCH($R$2&amp;"_"&amp;$C10,データシート1!$A$1:$BU$1,0),0)</f>
        <v>17.273</v>
      </c>
      <c r="Z10" s="916">
        <f>VLOOKUP($D$3&amp;"_"&amp;Z$3,データシート1!$A:$BU,MATCH($R$2&amp;"_"&amp;$C10,データシート1!$A$1:$BU$1,0),0)</f>
        <v>15.88</v>
      </c>
      <c r="AA10" s="916">
        <f>VLOOKUP($D$3&amp;"_"&amp;AA$3,データシート1!$A:$BU,MATCH($R$2&amp;"_"&amp;$C10,データシート1!$A$1:$BU$1,0),0)</f>
        <v>14.659000000000001</v>
      </c>
      <c r="AB10" s="917">
        <f>VLOOKUP($D$3&amp;"_"&amp;AB$3,データシート1!$A:$BU,MATCH($R$2&amp;"_"&amp;$C10,データシート1!$A$1:$BU$1,0),0)</f>
        <v>14.702999999999999</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3</v>
      </c>
      <c r="J11" s="714">
        <f>VLOOKUP($D$3&amp;"_"&amp;J$3,データシート1!$A:$BU,MATCH($G$2&amp;"_"&amp;$C11,データシート1!$A$1:$BU$1,0),0)</f>
        <v>5</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20.138000000000002</v>
      </c>
      <c r="S11" s="916">
        <f>VLOOKUP($D$3&amp;"_"&amp;S$3,データシート1!$A:$BU,MATCH($R$2&amp;"_"&amp;$C11,データシート1!$A$1:$BU$1,0),0)</f>
        <v>18.887</v>
      </c>
      <c r="T11" s="916">
        <f>VLOOKUP($D$3&amp;"_"&amp;T$3,データシート1!$A:$BU,MATCH($R$2&amp;"_"&amp;$C11,データシート1!$A$1:$BU$1,0),0)</f>
        <v>14.34</v>
      </c>
      <c r="U11" s="916">
        <f>VLOOKUP($D$3&amp;"_"&amp;U$3,データシート1!$A:$BU,MATCH($R$2&amp;"_"&amp;$C11,データシート1!$A$1:$BU$1,0),0)</f>
        <v>28.998999999999999</v>
      </c>
      <c r="V11" s="916">
        <f>VLOOKUP($D$3&amp;"_"&amp;V$3,データシート1!$A:$BU,MATCH($R$2&amp;"_"&amp;$C11,データシート1!$A$1:$BU$1,0),0)</f>
        <v>25.462</v>
      </c>
      <c r="W11" s="916">
        <f>VLOOKUP($D$3&amp;"_"&amp;W$3,データシート1!$A:$BU,MATCH($R$2&amp;"_"&amp;$C11,データシート1!$A$1:$BU$1,0),0)</f>
        <v>23.798999999999999</v>
      </c>
      <c r="X11" s="916">
        <f>VLOOKUP($D$3&amp;"_"&amp;X$3,データシート1!$A:$BU,MATCH($R$2&amp;"_"&amp;$C11,データシート1!$A$1:$BU$1,0),0)</f>
        <v>23.055</v>
      </c>
      <c r="Y11" s="916">
        <f>VLOOKUP($D$3&amp;"_"&amp;Y$3,データシート1!$A:$BU,MATCH($R$2&amp;"_"&amp;$C11,データシート1!$A$1:$BU$1,0),0)</f>
        <v>21.069000000000003</v>
      </c>
      <c r="Z11" s="916">
        <f>VLOOKUP($D$3&amp;"_"&amp;Z$3,データシート1!$A:$BU,MATCH($R$2&amp;"_"&amp;$C11,データシート1!$A$1:$BU$1,0),0)</f>
        <v>19.701999999999998</v>
      </c>
      <c r="AA11" s="916">
        <f>VLOOKUP($D$3&amp;"_"&amp;AA$3,データシート1!$A:$BU,MATCH($R$2&amp;"_"&amp;$C11,データシート1!$A$1:$BU$1,0),0)</f>
        <v>18.427</v>
      </c>
      <c r="AB11" s="917">
        <f>VLOOKUP($D$3&amp;"_"&amp;AB$3,データシート1!$A:$BU,MATCH($R$2&amp;"_"&amp;$C11,データシート1!$A$1:$BU$1,0),0)</f>
        <v>18.331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283.49799999999999</v>
      </c>
      <c r="S12" s="919">
        <f>VLOOKUP($D$3&amp;"_"&amp;S$3,データシート1!$A:$BU,MATCH($R$2&amp;"_"&amp;$C12,データシート1!$A$1:$BU$1,0),0)</f>
        <v>268.74200000000002</v>
      </c>
      <c r="T12" s="919">
        <f>VLOOKUP($D$3&amp;"_"&amp;T$3,データシート1!$A:$BU,MATCH($R$2&amp;"_"&amp;$C12,データシート1!$A$1:$BU$1,0),0)</f>
        <v>270.42</v>
      </c>
      <c r="U12" s="919">
        <f>VLOOKUP($D$3&amp;"_"&amp;U$3,データシート1!$A:$BU,MATCH($R$2&amp;"_"&amp;$C12,データシート1!$A$1:$BU$1,0),0)</f>
        <v>348.43200000000002</v>
      </c>
      <c r="V12" s="919">
        <f>VLOOKUP($D$3&amp;"_"&amp;V$3,データシート1!$A:$BU,MATCH($R$2&amp;"_"&amp;$C12,データシート1!$A$1:$BU$1,0),0)</f>
        <v>261.339</v>
      </c>
      <c r="W12" s="919">
        <f>VLOOKUP($D$3&amp;"_"&amp;W$3,データシート1!$A:$BU,MATCH($R$2&amp;"_"&amp;$C12,データシート1!$A$1:$BU$1,0),0)</f>
        <v>318.52499999999998</v>
      </c>
      <c r="X12" s="919">
        <f>VLOOKUP($D$3&amp;"_"&amp;X$3,データシート1!$A:$BU,MATCH($R$2&amp;"_"&amp;$C12,データシート1!$A$1:$BU$1,0),0)</f>
        <v>327.48200000000003</v>
      </c>
      <c r="Y12" s="919">
        <f>VLOOKUP($D$3&amp;"_"&amp;Y$3,データシート1!$A:$BU,MATCH($R$2&amp;"_"&amp;$C12,データシート1!$A$1:$BU$1,0),0)</f>
        <v>270.39800000000002</v>
      </c>
      <c r="Z12" s="919">
        <f>VLOOKUP($D$3&amp;"_"&amp;Z$3,データシート1!$A:$BU,MATCH($R$2&amp;"_"&amp;$C12,データシート1!$A$1:$BU$1,0),0)</f>
        <v>327.59100000000001</v>
      </c>
      <c r="AA12" s="919">
        <f>VLOOKUP($D$3&amp;"_"&amp;AA$3,データシート1!$A:$BU,MATCH($R$2&amp;"_"&amp;$C12,データシート1!$A$1:$BU$1,0),0)</f>
        <v>303.93400000000003</v>
      </c>
      <c r="AB12" s="920">
        <f>VLOOKUP($D$3&amp;"_"&amp;AB$3,データシート1!$A:$BU,MATCH($R$2&amp;"_"&amp;$C12,データシート1!$A$1:$BU$1,0),0)</f>
        <v>261.92899999999997</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11.292999999999999</v>
      </c>
      <c r="S26" s="925">
        <f>VLOOKUP($D$3&amp;"_"&amp;S$3,データシート2!$A:$SI,MATCH($R$2&amp;"_"&amp;$B26,データシート2!$A$1:$SI$1,0),0)</f>
        <v>20.907</v>
      </c>
      <c r="T26" s="925">
        <f>VLOOKUP($D$3&amp;"_"&amp;T$3,データシート2!$A:$SI,MATCH($R$2&amp;"_"&amp;$B26,データシート2!$A$1:$SI$1,0),0)</f>
        <v>25.292000000000002</v>
      </c>
      <c r="U26" s="925">
        <f>VLOOKUP($D$3&amp;"_"&amp;U$3,データシート2!$A:$SI,MATCH($R$2&amp;"_"&amp;$B26,データシート2!$A$1:$SI$1,0),0)</f>
        <v>23.507000000000001</v>
      </c>
      <c r="V26" s="925">
        <f>VLOOKUP($D$3&amp;"_"&amp;V$3,データシート2!$A:$SI,MATCH($R$2&amp;"_"&amp;$B26,データシート2!$A$1:$SI$1,0),0)</f>
        <v>22.873000000000001</v>
      </c>
      <c r="W26" s="925">
        <f>VLOOKUP($D$3&amp;"_"&amp;W$3,データシート2!$A:$SI,MATCH($R$2&amp;"_"&amp;$B26,データシート2!$A$1:$SI$1,0),0)</f>
        <v>22.157</v>
      </c>
      <c r="X26" s="925">
        <f>VLOOKUP($D$3&amp;"_"&amp;X$3,データシート2!$A:$SI,MATCH($R$2&amp;"_"&amp;$B26,データシート2!$A$1:$SI$1,0),0)</f>
        <v>21.905000000000001</v>
      </c>
      <c r="Y26" s="925">
        <f>VLOOKUP($D$3&amp;"_"&amp;Y$3,データシート2!$A:$SI,MATCH($R$2&amp;"_"&amp;$B26,データシート2!$A$1:$SI$1,0),0)</f>
        <v>17.273</v>
      </c>
      <c r="Z26" s="925">
        <f>VLOOKUP($D$3&amp;"_"&amp;Z$3,データシート2!$A:$SI,MATCH($R$2&amp;"_"&amp;$B26,データシート2!$A$1:$SI$1,0),0)</f>
        <v>15.88</v>
      </c>
      <c r="AA26" s="925">
        <f>VLOOKUP($D$3&amp;"_"&amp;AA$3,データシート2!$A:$SI,MATCH($R$2&amp;"_"&amp;$B26,データシート2!$A$1:$SI$1,0),0)</f>
        <v>14.659000000000001</v>
      </c>
      <c r="AB26" s="926">
        <f>VLOOKUP($D$3&amp;"_"&amp;AB$3,データシート2!$A:$SI,MATCH($R$2&amp;"_"&amp;$B26,データシート2!$A$1:$SI$1,0),0)</f>
        <v>14.702999999999999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2</v>
      </c>
      <c r="I30" s="766">
        <f>VLOOKUP($D$3&amp;"_"&amp;I$3,データシート2!$A:$SI,MATCH($G$2&amp;"_"&amp;$C30,データシート2!$A$1:$SI$1,0),0)</f>
        <v>2</v>
      </c>
      <c r="J30" s="766">
        <f>VLOOKUP($D$3&amp;"_"&amp;J$3,データシート2!$A:$SI,MATCH($G$2&amp;"_"&amp;$C30,データシート2!$A$1:$SI$1,0),0)</f>
        <v>2</v>
      </c>
      <c r="K30" s="767">
        <f>VLOOKUP($D$3&amp;"_"&amp;K$3,データシート2!$A:$SI,MATCH($G$2&amp;"_"&amp;$C30,データシート2!$A$1:$SI$1,0),0)</f>
        <v>2</v>
      </c>
      <c r="L30" s="767">
        <f>VLOOKUP($D$3&amp;"_"&amp;L$3,データシート2!$A:$SI,MATCH($G$2&amp;"_"&amp;$C30,データシート2!$A$1:$SI$1,0),0)</f>
        <v>2</v>
      </c>
      <c r="M30" s="767">
        <f>VLOOKUP($D$3&amp;"_"&amp;M$3,データシート2!$A:$SI,MATCH($G$2&amp;"_"&amp;$C30,データシート2!$A$1:$SI$1,0),0)</f>
        <v>2</v>
      </c>
      <c r="N30" s="767">
        <f>VLOOKUP($D$3&amp;"_"&amp;N$3,データシート2!$A:$SI,MATCH($G$2&amp;"_"&amp;$C30,データシート2!$A$1:$SI$1,0),0)</f>
        <v>2</v>
      </c>
      <c r="O30" s="767">
        <f>VLOOKUP($D$3&amp;"_"&amp;O$3,データシート2!$A:$SI,MATCH($G$2&amp;"_"&amp;$C30,データシート2!$A$1:$SI$1,0),0)</f>
        <v>2</v>
      </c>
      <c r="P30" s="767">
        <f>VLOOKUP($D$3&amp;"_"&amp;P$3,データシート2!$A:$SI,MATCH($G$2&amp;"_"&amp;$C30,データシート2!$A$1:$SI$1,0),0)</f>
        <v>2</v>
      </c>
      <c r="Q30" s="768">
        <f>VLOOKUP($D$3&amp;"_"&amp;Q$3,データシート2!$A:$SI,MATCH($G$2&amp;"_"&amp;$C30,データシート2!$A$1:$SI$1,0),0)</f>
        <v>2</v>
      </c>
      <c r="R30" s="937">
        <f>VLOOKUP($D$3&amp;"_"&amp;R$3,データシート2!$A:$SI,MATCH($R$2&amp;"_"&amp;$C30,データシート2!$A$1:$SI$1,0),0)</f>
        <v>5.6829999999999998</v>
      </c>
      <c r="S30" s="938">
        <f>VLOOKUP($D$3&amp;"_"&amp;S$3,データシート2!$A:$SI,MATCH($R$2&amp;"_"&amp;$C30,データシート2!$A$1:$SI$1,0),0)</f>
        <v>14.454000000000001</v>
      </c>
      <c r="T30" s="938">
        <f>VLOOKUP($D$3&amp;"_"&amp;T$3,データシート2!$A:$SI,MATCH($R$2&amp;"_"&amp;$C30,データシート2!$A$1:$SI$1,0),0)</f>
        <v>18.939</v>
      </c>
      <c r="U30" s="938">
        <f>VLOOKUP($D$3&amp;"_"&amp;U$3,データシート2!$A:$SI,MATCH($R$2&amp;"_"&amp;$C30,データシート2!$A$1:$SI$1,0),0)</f>
        <v>18.312000000000001</v>
      </c>
      <c r="V30" s="938">
        <f>VLOOKUP($D$3&amp;"_"&amp;V$3,データシート2!$A:$SI,MATCH($R$2&amp;"_"&amp;$C30,データシート2!$A$1:$SI$1,0),0)</f>
        <v>17.952000000000002</v>
      </c>
      <c r="W30" s="938">
        <f>VLOOKUP($D$3&amp;"_"&amp;W$3,データシート2!$A:$SI,MATCH($R$2&amp;"_"&amp;$C30,データシート2!$A$1:$SI$1,0),0)</f>
        <v>17.574999999999999</v>
      </c>
      <c r="X30" s="938">
        <f>VLOOKUP($D$3&amp;"_"&amp;X$3,データシート2!$A:$SI,MATCH($R$2&amp;"_"&amp;$C30,データシート2!$A$1:$SI$1,0),0)</f>
        <v>17.768999999999998</v>
      </c>
      <c r="Y30" s="938">
        <f>VLOOKUP($D$3&amp;"_"&amp;Y$3,データシート2!$A:$SI,MATCH($R$2&amp;"_"&amp;$C30,データシート2!$A$1:$SI$1,0),0)</f>
        <v>17.273</v>
      </c>
      <c r="Z30" s="938">
        <f>VLOOKUP($D$3&amp;"_"&amp;Z$3,データシート2!$A:$SI,MATCH($R$2&amp;"_"&amp;$C30,データシート2!$A$1:$SI$1,0),0)</f>
        <v>15.88</v>
      </c>
      <c r="AA30" s="938">
        <f>VLOOKUP($D$3&amp;"_"&amp;AA$3,データシート2!$A:$SI,MATCH($R$2&amp;"_"&amp;$C30,データシート2!$A$1:$SI$1,0),0)</f>
        <v>14.659000000000001</v>
      </c>
      <c r="AB30" s="939">
        <f>VLOOKUP($D$3&amp;"_"&amp;AB$3,データシート2!$A:$SI,MATCH($R$2&amp;"_"&amp;$C30,データシート2!$A$1:$SI$1,0),0)</f>
        <v>14.702999999999999</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5.61</v>
      </c>
      <c r="S41" s="938">
        <f>VLOOKUP($D$3&amp;"_"&amp;S$3,データシート2!$A:$SI,MATCH($R$2&amp;"_"&amp;$C41,データシート2!$A$1:$SI$1,0),0)</f>
        <v>6.4530000000000003</v>
      </c>
      <c r="T41" s="938">
        <f>VLOOKUP($D$3&amp;"_"&amp;T$3,データシート2!$A:$SI,MATCH($R$2&amp;"_"&amp;$C41,データシート2!$A$1:$SI$1,0),0)</f>
        <v>6.3529999999999998</v>
      </c>
      <c r="U41" s="938">
        <f>VLOOKUP($D$3&amp;"_"&amp;U$3,データシート2!$A:$SI,MATCH($R$2&amp;"_"&amp;$C41,データシート2!$A$1:$SI$1,0),0)</f>
        <v>5.1950000000000003</v>
      </c>
      <c r="V41" s="938">
        <f>VLOOKUP($D$3&amp;"_"&amp;V$3,データシート2!$A:$SI,MATCH($R$2&amp;"_"&amp;$C41,データシート2!$A$1:$SI$1,0),0)</f>
        <v>4.9210000000000003</v>
      </c>
      <c r="W41" s="938">
        <f>VLOOKUP($D$3&amp;"_"&amp;W$3,データシート2!$A:$SI,MATCH($R$2&amp;"_"&amp;$C41,データシート2!$A$1:$SI$1,0),0)</f>
        <v>4.5819999999999999</v>
      </c>
      <c r="X41" s="938">
        <f>VLOOKUP($D$3&amp;"_"&amp;X$3,データシート2!$A:$SI,MATCH($R$2&amp;"_"&amp;$C41,データシート2!$A$1:$SI$1,0),0)</f>
        <v>4.1360000000000001</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283.49799999999999</v>
      </c>
      <c r="S53" s="925">
        <f>VLOOKUP($D$3&amp;"_"&amp;S$3,データシート2!$A:$SI,MATCH($R$2&amp;"_"&amp;$B53,データシート2!$A$1:$SI$1,0),0)</f>
        <v>268.74200000000002</v>
      </c>
      <c r="T53" s="925">
        <f>VLOOKUP($D$3&amp;"_"&amp;T$3,データシート2!$A:$SI,MATCH($R$2&amp;"_"&amp;$B53,データシート2!$A$1:$SI$1,0),0)</f>
        <v>270.42</v>
      </c>
      <c r="U53" s="925">
        <f>VLOOKUP($D$3&amp;"_"&amp;U$3,データシート2!$A:$SI,MATCH($R$2&amp;"_"&amp;$B53,データシート2!$A$1:$SI$1,0),0)</f>
        <v>348.43200000000002</v>
      </c>
      <c r="V53" s="925">
        <f>VLOOKUP($D$3&amp;"_"&amp;V$3,データシート2!$A:$SI,MATCH($R$2&amp;"_"&amp;$B53,データシート2!$A$1:$SI$1,0),0)</f>
        <v>261.339</v>
      </c>
      <c r="W53" s="925">
        <f>VLOOKUP($D$3&amp;"_"&amp;W$3,データシート2!$A:$SI,MATCH($R$2&amp;"_"&amp;$B53,データシート2!$A$1:$SI$1,0),0)</f>
        <v>318.52499999999998</v>
      </c>
      <c r="X53" s="925">
        <f>VLOOKUP($D$3&amp;"_"&amp;X$3,データシート2!$A:$SI,MATCH($R$2&amp;"_"&amp;$B53,データシート2!$A$1:$SI$1,0),0)</f>
        <v>327.48200000000003</v>
      </c>
      <c r="Y53" s="925">
        <f>VLOOKUP($D$3&amp;"_"&amp;Y$3,データシート2!$A:$SI,MATCH($R$2&amp;"_"&amp;$B53,データシート2!$A$1:$SI$1,0),0)</f>
        <v>270.39800000000002</v>
      </c>
      <c r="Z53" s="925">
        <f>VLOOKUP($D$3&amp;"_"&amp;Z$3,データシート2!$A:$SI,MATCH($R$2&amp;"_"&amp;$B53,データシート2!$A$1:$SI$1,0),0)</f>
        <v>327.59100000000001</v>
      </c>
      <c r="AA53" s="925">
        <f>VLOOKUP($D$3&amp;"_"&amp;AA$3,データシート2!$A:$SI,MATCH($R$2&amp;"_"&amp;$B53,データシート2!$A$1:$SI$1,0),0)</f>
        <v>303.93400000000003</v>
      </c>
      <c r="AB53" s="926">
        <f>VLOOKUP($D$3&amp;"_"&amp;AB$3,データシート2!$A:$SI,MATCH($R$2&amp;"_"&amp;$B53,データシート2!$A$1:$SI$1,0),0)</f>
        <v>261.92899999999997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283.49799999999999</v>
      </c>
      <c r="S54" s="928">
        <f>VLOOKUP($D$3&amp;"_"&amp;S$3,データシート2!$A:$SI,MATCH($R$2&amp;"_"&amp;$C54,データシート2!$A$1:$SI$1,0),0)</f>
        <v>268.74200000000002</v>
      </c>
      <c r="T54" s="928">
        <f>VLOOKUP($D$3&amp;"_"&amp;T$3,データシート2!$A:$SI,MATCH($R$2&amp;"_"&amp;$C54,データシート2!$A$1:$SI$1,0),0)</f>
        <v>270.42</v>
      </c>
      <c r="U54" s="928">
        <f>VLOOKUP($D$3&amp;"_"&amp;U$3,データシート2!$A:$SI,MATCH($R$2&amp;"_"&amp;$C54,データシート2!$A$1:$SI$1,0),0)</f>
        <v>348.43200000000002</v>
      </c>
      <c r="V54" s="928">
        <f>VLOOKUP($D$3&amp;"_"&amp;V$3,データシート2!$A:$SI,MATCH($R$2&amp;"_"&amp;$C54,データシート2!$A$1:$SI$1,0),0)</f>
        <v>261.339</v>
      </c>
      <c r="W54" s="928">
        <f>VLOOKUP($D$3&amp;"_"&amp;W$3,データシート2!$A:$SI,MATCH($R$2&amp;"_"&amp;$C54,データシート2!$A$1:$SI$1,0),0)</f>
        <v>318.52499999999998</v>
      </c>
      <c r="X54" s="928">
        <f>VLOOKUP($D$3&amp;"_"&amp;X$3,データシート2!$A:$SI,MATCH($R$2&amp;"_"&amp;$C54,データシート2!$A$1:$SI$1,0),0)</f>
        <v>327.48200000000003</v>
      </c>
      <c r="Y54" s="928">
        <f>VLOOKUP($D$3&amp;"_"&amp;Y$3,データシート2!$A:$SI,MATCH($R$2&amp;"_"&amp;$C54,データシート2!$A$1:$SI$1,0),0)</f>
        <v>270.39800000000002</v>
      </c>
      <c r="Z54" s="928">
        <f>VLOOKUP($D$3&amp;"_"&amp;Z$3,データシート2!$A:$SI,MATCH($R$2&amp;"_"&amp;$C54,データシート2!$A$1:$SI$1,0),0)</f>
        <v>327.59100000000001</v>
      </c>
      <c r="AA54" s="928">
        <f>VLOOKUP($D$3&amp;"_"&amp;AA$3,データシート2!$A:$SI,MATCH($R$2&amp;"_"&amp;$C54,データシート2!$A$1:$SI$1,0),0)</f>
        <v>303.93400000000003</v>
      </c>
      <c r="AB54" s="929">
        <f>VLOOKUP($D$3&amp;"_"&amp;AB$3,データシート2!$A:$SI,MATCH($R$2&amp;"_"&amp;$C54,データシート2!$A$1:$SI$1,0),0)</f>
        <v>261.92899999999997</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283.49799999999999</v>
      </c>
      <c r="S55" s="979">
        <f>VLOOKUP($D$3&amp;"_"&amp;S$3,データシート2!$A:$SI,MATCH($R$2&amp;"_"&amp;$E55,データシート2!$A$1:$SI$1,0),0)</f>
        <v>268.74200000000002</v>
      </c>
      <c r="T55" s="979">
        <f>VLOOKUP($D$3&amp;"_"&amp;T$3,データシート2!$A:$SI,MATCH($R$2&amp;"_"&amp;$E55,データシート2!$A$1:$SI$1,0),0)</f>
        <v>270.42</v>
      </c>
      <c r="U55" s="979">
        <f>VLOOKUP($D$3&amp;"_"&amp;U$3,データシート2!$A:$SI,MATCH($R$2&amp;"_"&amp;$E55,データシート2!$A$1:$SI$1,0),0)</f>
        <v>348.43200000000002</v>
      </c>
      <c r="V55" s="979">
        <f>VLOOKUP($D$3&amp;"_"&amp;V$3,データシート2!$A:$SI,MATCH($R$2&amp;"_"&amp;$E55,データシート2!$A$1:$SI$1,0),0)</f>
        <v>261.339</v>
      </c>
      <c r="W55" s="979">
        <f>VLOOKUP($D$3&amp;"_"&amp;W$3,データシート2!$A:$SI,MATCH($R$2&amp;"_"&amp;$E55,データシート2!$A$1:$SI$1,0),0)</f>
        <v>318.52499999999998</v>
      </c>
      <c r="X55" s="979">
        <f>VLOOKUP($D$3&amp;"_"&amp;X$3,データシート2!$A:$SI,MATCH($R$2&amp;"_"&amp;$E55,データシート2!$A$1:$SI$1,0),0)</f>
        <v>327.48200000000003</v>
      </c>
      <c r="Y55" s="979">
        <f>VLOOKUP($D$3&amp;"_"&amp;Y$3,データシート2!$A:$SI,MATCH($R$2&amp;"_"&amp;$E55,データシート2!$A$1:$SI$1,0),0)</f>
        <v>270.39800000000002</v>
      </c>
      <c r="Z55" s="979">
        <f>VLOOKUP($D$3&amp;"_"&amp;Z$3,データシート2!$A:$SI,MATCH($R$2&amp;"_"&amp;$E55,データシート2!$A$1:$SI$1,0),0)</f>
        <v>327.59100000000001</v>
      </c>
      <c r="AA55" s="979">
        <f>VLOOKUP($D$3&amp;"_"&amp;AA$3,データシート2!$A:$SI,MATCH($R$2&amp;"_"&amp;$E55,データシート2!$A$1:$SI$1,0),0)</f>
        <v>303.93400000000003</v>
      </c>
      <c r="AB55" s="980">
        <f>VLOOKUP($D$3&amp;"_"&amp;AB$3,データシート2!$A:$SI,MATCH($R$2&amp;"_"&amp;$E55,データシート2!$A$1:$SI$1,0),0)</f>
        <v>261.92899999999997</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4.13</v>
      </c>
      <c r="S77" s="925">
        <f>VLOOKUP($D$3&amp;"_"&amp;S$3,データシート2!$A:$SI,MATCH($R$2&amp;"_"&amp;$B77,データシート2!$A$1:$SI$1,0),0)</f>
        <v>3.5470000000000002</v>
      </c>
      <c r="T77" s="925">
        <f>VLOOKUP($D$3&amp;"_"&amp;T$3,データシート2!$A:$SI,MATCH($R$2&amp;"_"&amp;$B77,データシート2!$A$1:$SI$1,0),0)</f>
        <v>3.552</v>
      </c>
      <c r="U77" s="925">
        <f>VLOOKUP($D$3&amp;"_"&amp;U$3,データシート2!$A:$SI,MATCH($R$2&amp;"_"&amp;$B77,データシート2!$A$1:$SI$1,0),0)</f>
        <v>3.2160000000000002</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4.13</v>
      </c>
      <c r="S84" s="938">
        <f>VLOOKUP($D$3&amp;"_"&amp;S$3,データシート2!$A:$SI,MATCH($R$2&amp;"_"&amp;$C84,データシート2!$A$1:$SI$1,0),0)</f>
        <v>3.5470000000000002</v>
      </c>
      <c r="T84" s="938">
        <f>VLOOKUP($D$3&amp;"_"&amp;T$3,データシート2!$A:$SI,MATCH($R$2&amp;"_"&amp;$C84,データシート2!$A$1:$SI$1,0),0)</f>
        <v>3.552</v>
      </c>
      <c r="U84" s="938">
        <f>VLOOKUP($D$3&amp;"_"&amp;U$3,データシート2!$A:$SI,MATCH($R$2&amp;"_"&amp;$C84,データシート2!$A$1:$SI$1,0),0)</f>
        <v>3.2160000000000002</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0</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5.1260000000000003</v>
      </c>
      <c r="S110" s="925">
        <f>VLOOKUP($D$3&amp;"_"&amp;S$3,データシート2!$A:$SI,MATCH($R$2&amp;"_"&amp;$B110,データシート2!$A$1:$SI$1,0),0)</f>
        <v>5.4130000000000003</v>
      </c>
      <c r="T110" s="925">
        <f>VLOOKUP($D$3&amp;"_"&amp;T$3,データシート2!$A:$SI,MATCH($R$2&amp;"_"&amp;$B110,データシート2!$A$1:$SI$1,0),0)</f>
        <v>0</v>
      </c>
      <c r="U110" s="925">
        <f>VLOOKUP($D$3&amp;"_"&amp;U$3,データシート2!$A:$SI,MATCH($R$2&amp;"_"&amp;$B110,データシート2!$A$1:$SI$1,0),0)</f>
        <v>5.39</v>
      </c>
      <c r="V110" s="925">
        <f>VLOOKUP($D$3&amp;"_"&amp;V$3,データシート2!$A:$SI,MATCH($R$2&amp;"_"&amp;$B110,データシート2!$A$1:$SI$1,0),0)</f>
        <v>5.3120000000000003</v>
      </c>
      <c r="W110" s="925">
        <f>VLOOKUP($D$3&amp;"_"&amp;W$3,データシート2!$A:$SI,MATCH($R$2&amp;"_"&amp;$B110,データシート2!$A$1:$SI$1,0),0)</f>
        <v>4.1020000000000003</v>
      </c>
      <c r="X110" s="925">
        <f>VLOOKUP($D$3&amp;"_"&amp;X$3,データシート2!$A:$SI,MATCH($R$2&amp;"_"&amp;$B110,データシート2!$A$1:$SI$1,0),0)</f>
        <v>4</v>
      </c>
      <c r="Y110" s="925">
        <f>VLOOKUP($D$3&amp;"_"&amp;Y$3,データシート2!$A:$SI,MATCH($R$2&amp;"_"&amp;$B110,データシート2!$A$1:$SI$1,0),0)</f>
        <v>3.948</v>
      </c>
      <c r="Z110" s="925">
        <f>VLOOKUP($D$3&amp;"_"&amp;Z$3,データシート2!$A:$SI,MATCH($R$2&amp;"_"&amp;$B110,データシート2!$A$1:$SI$1,0),0)</f>
        <v>3.9049999999999998</v>
      </c>
      <c r="AA110" s="925">
        <f>VLOOKUP($D$3&amp;"_"&amp;AA$3,データシート2!$A:$SI,MATCH($R$2&amp;"_"&amp;$B110,データシート2!$A$1:$SI$1,0),0)</f>
        <v>3.3420000000000001</v>
      </c>
      <c r="AB110" s="926">
        <f>VLOOKUP($D$3&amp;"_"&amp;AB$3,データシート2!$A:$SI,MATCH($R$2&amp;"_"&amp;$B110,データシート2!$A$1:$SI$1,0),0)</f>
        <v>3.1760000000000002</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0</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5.1260000000000003</v>
      </c>
      <c r="S111" s="928">
        <f>VLOOKUP($D$3&amp;"_"&amp;S$3,データシート2!$A:$SI,MATCH($R$2&amp;"_"&amp;$C111,データシート2!$A$1:$SI$1,0),0)</f>
        <v>5.4130000000000003</v>
      </c>
      <c r="T111" s="928">
        <f>VLOOKUP($D$3&amp;"_"&amp;T$3,データシート2!$A:$SI,MATCH($R$2&amp;"_"&amp;$C111,データシート2!$A$1:$SI$1,0),0)</f>
        <v>0</v>
      </c>
      <c r="U111" s="928">
        <f>VLOOKUP($D$3&amp;"_"&amp;U$3,データシート2!$A:$SI,MATCH($R$2&amp;"_"&amp;$C111,データシート2!$A$1:$SI$1,0),0)</f>
        <v>5.39</v>
      </c>
      <c r="V111" s="928">
        <f>VLOOKUP($D$3&amp;"_"&amp;V$3,データシート2!$A:$SI,MATCH($R$2&amp;"_"&amp;$C111,データシート2!$A$1:$SI$1,0),0)</f>
        <v>5.3120000000000003</v>
      </c>
      <c r="W111" s="928">
        <f>VLOOKUP($D$3&amp;"_"&amp;W$3,データシート2!$A:$SI,MATCH($R$2&amp;"_"&amp;$C111,データシート2!$A$1:$SI$1,0),0)</f>
        <v>4.1020000000000003</v>
      </c>
      <c r="X111" s="928">
        <f>VLOOKUP($D$3&amp;"_"&amp;X$3,データシート2!$A:$SI,MATCH($R$2&amp;"_"&amp;$C111,データシート2!$A$1:$SI$1,0),0)</f>
        <v>4</v>
      </c>
      <c r="Y111" s="928">
        <f>VLOOKUP($D$3&amp;"_"&amp;Y$3,データシート2!$A:$SI,MATCH($R$2&amp;"_"&amp;$C111,データシート2!$A$1:$SI$1,0),0)</f>
        <v>3.948</v>
      </c>
      <c r="Z111" s="928">
        <f>VLOOKUP($D$3&amp;"_"&amp;Z$3,データシート2!$A:$SI,MATCH($R$2&amp;"_"&amp;$C111,データシート2!$A$1:$SI$1,0),0)</f>
        <v>3.9049999999999998</v>
      </c>
      <c r="AA111" s="928">
        <f>VLOOKUP($D$3&amp;"_"&amp;AA$3,データシート2!$A:$SI,MATCH($R$2&amp;"_"&amp;$C111,データシート2!$A$1:$SI$1,0),0)</f>
        <v>3.3420000000000001</v>
      </c>
      <c r="AB111" s="929">
        <f>VLOOKUP($D$3&amp;"_"&amp;AB$3,データシート2!$A:$SI,MATCH($R$2&amp;"_"&amp;$C111,データシート2!$A$1:$SI$1,0),0)</f>
        <v>3.1760000000000002</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6.1660000000000004</v>
      </c>
      <c r="S114" s="925">
        <f>VLOOKUP($D$3&amp;"_"&amp;S$3,データシート2!$A:$SI,MATCH($R$2&amp;"_"&amp;$B114,データシート2!$A$1:$SI$1,0),0)</f>
        <v>5.38</v>
      </c>
      <c r="T114" s="925">
        <f>VLOOKUP($D$3&amp;"_"&amp;T$3,データシート2!$A:$SI,MATCH($R$2&amp;"_"&amp;$B114,データシート2!$A$1:$SI$1,0),0)</f>
        <v>6.0060000000000002</v>
      </c>
      <c r="U114" s="925">
        <f>VLOOKUP($D$3&amp;"_"&amp;U$3,データシート2!$A:$SI,MATCH($R$2&amp;"_"&amp;$B114,データシート2!$A$1:$SI$1,0),0)</f>
        <v>5.8789999999999996</v>
      </c>
      <c r="V114" s="925">
        <f>VLOOKUP($D$3&amp;"_"&amp;V$3,データシート2!$A:$SI,MATCH($R$2&amp;"_"&amp;$B114,データシート2!$A$1:$SI$1,0),0)</f>
        <v>5.5940000000000003</v>
      </c>
      <c r="W114" s="925">
        <f>VLOOKUP($D$3&amp;"_"&amp;W$3,データシート2!$A:$SI,MATCH($R$2&amp;"_"&amp;$B114,データシート2!$A$1:$SI$1,0),0)</f>
        <v>5.665</v>
      </c>
      <c r="X114" s="925">
        <f>VLOOKUP($D$3&amp;"_"&amp;X$3,データシート2!$A:$SI,MATCH($R$2&amp;"_"&amp;$B114,データシート2!$A$1:$SI$1,0),0)</f>
        <v>4.9089999999999998</v>
      </c>
      <c r="Y114" s="925">
        <f>VLOOKUP($D$3&amp;"_"&amp;Y$3,データシート2!$A:$SI,MATCH($R$2&amp;"_"&amp;$B114,データシート2!$A$1:$SI$1,0),0)</f>
        <v>4.9619999999999997</v>
      </c>
      <c r="Z114" s="925">
        <f>VLOOKUP($D$3&amp;"_"&amp;Z$3,データシート2!$A:$SI,MATCH($R$2&amp;"_"&amp;$B114,データシート2!$A$1:$SI$1,0),0)</f>
        <v>4.5529999999999999</v>
      </c>
      <c r="AA114" s="925">
        <f>VLOOKUP($D$3&amp;"_"&amp;AA$3,データシート2!$A:$SI,MATCH($R$2&amp;"_"&amp;$B114,データシート2!$A$1:$SI$1,0),0)</f>
        <v>4.03</v>
      </c>
      <c r="AB114" s="926">
        <f>VLOOKUP($D$3&amp;"_"&amp;AB$3,データシート2!$A:$SI,MATCH($R$2&amp;"_"&amp;$B114,データシート2!$A$1:$SI$1,0),0)</f>
        <v>3.78</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1</v>
      </c>
      <c r="H116" s="751">
        <f>VLOOKUP($D$3&amp;"_"&amp;H$3,データシート2!$A:$SI,MATCH($G$2&amp;"_"&amp;$C116,データシート2!$A$1:$SI$1,0),0)</f>
        <v>1</v>
      </c>
      <c r="I116" s="751">
        <f>VLOOKUP($D$3&amp;"_"&amp;I$3,データシート2!$A:$SI,MATCH($G$2&amp;"_"&amp;$C116,データシート2!$A$1:$SI$1,0),0)</f>
        <v>1</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1</v>
      </c>
      <c r="O116" s="752">
        <f>VLOOKUP($D$3&amp;"_"&amp;O$3,データシート2!$A:$SI,MATCH($G$2&amp;"_"&amp;$C116,データシート2!$A$1:$SI$1,0),0)</f>
        <v>1</v>
      </c>
      <c r="P116" s="752">
        <f>VLOOKUP($D$3&amp;"_"&amp;P$3,データシート2!$A:$SI,MATCH($G$2&amp;"_"&amp;$C116,データシート2!$A$1:$SI$1,0),0)</f>
        <v>1</v>
      </c>
      <c r="Q116" s="753">
        <f>VLOOKUP($D$3&amp;"_"&amp;Q$3,データシート2!$A:$SI,MATCH($G$2&amp;"_"&amp;$C116,データシート2!$A$1:$SI$1,0),0)</f>
        <v>1</v>
      </c>
      <c r="R116" s="930">
        <f>VLOOKUP($D$3&amp;"_"&amp;R$3,データシート2!$A:$SI,MATCH($R$2&amp;"_"&amp;$C116,データシート2!$A$1:$SI$1,0),0)</f>
        <v>6.1660000000000004</v>
      </c>
      <c r="S116" s="931">
        <f>VLOOKUP($D$3&amp;"_"&amp;S$3,データシート2!$A:$SI,MATCH($R$2&amp;"_"&amp;$C116,データシート2!$A$1:$SI$1,0),0)</f>
        <v>5.38</v>
      </c>
      <c r="T116" s="931">
        <f>VLOOKUP($D$3&amp;"_"&amp;T$3,データシート2!$A:$SI,MATCH($R$2&amp;"_"&amp;$C116,データシート2!$A$1:$SI$1,0),0)</f>
        <v>6.0060000000000002</v>
      </c>
      <c r="U116" s="931">
        <f>VLOOKUP($D$3&amp;"_"&amp;U$3,データシート2!$A:$SI,MATCH($R$2&amp;"_"&amp;$C116,データシート2!$A$1:$SI$1,0),0)</f>
        <v>5.8789999999999996</v>
      </c>
      <c r="V116" s="931">
        <f>VLOOKUP($D$3&amp;"_"&amp;V$3,データシート2!$A:$SI,MATCH($R$2&amp;"_"&amp;$C116,データシート2!$A$1:$SI$1,0),0)</f>
        <v>5.5940000000000003</v>
      </c>
      <c r="W116" s="931">
        <f>VLOOKUP($D$3&amp;"_"&amp;W$3,データシート2!$A:$SI,MATCH($R$2&amp;"_"&amp;$C116,データシート2!$A$1:$SI$1,0),0)</f>
        <v>5.665</v>
      </c>
      <c r="X116" s="931">
        <f>VLOOKUP($D$3&amp;"_"&amp;X$3,データシート2!$A:$SI,MATCH($R$2&amp;"_"&amp;$C116,データシート2!$A$1:$SI$1,0),0)</f>
        <v>4.9089999999999998</v>
      </c>
      <c r="Y116" s="931">
        <f>VLOOKUP($D$3&amp;"_"&amp;Y$3,データシート2!$A:$SI,MATCH($R$2&amp;"_"&amp;$C116,データシート2!$A$1:$SI$1,0),0)</f>
        <v>4.9619999999999997</v>
      </c>
      <c r="Z116" s="931">
        <f>VLOOKUP($D$3&amp;"_"&amp;Z$3,データシート2!$A:$SI,MATCH($R$2&amp;"_"&amp;$C116,データシート2!$A$1:$SI$1,0),0)</f>
        <v>4.5529999999999999</v>
      </c>
      <c r="AA116" s="931">
        <f>VLOOKUP($D$3&amp;"_"&amp;AA$3,データシート2!$A:$SI,MATCH($R$2&amp;"_"&amp;$C116,データシート2!$A$1:$SI$1,0),0)</f>
        <v>4.03</v>
      </c>
      <c r="AB116" s="932">
        <f>VLOOKUP($D$3&amp;"_"&amp;AB$3,データシート2!$A:$SI,MATCH($R$2&amp;"_"&amp;$C116,データシート2!$A$1:$SI$1,0),0)</f>
        <v>3.78</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4.7160000000000002</v>
      </c>
      <c r="S117" s="925">
        <f>VLOOKUP($D$3&amp;"_"&amp;S$3,データシート2!$A:$SI,MATCH($R$2&amp;"_"&amp;$B117,データシート2!$A$1:$SI$1,0),0)</f>
        <v>4.5469999999999997</v>
      </c>
      <c r="T117" s="925">
        <f>VLOOKUP($D$3&amp;"_"&amp;T$3,データシート2!$A:$SI,MATCH($R$2&amp;"_"&amp;$B117,データシート2!$A$1:$SI$1,0),0)</f>
        <v>4.782</v>
      </c>
      <c r="U117" s="925">
        <f>VLOOKUP($D$3&amp;"_"&amp;U$3,データシート2!$A:$SI,MATCH($R$2&amp;"_"&amp;$B117,データシート2!$A$1:$SI$1,0),0)</f>
        <v>4.7149999999999999</v>
      </c>
      <c r="V117" s="925">
        <f>VLOOKUP($D$3&amp;"_"&amp;V$3,データシート2!$A:$SI,MATCH($R$2&amp;"_"&amp;$B117,データシート2!$A$1:$SI$1,0),0)</f>
        <v>4.7569999999999997</v>
      </c>
      <c r="W117" s="925">
        <f>VLOOKUP($D$3&amp;"_"&amp;W$3,データシート2!$A:$SI,MATCH($R$2&amp;"_"&amp;$B117,データシート2!$A$1:$SI$1,0),0)</f>
        <v>4.7649999999999997</v>
      </c>
      <c r="X117" s="925">
        <f>VLOOKUP($D$3&amp;"_"&amp;X$3,データシート2!$A:$SI,MATCH($R$2&amp;"_"&amp;$B117,データシート2!$A$1:$SI$1,0),0)</f>
        <v>4.6779999999999999</v>
      </c>
      <c r="Y117" s="925">
        <f>VLOOKUP($D$3&amp;"_"&amp;Y$3,データシート2!$A:$SI,MATCH($R$2&amp;"_"&amp;$B117,データシート2!$A$1:$SI$1,0),0)</f>
        <v>3.827</v>
      </c>
      <c r="Z117" s="925">
        <f>VLOOKUP($D$3&amp;"_"&amp;Z$3,データシート2!$A:$SI,MATCH($R$2&amp;"_"&amp;$B117,データシート2!$A$1:$SI$1,0),0)</f>
        <v>2.74</v>
      </c>
      <c r="AA117" s="925">
        <f>VLOOKUP($D$3&amp;"_"&amp;AA$3,データシート2!$A:$SI,MATCH($R$2&amp;"_"&amp;$B117,データシート2!$A$1:$SI$1,0),0)</f>
        <v>2.681</v>
      </c>
      <c r="AB117" s="926">
        <f>VLOOKUP($D$3&amp;"_"&amp;AB$3,データシート2!$A:$SI,MATCH($R$2&amp;"_"&amp;$B117,データシート2!$A$1:$SI$1,0),0)</f>
        <v>3.2050000000000001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4.7160000000000002</v>
      </c>
      <c r="S118" s="928">
        <f>VLOOKUP($D$3&amp;"_"&amp;S$3,データシート2!$A:$SI,MATCH($R$2&amp;"_"&amp;$C118,データシート2!$A$1:$SI$1,0),0)</f>
        <v>4.5469999999999997</v>
      </c>
      <c r="T118" s="928">
        <f>VLOOKUP($D$3&amp;"_"&amp;T$3,データシート2!$A:$SI,MATCH($R$2&amp;"_"&amp;$C118,データシート2!$A$1:$SI$1,0),0)</f>
        <v>4.782</v>
      </c>
      <c r="U118" s="928">
        <f>VLOOKUP($D$3&amp;"_"&amp;U$3,データシート2!$A:$SI,MATCH($R$2&amp;"_"&amp;$C118,データシート2!$A$1:$SI$1,0),0)</f>
        <v>4.7149999999999999</v>
      </c>
      <c r="V118" s="928">
        <f>VLOOKUP($D$3&amp;"_"&amp;V$3,データシート2!$A:$SI,MATCH($R$2&amp;"_"&amp;$C118,データシート2!$A$1:$SI$1,0),0)</f>
        <v>4.7569999999999997</v>
      </c>
      <c r="W118" s="928">
        <f>VLOOKUP($D$3&amp;"_"&amp;W$3,データシート2!$A:$SI,MATCH($R$2&amp;"_"&amp;$C118,データシート2!$A$1:$SI$1,0),0)</f>
        <v>4.7649999999999997</v>
      </c>
      <c r="X118" s="928">
        <f>VLOOKUP($D$3&amp;"_"&amp;X$3,データシート2!$A:$SI,MATCH($R$2&amp;"_"&amp;$C118,データシート2!$A$1:$SI$1,0),0)</f>
        <v>4.6779999999999999</v>
      </c>
      <c r="Y118" s="928">
        <f>VLOOKUP($D$3&amp;"_"&amp;Y$3,データシート2!$A:$SI,MATCH($R$2&amp;"_"&amp;$C118,データシート2!$A$1:$SI$1,0),0)</f>
        <v>3.827</v>
      </c>
      <c r="Z118" s="928">
        <f>VLOOKUP($D$3&amp;"_"&amp;Z$3,データシート2!$A:$SI,MATCH($R$2&amp;"_"&amp;$C118,データシート2!$A$1:$SI$1,0),0)</f>
        <v>2.74</v>
      </c>
      <c r="AA118" s="928">
        <f>VLOOKUP($D$3&amp;"_"&amp;AA$3,データシート2!$A:$SI,MATCH($R$2&amp;"_"&amp;$C118,データシート2!$A$1:$SI$1,0),0)</f>
        <v>2.681</v>
      </c>
      <c r="AB118" s="929">
        <f>VLOOKUP($D$3&amp;"_"&amp;AB$3,データシート2!$A:$SI,MATCH($R$2&amp;"_"&amp;$C118,データシート2!$A$1:$SI$1,0),0)</f>
        <v>3.2050000000000001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9.7989999999999995</v>
      </c>
      <c r="V133" s="925">
        <f>VLOOKUP($D$3&amp;"_"&amp;V$3,データシート2!$A:$SI,MATCH($R$2&amp;"_"&amp;$B133,データシート2!$A$1:$SI$1,0),0)</f>
        <v>9.7989999999999995</v>
      </c>
      <c r="W133" s="925">
        <f>VLOOKUP($D$3&amp;"_"&amp;W$3,データシート2!$A:$SI,MATCH($R$2&amp;"_"&amp;$B133,データシート2!$A$1:$SI$1,0),0)</f>
        <v>9.2669999999999995</v>
      </c>
      <c r="X133" s="925">
        <f>VLOOKUP($D$3&amp;"_"&amp;X$3,データシート2!$A:$SI,MATCH($R$2&amp;"_"&amp;$B133,データシート2!$A$1:$SI$1,0),0)</f>
        <v>9.468</v>
      </c>
      <c r="Y133" s="925">
        <f>VLOOKUP($D$3&amp;"_"&amp;Y$3,データシート2!$A:$SI,MATCH($R$2&amp;"_"&amp;$B133,データシート2!$A$1:$SI$1,0),0)</f>
        <v>8.3320000000000007</v>
      </c>
      <c r="Z133" s="925">
        <f>VLOOKUP($D$3&amp;"_"&amp;Z$3,データシート2!$A:$SI,MATCH($R$2&amp;"_"&amp;$B133,データシート2!$A$1:$SI$1,0),0)</f>
        <v>8.5039999999999996</v>
      </c>
      <c r="AA133" s="925">
        <f>VLOOKUP($D$3&amp;"_"&amp;AA$3,データシート2!$A:$SI,MATCH($R$2&amp;"_"&amp;$B133,データシート2!$A$1:$SI$1,0),0)</f>
        <v>8.3740000000000006</v>
      </c>
      <c r="AB133" s="926">
        <f>VLOOKUP($D$3&amp;"_"&amp;AB$3,データシート2!$A:$SI,MATCH($R$2&amp;"_"&amp;$B133,データシート2!$A$1:$SI$1,0),0)</f>
        <v>8.17</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9.7989999999999995</v>
      </c>
      <c r="V135" s="938">
        <f>VLOOKUP($D$3&amp;"_"&amp;V$3,データシート2!$A:$SI,MATCH($R$2&amp;"_"&amp;$C135,データシート2!$A$1:$SI$1,0),0)</f>
        <v>9.7989999999999995</v>
      </c>
      <c r="W135" s="938">
        <f>VLOOKUP($D$3&amp;"_"&amp;W$3,データシート2!$A:$SI,MATCH($R$2&amp;"_"&amp;$C135,データシート2!$A$1:$SI$1,0),0)</f>
        <v>9.2669999999999995</v>
      </c>
      <c r="X135" s="938">
        <f>VLOOKUP($D$3&amp;"_"&amp;X$3,データシート2!$A:$SI,MATCH($R$2&amp;"_"&amp;$C135,データシート2!$A$1:$SI$1,0),0)</f>
        <v>9.468</v>
      </c>
      <c r="Y135" s="938">
        <f>VLOOKUP($D$3&amp;"_"&amp;Y$3,データシート2!$A:$SI,MATCH($R$2&amp;"_"&amp;$C135,データシート2!$A$1:$SI$1,0),0)</f>
        <v>8.3320000000000007</v>
      </c>
      <c r="Z135" s="938">
        <f>VLOOKUP($D$3&amp;"_"&amp;Z$3,データシート2!$A:$SI,MATCH($R$2&amp;"_"&amp;$C135,データシート2!$A$1:$SI$1,0),0)</f>
        <v>8.5039999999999996</v>
      </c>
      <c r="AA135" s="938">
        <f>VLOOKUP($D$3&amp;"_"&amp;AA$3,データシート2!$A:$SI,MATCH($R$2&amp;"_"&amp;$C135,データシート2!$A$1:$SI$1,0),0)</f>
        <v>8.3740000000000006</v>
      </c>
      <c r="AB135" s="939">
        <f>VLOOKUP($D$3&amp;"_"&amp;AB$3,データシート2!$A:$SI,MATCH($R$2&amp;"_"&amp;$C135,データシート2!$A$1:$SI$1,0),0)</f>
        <v>8.17</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2025-03-04T09:55:32Z</dcterms:created>
  <dcterms:modified xsi:type="dcterms:W3CDTF">2025-03-04T09:55:32Z</dcterms:modified>
  <cp:category/>
  <cp:contentStatus/>
</cp:coreProperties>
</file>